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\Desktop\MŠ ŽIŽKOVA I.ETAPA\Slepý\"/>
    </mc:Choice>
  </mc:AlternateContent>
  <bookViews>
    <workbookView xWindow="0" yWindow="0" windowWidth="23040" windowHeight="9084" tabRatio="50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Rekapitulace!$A$8</definedName>
    <definedName name="Dodavka">Rekapitulace!$G$13</definedName>
    <definedName name="Dodavka0">Položky!#REF!</definedName>
    <definedName name="HSV">Rekapitulace!$E$13</definedName>
    <definedName name="HSV0">Položky!#REF!</definedName>
    <definedName name="HZS">Rekapitulace!$I$13</definedName>
    <definedName name="HZS0">Položky!#REF!</definedName>
    <definedName name="JKSO">'Krycí list'!$G$2</definedName>
    <definedName name="MJ">'Krycí list'!$G$5</definedName>
    <definedName name="Mont">Rekapitulace!$H$13</definedName>
    <definedName name="Montaz0">Položky!#REF!</definedName>
    <definedName name="NazevDilu">Rekapitulace!$B$8</definedName>
    <definedName name="nazevobjektu">'Krycí list'!$C$5</definedName>
    <definedName name="nazevstavby">'Krycí list'!$C$7</definedName>
    <definedName name="_xlnm.Print_Titles" localSheetId="1">Rekapitulace!$3:$8</definedName>
    <definedName name="Objednatel">'Krycí list'!$C$10</definedName>
    <definedName name="_xlnm.Print_Area" localSheetId="0">'Krycí list'!$A$1:$G$45</definedName>
    <definedName name="_xlnm.Print_Area" localSheetId="2">Položky!$A$1:$H$205</definedName>
    <definedName name="_xlnm.Print_Area" localSheetId="1">Rekapitulace!$A$1:$I$58</definedName>
    <definedName name="PocetMJ">'Krycí list'!$G$6</definedName>
    <definedName name="Poznamka">'Krycí list'!$B$37</definedName>
    <definedName name="Projektant">'Krycí list'!$C$8</definedName>
    <definedName name="PSV">Rekapitulace!$F$13</definedName>
    <definedName name="PSV0">Položky!#REF!</definedName>
    <definedName name="SazbaDPH1">'Krycí list'!$C$30</definedName>
    <definedName name="SazbaDPH2">'Krycí list'!$C$32</definedName>
    <definedName name="SloupecCC">Položky!$H$182</definedName>
    <definedName name="SloupecCisloPol">Položky!$C$182</definedName>
    <definedName name="SloupecJC">Položky!$G$182</definedName>
    <definedName name="SloupecMJ">Položky!$E$182</definedName>
    <definedName name="SloupecMnozstvi">Položky!$F$182</definedName>
    <definedName name="SloupecNazPol">Položky!$D$182</definedName>
    <definedName name="SloupecPC">Položky!$B$182</definedName>
    <definedName name="solver_lin" localSheetId="2">0</definedName>
    <definedName name="solver_num" localSheetId="2">0</definedName>
    <definedName name="solver_opt" localSheetId="2">Položky!#REF!</definedName>
    <definedName name="solver_typ" localSheetId="2">1</definedName>
    <definedName name="solver_val" localSheetId="2">0</definedName>
    <definedName name="Typ">Položky!#REF!</definedName>
    <definedName name="VRN">Rekapitulace!$H$26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5" i="3" l="1"/>
  <c r="O203" i="3"/>
  <c r="N203" i="3"/>
  <c r="M203" i="3"/>
  <c r="L203" i="3"/>
  <c r="K203" i="3"/>
  <c r="H203" i="3"/>
  <c r="N201" i="3"/>
  <c r="M201" i="3"/>
  <c r="L201" i="3"/>
  <c r="K201" i="3"/>
  <c r="H201" i="3"/>
  <c r="O201" i="3" s="1"/>
  <c r="B201" i="3"/>
  <c r="B203" i="3" s="1"/>
  <c r="O199" i="3"/>
  <c r="N199" i="3"/>
  <c r="M199" i="3"/>
  <c r="L199" i="3"/>
  <c r="K199" i="3"/>
  <c r="H199" i="3"/>
  <c r="B199" i="3"/>
  <c r="O197" i="3"/>
  <c r="N197" i="3"/>
  <c r="N205" i="3" s="1"/>
  <c r="H11" i="2" s="1"/>
  <c r="M197" i="3"/>
  <c r="M205" i="3" s="1"/>
  <c r="G11" i="2" s="1"/>
  <c r="L197" i="3"/>
  <c r="K197" i="3"/>
  <c r="K205" i="3" s="1"/>
  <c r="E11" i="2" s="1"/>
  <c r="H197" i="3"/>
  <c r="D194" i="3"/>
  <c r="O192" i="3"/>
  <c r="N192" i="3"/>
  <c r="L192" i="3"/>
  <c r="K192" i="3"/>
  <c r="H192" i="3"/>
  <c r="M192" i="3" s="1"/>
  <c r="O190" i="3"/>
  <c r="N190" i="3"/>
  <c r="M190" i="3"/>
  <c r="L190" i="3"/>
  <c r="K190" i="3"/>
  <c r="H190" i="3"/>
  <c r="O188" i="3"/>
  <c r="N188" i="3"/>
  <c r="M188" i="3"/>
  <c r="L188" i="3"/>
  <c r="H188" i="3"/>
  <c r="K188" i="3" s="1"/>
  <c r="O186" i="3"/>
  <c r="N186" i="3"/>
  <c r="M186" i="3"/>
  <c r="L186" i="3"/>
  <c r="H186" i="3"/>
  <c r="K186" i="3" s="1"/>
  <c r="B186" i="3"/>
  <c r="B188" i="3" s="1"/>
  <c r="B190" i="3" s="1"/>
  <c r="B192" i="3" s="1"/>
  <c r="O184" i="3"/>
  <c r="O194" i="3" s="1"/>
  <c r="I12" i="2" s="1"/>
  <c r="N184" i="3"/>
  <c r="N194" i="3" s="1"/>
  <c r="H12" i="2" s="1"/>
  <c r="M184" i="3"/>
  <c r="L184" i="3"/>
  <c r="L194" i="3" s="1"/>
  <c r="F12" i="2" s="1"/>
  <c r="K184" i="3"/>
  <c r="H184" i="3"/>
  <c r="D180" i="3"/>
  <c r="O178" i="3"/>
  <c r="N178" i="3"/>
  <c r="L178" i="3"/>
  <c r="K178" i="3"/>
  <c r="O176" i="3"/>
  <c r="N176" i="3"/>
  <c r="L176" i="3"/>
  <c r="K176" i="3"/>
  <c r="H176" i="3"/>
  <c r="M176" i="3" s="1"/>
  <c r="O174" i="3"/>
  <c r="N174" i="3"/>
  <c r="L174" i="3"/>
  <c r="K174" i="3"/>
  <c r="F174" i="3"/>
  <c r="H174" i="3" s="1"/>
  <c r="O172" i="3"/>
  <c r="N172" i="3"/>
  <c r="L172" i="3"/>
  <c r="K172" i="3"/>
  <c r="H172" i="3"/>
  <c r="M172" i="3" s="1"/>
  <c r="O170" i="3"/>
  <c r="N170" i="3"/>
  <c r="L170" i="3"/>
  <c r="K170" i="3"/>
  <c r="H170" i="3"/>
  <c r="M170" i="3" s="1"/>
  <c r="H168" i="3"/>
  <c r="O166" i="3"/>
  <c r="N166" i="3"/>
  <c r="L166" i="3"/>
  <c r="K166" i="3"/>
  <c r="H166" i="3"/>
  <c r="M166" i="3" s="1"/>
  <c r="O164" i="3"/>
  <c r="N164" i="3"/>
  <c r="L164" i="3"/>
  <c r="K164" i="3"/>
  <c r="H164" i="3"/>
  <c r="M164" i="3" s="1"/>
  <c r="O162" i="3"/>
  <c r="N162" i="3"/>
  <c r="L162" i="3"/>
  <c r="K162" i="3"/>
  <c r="H162" i="3"/>
  <c r="M162" i="3" s="1"/>
  <c r="O160" i="3"/>
  <c r="N160" i="3"/>
  <c r="M160" i="3"/>
  <c r="L160" i="3"/>
  <c r="K160" i="3"/>
  <c r="H160" i="3"/>
  <c r="O158" i="3"/>
  <c r="N158" i="3"/>
  <c r="L158" i="3"/>
  <c r="K158" i="3"/>
  <c r="H158" i="3"/>
  <c r="M158" i="3" s="1"/>
  <c r="O156" i="3"/>
  <c r="N156" i="3"/>
  <c r="L156" i="3"/>
  <c r="K156" i="3"/>
  <c r="H156" i="3"/>
  <c r="M156" i="3" s="1"/>
  <c r="O154" i="3"/>
  <c r="N154" i="3"/>
  <c r="M154" i="3"/>
  <c r="L154" i="3"/>
  <c r="K154" i="3"/>
  <c r="H154" i="3"/>
  <c r="O152" i="3"/>
  <c r="N152" i="3"/>
  <c r="M152" i="3"/>
  <c r="L152" i="3"/>
  <c r="K152" i="3"/>
  <c r="H152" i="3"/>
  <c r="O150" i="3"/>
  <c r="N150" i="3"/>
  <c r="L150" i="3"/>
  <c r="K150" i="3"/>
  <c r="H150" i="3"/>
  <c r="M150" i="3" s="1"/>
  <c r="O148" i="3"/>
  <c r="N148" i="3"/>
  <c r="L148" i="3"/>
  <c r="K148" i="3"/>
  <c r="H148" i="3"/>
  <c r="M148" i="3" s="1"/>
  <c r="O146" i="3"/>
  <c r="N146" i="3"/>
  <c r="M146" i="3"/>
  <c r="L146" i="3"/>
  <c r="K146" i="3"/>
  <c r="H146" i="3"/>
  <c r="O144" i="3"/>
  <c r="N144" i="3"/>
  <c r="L144" i="3"/>
  <c r="K144" i="3"/>
  <c r="H144" i="3"/>
  <c r="M144" i="3" s="1"/>
  <c r="O142" i="3"/>
  <c r="N142" i="3"/>
  <c r="L142" i="3"/>
  <c r="K142" i="3"/>
  <c r="H142" i="3"/>
  <c r="M142" i="3" s="1"/>
  <c r="H140" i="3"/>
  <c r="O138" i="3"/>
  <c r="N138" i="3"/>
  <c r="L138" i="3"/>
  <c r="K138" i="3"/>
  <c r="H138" i="3"/>
  <c r="M138" i="3" s="1"/>
  <c r="O136" i="3"/>
  <c r="N136" i="3"/>
  <c r="L136" i="3"/>
  <c r="K136" i="3"/>
  <c r="H136" i="3"/>
  <c r="M136" i="3" s="1"/>
  <c r="O134" i="3"/>
  <c r="N134" i="3"/>
  <c r="L134" i="3"/>
  <c r="K134" i="3"/>
  <c r="H134" i="3"/>
  <c r="M134" i="3" s="1"/>
  <c r="O132" i="3"/>
  <c r="N132" i="3"/>
  <c r="L132" i="3"/>
  <c r="K132" i="3"/>
  <c r="H132" i="3"/>
  <c r="M132" i="3" s="1"/>
  <c r="O130" i="3"/>
  <c r="N130" i="3"/>
  <c r="L130" i="3"/>
  <c r="K130" i="3"/>
  <c r="H130" i="3"/>
  <c r="M130" i="3" s="1"/>
  <c r="O128" i="3"/>
  <c r="N128" i="3"/>
  <c r="L128" i="3"/>
  <c r="K128" i="3"/>
  <c r="H128" i="3"/>
  <c r="M128" i="3" s="1"/>
  <c r="O126" i="3"/>
  <c r="N126" i="3"/>
  <c r="M126" i="3"/>
  <c r="L126" i="3"/>
  <c r="K126" i="3"/>
  <c r="H126" i="3"/>
  <c r="O124" i="3"/>
  <c r="N124" i="3"/>
  <c r="L124" i="3"/>
  <c r="K124" i="3"/>
  <c r="H124" i="3"/>
  <c r="M124" i="3" s="1"/>
  <c r="O122" i="3"/>
  <c r="N122" i="3"/>
  <c r="L122" i="3"/>
  <c r="K122" i="3"/>
  <c r="H122" i="3"/>
  <c r="M122" i="3" s="1"/>
  <c r="O120" i="3"/>
  <c r="N120" i="3"/>
  <c r="L120" i="3"/>
  <c r="K120" i="3"/>
  <c r="H120" i="3"/>
  <c r="M120" i="3" s="1"/>
  <c r="O118" i="3"/>
  <c r="N118" i="3"/>
  <c r="L118" i="3"/>
  <c r="K118" i="3"/>
  <c r="H118" i="3"/>
  <c r="M118" i="3" s="1"/>
  <c r="O116" i="3"/>
  <c r="N116" i="3"/>
  <c r="L116" i="3"/>
  <c r="K116" i="3"/>
  <c r="H116" i="3"/>
  <c r="M116" i="3" s="1"/>
  <c r="O114" i="3"/>
  <c r="N114" i="3"/>
  <c r="L114" i="3"/>
  <c r="K114" i="3"/>
  <c r="H114" i="3"/>
  <c r="M114" i="3" s="1"/>
  <c r="O112" i="3"/>
  <c r="N112" i="3"/>
  <c r="L112" i="3"/>
  <c r="K112" i="3"/>
  <c r="H112" i="3"/>
  <c r="M112" i="3" s="1"/>
  <c r="O110" i="3"/>
  <c r="N110" i="3"/>
  <c r="L110" i="3"/>
  <c r="K110" i="3"/>
  <c r="H110" i="3"/>
  <c r="M110" i="3" s="1"/>
  <c r="O108" i="3"/>
  <c r="N108" i="3"/>
  <c r="L108" i="3"/>
  <c r="K108" i="3"/>
  <c r="H108" i="3"/>
  <c r="M108" i="3" s="1"/>
  <c r="O106" i="3"/>
  <c r="N106" i="3"/>
  <c r="L106" i="3"/>
  <c r="K106" i="3"/>
  <c r="H106" i="3"/>
  <c r="M106" i="3" s="1"/>
  <c r="O104" i="3"/>
  <c r="M104" i="3"/>
  <c r="L104" i="3"/>
  <c r="K104" i="3"/>
  <c r="H104" i="3"/>
  <c r="N104" i="3" s="1"/>
  <c r="O102" i="3"/>
  <c r="N102" i="3"/>
  <c r="M102" i="3"/>
  <c r="L102" i="3"/>
  <c r="K102" i="3"/>
  <c r="H102" i="3"/>
  <c r="O100" i="3"/>
  <c r="M100" i="3"/>
  <c r="L100" i="3"/>
  <c r="K100" i="3"/>
  <c r="O98" i="3"/>
  <c r="M98" i="3"/>
  <c r="L98" i="3"/>
  <c r="K98" i="3"/>
  <c r="H98" i="3"/>
  <c r="N98" i="3" s="1"/>
  <c r="O96" i="3"/>
  <c r="M96" i="3"/>
  <c r="L96" i="3"/>
  <c r="K96" i="3"/>
  <c r="H96" i="3"/>
  <c r="N96" i="3" s="1"/>
  <c r="O94" i="3"/>
  <c r="M94" i="3"/>
  <c r="L94" i="3"/>
  <c r="K94" i="3"/>
  <c r="H94" i="3"/>
  <c r="N94" i="3" s="1"/>
  <c r="O92" i="3"/>
  <c r="N92" i="3"/>
  <c r="M92" i="3"/>
  <c r="L92" i="3"/>
  <c r="K92" i="3"/>
  <c r="H92" i="3"/>
  <c r="O90" i="3"/>
  <c r="M90" i="3"/>
  <c r="L90" i="3"/>
  <c r="K90" i="3"/>
  <c r="H90" i="3"/>
  <c r="N90" i="3" s="1"/>
  <c r="O88" i="3"/>
  <c r="M88" i="3"/>
  <c r="L88" i="3"/>
  <c r="K88" i="3"/>
  <c r="H88" i="3"/>
  <c r="N88" i="3" s="1"/>
  <c r="O86" i="3"/>
  <c r="N86" i="3"/>
  <c r="M86" i="3"/>
  <c r="L86" i="3"/>
  <c r="K86" i="3"/>
  <c r="H86" i="3"/>
  <c r="O84" i="3"/>
  <c r="N84" i="3"/>
  <c r="M84" i="3"/>
  <c r="L84" i="3"/>
  <c r="K84" i="3"/>
  <c r="H84" i="3"/>
  <c r="H82" i="3"/>
  <c r="O80" i="3"/>
  <c r="M80" i="3"/>
  <c r="L80" i="3"/>
  <c r="K80" i="3"/>
  <c r="H80" i="3"/>
  <c r="N80" i="3" s="1"/>
  <c r="O78" i="3"/>
  <c r="M78" i="3"/>
  <c r="L78" i="3"/>
  <c r="K78" i="3"/>
  <c r="H78" i="3"/>
  <c r="N78" i="3" s="1"/>
  <c r="O76" i="3"/>
  <c r="N76" i="3"/>
  <c r="M76" i="3"/>
  <c r="L76" i="3"/>
  <c r="K76" i="3"/>
  <c r="H76" i="3"/>
  <c r="O74" i="3"/>
  <c r="M74" i="3"/>
  <c r="L74" i="3"/>
  <c r="K74" i="3"/>
  <c r="H74" i="3"/>
  <c r="N74" i="3" s="1"/>
  <c r="O72" i="3"/>
  <c r="M72" i="3"/>
  <c r="L72" i="3"/>
  <c r="K72" i="3"/>
  <c r="H72" i="3"/>
  <c r="N72" i="3" s="1"/>
  <c r="O70" i="3"/>
  <c r="N70" i="3"/>
  <c r="M70" i="3"/>
  <c r="L70" i="3"/>
  <c r="K70" i="3"/>
  <c r="H70" i="3"/>
  <c r="O68" i="3"/>
  <c r="N68" i="3"/>
  <c r="M68" i="3"/>
  <c r="L68" i="3"/>
  <c r="K68" i="3"/>
  <c r="H68" i="3"/>
  <c r="O66" i="3"/>
  <c r="M66" i="3"/>
  <c r="L66" i="3"/>
  <c r="K66" i="3"/>
  <c r="H66" i="3"/>
  <c r="N66" i="3" s="1"/>
  <c r="O64" i="3"/>
  <c r="M64" i="3"/>
  <c r="L64" i="3"/>
  <c r="K64" i="3"/>
  <c r="H64" i="3"/>
  <c r="N64" i="3" s="1"/>
  <c r="O62" i="3"/>
  <c r="N62" i="3"/>
  <c r="M62" i="3"/>
  <c r="L62" i="3"/>
  <c r="K62" i="3"/>
  <c r="H62" i="3"/>
  <c r="O60" i="3"/>
  <c r="M60" i="3"/>
  <c r="L60" i="3"/>
  <c r="K60" i="3"/>
  <c r="H60" i="3"/>
  <c r="N60" i="3" s="1"/>
  <c r="O58" i="3"/>
  <c r="M58" i="3"/>
  <c r="L58" i="3"/>
  <c r="K58" i="3"/>
  <c r="H58" i="3"/>
  <c r="N58" i="3" s="1"/>
  <c r="O56" i="3"/>
  <c r="M56" i="3"/>
  <c r="L56" i="3"/>
  <c r="K56" i="3"/>
  <c r="H56" i="3"/>
  <c r="N56" i="3" s="1"/>
  <c r="H54" i="3"/>
  <c r="O52" i="3"/>
  <c r="M52" i="3"/>
  <c r="L52" i="3"/>
  <c r="K52" i="3"/>
  <c r="H52" i="3"/>
  <c r="N52" i="3" s="1"/>
  <c r="O50" i="3"/>
  <c r="M50" i="3"/>
  <c r="L50" i="3"/>
  <c r="K50" i="3"/>
  <c r="H50" i="3"/>
  <c r="N50" i="3" s="1"/>
  <c r="F50" i="3"/>
  <c r="O48" i="3"/>
  <c r="N48" i="3"/>
  <c r="M48" i="3"/>
  <c r="L48" i="3"/>
  <c r="K48" i="3"/>
  <c r="H48" i="3"/>
  <c r="O46" i="3"/>
  <c r="M46" i="3"/>
  <c r="L46" i="3"/>
  <c r="K46" i="3"/>
  <c r="H46" i="3"/>
  <c r="N46" i="3" s="1"/>
  <c r="O44" i="3"/>
  <c r="M44" i="3"/>
  <c r="L44" i="3"/>
  <c r="K44" i="3"/>
  <c r="H44" i="3"/>
  <c r="N44" i="3" s="1"/>
  <c r="O42" i="3"/>
  <c r="N42" i="3"/>
  <c r="M42" i="3"/>
  <c r="L42" i="3"/>
  <c r="K42" i="3"/>
  <c r="H42" i="3"/>
  <c r="O40" i="3"/>
  <c r="N40" i="3"/>
  <c r="M40" i="3"/>
  <c r="L40" i="3"/>
  <c r="K40" i="3"/>
  <c r="H40" i="3"/>
  <c r="O38" i="3"/>
  <c r="M38" i="3"/>
  <c r="L38" i="3"/>
  <c r="K38" i="3"/>
  <c r="H38" i="3"/>
  <c r="N38" i="3" s="1"/>
  <c r="O36" i="3"/>
  <c r="M36" i="3"/>
  <c r="L36" i="3"/>
  <c r="K36" i="3"/>
  <c r="H36" i="3"/>
  <c r="N36" i="3" s="1"/>
  <c r="O34" i="3"/>
  <c r="M34" i="3"/>
  <c r="L34" i="3"/>
  <c r="K34" i="3"/>
  <c r="H34" i="3"/>
  <c r="N34" i="3" s="1"/>
  <c r="B34" i="3"/>
  <c r="B36" i="3" s="1"/>
  <c r="O32" i="3"/>
  <c r="M32" i="3"/>
  <c r="L32" i="3"/>
  <c r="K32" i="3"/>
  <c r="H32" i="3"/>
  <c r="N32" i="3" s="1"/>
  <c r="O30" i="3"/>
  <c r="M30" i="3"/>
  <c r="L30" i="3"/>
  <c r="K30" i="3"/>
  <c r="H30" i="3"/>
  <c r="N30" i="3" s="1"/>
  <c r="O28" i="3"/>
  <c r="M28" i="3"/>
  <c r="L28" i="3"/>
  <c r="K28" i="3"/>
  <c r="H28" i="3"/>
  <c r="N28" i="3" s="1"/>
  <c r="O26" i="3"/>
  <c r="M26" i="3"/>
  <c r="L26" i="3"/>
  <c r="K26" i="3"/>
  <c r="H26" i="3"/>
  <c r="N26" i="3" s="1"/>
  <c r="O24" i="3"/>
  <c r="M24" i="3"/>
  <c r="L24" i="3"/>
  <c r="K24" i="3"/>
  <c r="H24" i="3"/>
  <c r="N24" i="3" s="1"/>
  <c r="O22" i="3"/>
  <c r="M22" i="3"/>
  <c r="L22" i="3"/>
  <c r="K22" i="3"/>
  <c r="H22" i="3"/>
  <c r="N22" i="3" s="1"/>
  <c r="B22" i="3"/>
  <c r="B24" i="3" s="1"/>
  <c r="B26" i="3" s="1"/>
  <c r="B28" i="3" s="1"/>
  <c r="O20" i="3"/>
  <c r="N20" i="3"/>
  <c r="M20" i="3"/>
  <c r="L20" i="3"/>
  <c r="K20" i="3"/>
  <c r="H20" i="3"/>
  <c r="D17" i="3"/>
  <c r="O15" i="3"/>
  <c r="N15" i="3"/>
  <c r="M15" i="3"/>
  <c r="L15" i="3"/>
  <c r="K15" i="3"/>
  <c r="H15" i="3"/>
  <c r="O13" i="3"/>
  <c r="M13" i="3"/>
  <c r="L13" i="3"/>
  <c r="K13" i="3"/>
  <c r="H13" i="3"/>
  <c r="N13" i="3" s="1"/>
  <c r="O11" i="3"/>
  <c r="M11" i="3"/>
  <c r="L11" i="3"/>
  <c r="K11" i="3"/>
  <c r="B11" i="3"/>
  <c r="B13" i="3" s="1"/>
  <c r="B15" i="3" s="1"/>
  <c r="O9" i="3"/>
  <c r="N9" i="3"/>
  <c r="L9" i="3"/>
  <c r="K9" i="3"/>
  <c r="H9" i="3"/>
  <c r="M9" i="3" s="1"/>
  <c r="B9" i="3"/>
  <c r="O7" i="3"/>
  <c r="N7" i="3"/>
  <c r="L7" i="3"/>
  <c r="K7" i="3"/>
  <c r="H7" i="3"/>
  <c r="F4" i="3"/>
  <c r="D4" i="3"/>
  <c r="G3" i="3"/>
  <c r="D3" i="3"/>
  <c r="B12" i="2"/>
  <c r="A12" i="2"/>
  <c r="B11" i="2"/>
  <c r="A11" i="2"/>
  <c r="B10" i="2"/>
  <c r="A10" i="2"/>
  <c r="B9" i="2"/>
  <c r="A9" i="2"/>
  <c r="C4" i="2"/>
  <c r="C3" i="2"/>
  <c r="F33" i="1"/>
  <c r="C33" i="1"/>
  <c r="D21" i="1"/>
  <c r="D20" i="1"/>
  <c r="D19" i="1"/>
  <c r="D18" i="1"/>
  <c r="D17" i="1"/>
  <c r="D16" i="1"/>
  <c r="D15" i="1"/>
  <c r="C9" i="1"/>
  <c r="G7" i="1"/>
  <c r="D2" i="1"/>
  <c r="C2" i="1"/>
  <c r="O17" i="3" l="1"/>
  <c r="I9" i="2" s="1"/>
  <c r="H11" i="3"/>
  <c r="N11" i="3" s="1"/>
  <c r="N17" i="3" s="1"/>
  <c r="H9" i="2" s="1"/>
  <c r="K17" i="3"/>
  <c r="E9" i="2" s="1"/>
  <c r="L17" i="3"/>
  <c r="F9" i="2" s="1"/>
  <c r="K180" i="3"/>
  <c r="E10" i="2" s="1"/>
  <c r="M194" i="3"/>
  <c r="G12" i="2" s="1"/>
  <c r="O205" i="3"/>
  <c r="I11" i="2" s="1"/>
  <c r="H205" i="3"/>
  <c r="O180" i="3"/>
  <c r="I10" i="2" s="1"/>
  <c r="I13" i="2" s="1"/>
  <c r="C21" i="1" s="1"/>
  <c r="L180" i="3"/>
  <c r="F10" i="2" s="1"/>
  <c r="H194" i="3"/>
  <c r="L205" i="3"/>
  <c r="F11" i="2" s="1"/>
  <c r="K194" i="3"/>
  <c r="E12" i="2" s="1"/>
  <c r="M174" i="3"/>
  <c r="H178" i="3"/>
  <c r="M178" i="3" s="1"/>
  <c r="M180" i="3" s="1"/>
  <c r="G10" i="2" s="1"/>
  <c r="M7" i="3"/>
  <c r="M17" i="3" s="1"/>
  <c r="G9" i="2" s="1"/>
  <c r="H100" i="3"/>
  <c r="N100" i="3" s="1"/>
  <c r="N180" i="3" s="1"/>
  <c r="H10" i="2" s="1"/>
  <c r="H13" i="2" l="1"/>
  <c r="C17" i="1" s="1"/>
  <c r="H17" i="3"/>
  <c r="F13" i="2"/>
  <c r="C16" i="1" s="1"/>
  <c r="E13" i="2"/>
  <c r="G13" i="2"/>
  <c r="C18" i="1" s="1"/>
  <c r="H180" i="3"/>
  <c r="G23" i="2" l="1"/>
  <c r="I23" i="2" s="1"/>
  <c r="G20" i="1" s="1"/>
  <c r="G24" i="2"/>
  <c r="I24" i="2" s="1"/>
  <c r="G21" i="1" s="1"/>
  <c r="G21" i="2"/>
  <c r="I21" i="2" s="1"/>
  <c r="G18" i="1" s="1"/>
  <c r="G22" i="2"/>
  <c r="I22" i="2" s="1"/>
  <c r="G19" i="1" s="1"/>
  <c r="C15" i="1"/>
  <c r="C19" i="1" s="1"/>
  <c r="C22" i="1" s="1"/>
  <c r="G18" i="2"/>
  <c r="I18" i="2" s="1"/>
  <c r="G15" i="1" s="1"/>
  <c r="G19" i="2"/>
  <c r="I19" i="2" s="1"/>
  <c r="G16" i="1" s="1"/>
  <c r="G25" i="2"/>
  <c r="I25" i="2" s="1"/>
  <c r="G20" i="2"/>
  <c r="I20" i="2" s="1"/>
  <c r="G17" i="1" s="1"/>
  <c r="H26" i="2" l="1"/>
  <c r="G23" i="1" s="1"/>
  <c r="G22" i="1" s="1"/>
  <c r="C23" i="1" l="1"/>
  <c r="F30" i="1" s="1"/>
  <c r="F31" i="1" s="1"/>
  <c r="F34" i="1" s="1"/>
</calcChain>
</file>

<file path=xl/sharedStrings.xml><?xml version="1.0" encoding="utf-8"?>
<sst xmlns="http://schemas.openxmlformats.org/spreadsheetml/2006/main" count="564" uniqueCount="237">
  <si>
    <t>POLOŽKOVÝ ROZPOČET</t>
  </si>
  <si>
    <t>Rozpočet</t>
  </si>
  <si>
    <t xml:space="preserve">JKSO </t>
  </si>
  <si>
    <t>Objekt</t>
  </si>
  <si>
    <t>Název objektu</t>
  </si>
  <si>
    <t xml:space="preserve">SKP </t>
  </si>
  <si>
    <t>Mateřská škola Žižkova 492/34, Krnov</t>
  </si>
  <si>
    <t>Měrná jednotka</t>
  </si>
  <si>
    <t>Stavba</t>
  </si>
  <si>
    <t>Název stavby</t>
  </si>
  <si>
    <t>Počet jednotek</t>
  </si>
  <si>
    <t>Elektromontáže ETAPA 1.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</si>
  <si>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</si>
  <si>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</si>
  <si>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</si>
  <si>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</si>
  <si>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</si>
  <si>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</si>
  <si>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</si>
  <si>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</si>
  <si>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</si>
  <si>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</si>
  <si>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</si>
  <si>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</si>
  <si>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</si>
  <si>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</si>
  <si>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</si>
  <si>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</si>
  <si>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</si>
  <si>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</si>
  <si>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</si>
  <si>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</si>
  <si>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</si>
  <si>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</si>
  <si>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</si>
  <si>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</si>
  <si>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</si>
  <si>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</si>
  <si>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</si>
  <si>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</si>
  <si>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Karel Cyprich</t>
  </si>
  <si>
    <t>Datum :</t>
  </si>
  <si>
    <t>Podpis :</t>
  </si>
  <si>
    <t>Podpis:</t>
  </si>
  <si>
    <t>Základ pro DPH</t>
  </si>
  <si>
    <t>DPH</t>
  </si>
  <si>
    <t xml:space="preserve">% </t>
  </si>
  <si>
    <t>CENA ZA OBJEKT CELKEM</t>
  </si>
  <si>
    <t>Poznámka :</t>
  </si>
  <si>
    <t xml:space="preserve"> </t>
  </si>
  <si>
    <t>Stavba :</t>
  </si>
  <si>
    <t>Rozpočet :</t>
  </si>
  <si>
    <t>000000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</si>
  <si>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</si>
  <si>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</si>
  <si>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</si>
  <si>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</si>
  <si>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</si>
  <si>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</si>
  <si>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</si>
  <si>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</si>
  <si>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</si>
  <si>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</si>
  <si>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</si>
  <si>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</si>
  <si>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</si>
  <si>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</si>
  <si>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</si>
  <si>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</si>
  <si>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</si>
  <si>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</si>
  <si>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</si>
  <si>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</si>
  <si>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</si>
  <si>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CELKEM VRN</t>
  </si>
  <si>
    <t>bourací</t>
  </si>
  <si>
    <t>materiál</t>
  </si>
  <si>
    <t>montáž</t>
  </si>
  <si>
    <t>Rozpočet:</t>
  </si>
  <si>
    <t>zednické</t>
  </si>
  <si>
    <t>Díl:</t>
  </si>
  <si>
    <t>0000</t>
  </si>
  <si>
    <t>Dodávky zařízení</t>
  </si>
  <si>
    <t>M</t>
  </si>
  <si>
    <t>RH - elektroměrový rozvaděč - hlavní rozvaděč</t>
  </si>
  <si>
    <t>ks</t>
  </si>
  <si>
    <t xml:space="preserve">dozbrojení stávajícího rozvaděče </t>
  </si>
  <si>
    <t>RACK</t>
  </si>
  <si>
    <t>34140925RZ1</t>
  </si>
  <si>
    <t>P</t>
  </si>
  <si>
    <t>doprava dodávek</t>
  </si>
  <si>
    <t>742 22-1120</t>
  </si>
  <si>
    <t>instalace rozvaděče RK</t>
  </si>
  <si>
    <t>do 100kg</t>
  </si>
  <si>
    <t>úprava rozváděče RACK</t>
  </si>
  <si>
    <t>Celkem za</t>
  </si>
  <si>
    <t>800-741</t>
  </si>
  <si>
    <t>Elektromontáže</t>
  </si>
  <si>
    <t>748 11-2111</t>
  </si>
  <si>
    <t>svítidlo E1</t>
  </si>
  <si>
    <t>PHILIPS RC065B LED34S/840 PSU W60L60</t>
  </si>
  <si>
    <t>svítidlo E2</t>
  </si>
  <si>
    <t>TREVOS INNOVA 1.5ft PC 5500/840</t>
  </si>
  <si>
    <t>svítidlo E3</t>
  </si>
  <si>
    <t>PHILIPS WL140V LED20S/840 PSU WH</t>
  </si>
  <si>
    <t>svítidlo E4</t>
  </si>
  <si>
    <t>PHILIPS RC136B 60S/840 PSU W60L60 OC</t>
  </si>
  <si>
    <t>svítidlo NP3</t>
  </si>
  <si>
    <t>nouzové světlo s piktogramem V-TEC 3h, Baterie: Ni-Cd AA, 3,6 V, 0,6Ah.</t>
  </si>
  <si>
    <t>747 11-1211</t>
  </si>
  <si>
    <t>spínač č.1 nástěnný</t>
  </si>
  <si>
    <t>ABB Vypínač Tango jednopólový č.1 komplet, bezšroubový bílá</t>
  </si>
  <si>
    <t>747 11-1321</t>
  </si>
  <si>
    <t>vypínač ř. 1/0 tlačítko</t>
  </si>
  <si>
    <t>vypínač tlačítkový č. 1/0, 10A, 230V typ ABB tango</t>
  </si>
  <si>
    <t>svorkovnice SEBT</t>
  </si>
  <si>
    <t>OBO Bettermann 5015073 1809 vyrovnání potenciálů</t>
  </si>
  <si>
    <t>vypínač ř. 5</t>
  </si>
  <si>
    <t>ABB vypínač Tango lustrový komplet č.5 bílý</t>
  </si>
  <si>
    <t>747 11-1216</t>
  </si>
  <si>
    <t>vypínač ř. 6</t>
  </si>
  <si>
    <t>Vypinač ABB Tango schodišťový komplet č.6 bílý</t>
  </si>
  <si>
    <t>747 11-1218</t>
  </si>
  <si>
    <t>napájecí trafo pro WC</t>
  </si>
  <si>
    <t>pokud nebude integrovaný – součást WC</t>
  </si>
  <si>
    <t>747 16-1523</t>
  </si>
  <si>
    <t>zásuvka 250V/16A/3P - jednonásobná</t>
  </si>
  <si>
    <t>Zásuvka TANGO 5519A-A02357 kompletní bílá</t>
  </si>
  <si>
    <t>747 16-1525</t>
  </si>
  <si>
    <t>zásuvka 250V/16A/3P – s přepěťovou ochranou T3</t>
  </si>
  <si>
    <t>Zásuvka s ochranou před přepětím 5598A-A2349B bílá Tango ABB</t>
  </si>
  <si>
    <t>747 16-2322</t>
  </si>
  <si>
    <t>zásuvková skříň 2x16A-400V, 2x16A-230V</t>
  </si>
  <si>
    <t>NG ENERGY Skříň SC 53 060 E.01</t>
  </si>
  <si>
    <t>zásuvka DATA</t>
  </si>
  <si>
    <t>ABB Tango, CAT5E, UTP, 2x Keystone RJ45, pod omítku</t>
  </si>
  <si>
    <t>krabice přístrojová</t>
  </si>
  <si>
    <t>Montážní krabice KP68 pro vestavnou motnáž</t>
  </si>
  <si>
    <t>747 11-2021</t>
  </si>
  <si>
    <t>tlačítko CENTRAL STOP</t>
  </si>
  <si>
    <t>XALK178 Ovládač nouzového zastavení s aretací ve skříni Schneider</t>
  </si>
  <si>
    <t>744 41-1235</t>
  </si>
  <si>
    <t>kabel CYKY-J pod omítku</t>
  </si>
  <si>
    <t>m</t>
  </si>
  <si>
    <t>4x35</t>
  </si>
  <si>
    <t>744 41-1233</t>
  </si>
  <si>
    <t>4x16</t>
  </si>
  <si>
    <t>744 41-1232</t>
  </si>
  <si>
    <t>4x10</t>
  </si>
  <si>
    <t>744 41-1230</t>
  </si>
  <si>
    <t>5x4</t>
  </si>
  <si>
    <t>3x4</t>
  </si>
  <si>
    <t>744 41-1229</t>
  </si>
  <si>
    <t>3x2,5</t>
  </si>
  <si>
    <t>3x1,5</t>
  </si>
  <si>
    <t>kabel CYKY-O 3x1,5</t>
  </si>
  <si>
    <t>kabel UTP</t>
  </si>
  <si>
    <t>cat. 5E</t>
  </si>
  <si>
    <t>744 24-1112</t>
  </si>
  <si>
    <t>vodič CY10</t>
  </si>
  <si>
    <t>CY 10 zelenožlutý</t>
  </si>
  <si>
    <t>744 24-1111</t>
  </si>
  <si>
    <t>vodič CY6</t>
  </si>
  <si>
    <t>CY 6 zelenožlutý</t>
  </si>
  <si>
    <t>743 62-2320</t>
  </si>
  <si>
    <t>svorka ZSA 16 + Cu pásek</t>
  </si>
  <si>
    <t>743 12-2114</t>
  </si>
  <si>
    <t>instalační trubka ohebná 16mm</t>
  </si>
  <si>
    <t>DX16216R Trubka ohebná PVC prům. 16 mm</t>
  </si>
  <si>
    <t>743 12-2115</t>
  </si>
  <si>
    <t>instalační trubka ohebná 25mm</t>
  </si>
  <si>
    <t>Gewiss DX16225R 25mm</t>
  </si>
  <si>
    <t>732 62-0000</t>
  </si>
  <si>
    <t xml:space="preserve">Drátěný žlab </t>
  </si>
  <si>
    <t>DZ 110x300-BF</t>
  </si>
  <si>
    <t>746 21-1130</t>
  </si>
  <si>
    <t>ukončení vodičů izolovaných do 6mm2</t>
  </si>
  <si>
    <t>746 21-1150</t>
  </si>
  <si>
    <t>ukončení vodičů izolovaných do 16mm2</t>
  </si>
  <si>
    <t>746 21-1160</t>
  </si>
  <si>
    <t>ukončení vodičů izolovaných do35mm2</t>
  </si>
  <si>
    <t>746 41-3150</t>
  </si>
  <si>
    <t>ukončení kabelů celoplastových 3x1,5 - 4mm2</t>
  </si>
  <si>
    <t>746 41-3440</t>
  </si>
  <si>
    <t>ukončení kabelů celoplastových 4x16mm2</t>
  </si>
  <si>
    <t>746 41-3560</t>
  </si>
  <si>
    <t>ukončení kabelů celoplastových 5x1,5 - 4mm2</t>
  </si>
  <si>
    <t>746 41-3580</t>
  </si>
  <si>
    <t>ukončení kabelů celoplastových 4x10mm2</t>
  </si>
  <si>
    <t>746 41-35xx</t>
  </si>
  <si>
    <t>ukončení kabelů celoplastových 4x35mm2</t>
  </si>
  <si>
    <t>nespecifikované montážní práce</t>
  </si>
  <si>
    <t>740 99-1200</t>
  </si>
  <si>
    <t xml:space="preserve">Výchozí revize elektroinstalace </t>
  </si>
  <si>
    <t>210292201PR1</t>
  </si>
  <si>
    <t>Projektová dokumentace skutečného provedení stavby</t>
  </si>
  <si>
    <t>34800600.V</t>
  </si>
  <si>
    <t>vypínač ř. 1</t>
  </si>
  <si>
    <t>kabel CYKY-J 4x35</t>
  </si>
  <si>
    <t>kabel CYKY-J 4x16</t>
  </si>
  <si>
    <t>kabel CYKY-J 4x10</t>
  </si>
  <si>
    <t>kabel CYKY-J 5x4</t>
  </si>
  <si>
    <t>kabel CYKY-J 3x4</t>
  </si>
  <si>
    <t>kabel CYKY-J 3x2,5</t>
  </si>
  <si>
    <t>kabel CYKY-J 3x1,5</t>
  </si>
  <si>
    <t>WAGO svorky</t>
  </si>
  <si>
    <t>Svorka WAGO 221-413</t>
  </si>
  <si>
    <t>vruty 4x45</t>
  </si>
  <si>
    <t>hmoždinky HM8</t>
  </si>
  <si>
    <t>sádra</t>
  </si>
  <si>
    <t>kg</t>
  </si>
  <si>
    <t>nespecifikovaný drobný montážní materiál</t>
  </si>
  <si>
    <t>P.č.</t>
  </si>
  <si>
    <t>Číslo položky</t>
  </si>
  <si>
    <t>Název položky</t>
  </si>
  <si>
    <t>MJ</t>
  </si>
  <si>
    <t>množství</t>
  </si>
  <si>
    <t>celkem (Kč)</t>
  </si>
  <si>
    <t>846-9</t>
  </si>
  <si>
    <t>Bourací a zednické práce</t>
  </si>
  <si>
    <t>97402-1340</t>
  </si>
  <si>
    <t>sekání drážek</t>
  </si>
  <si>
    <t>osvětlení</t>
  </si>
  <si>
    <t>97402-1230</t>
  </si>
  <si>
    <t>zásuvky</t>
  </si>
  <si>
    <t>349 23-1100</t>
  </si>
  <si>
    <t>zazdění drážek (sádrování)</t>
  </si>
  <si>
    <t>973 02-2410</t>
  </si>
  <si>
    <t>prostupy přes zeď</t>
  </si>
  <si>
    <t>sádra - materiál hrubý</t>
  </si>
  <si>
    <t>po 25kg</t>
  </si>
  <si>
    <t>M21</t>
  </si>
  <si>
    <t>Hodinová zúčtovací sazba</t>
  </si>
  <si>
    <t>demontáže</t>
  </si>
  <si>
    <t>hod</t>
  </si>
  <si>
    <t>dokončovací práce</t>
  </si>
  <si>
    <t>komplexní vyzkoušení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</si>
</sst>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\ mm/\ yyyy"/>
    <numFmt numFmtId="165" formatCode="dd/mm/yy"/>
    <numFmt numFmtId="166" formatCode="0.0"/>
    <numFmt numFmtId="167" formatCode="#,##0&quot; Kč&quot;"/>
  </numFmts>
  <fonts count="37" x14ac:knownFonts="1">
    <font>
      <sz val="10"/>
      <name val="Arial CE"/>
      <charset val="238"/>
    </font>
    <font>
      <sz val="10"/>
      <name val="Arial CE"/>
      <charset val="1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1"/>
    </font>
    <font>
      <sz val="10"/>
      <color rgb="FFFFFFFF"/>
      <name val="Arial CE"/>
      <charset val="1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8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0"/>
      <color rgb="FF7030A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 CE"/>
      <charset val="1"/>
    </font>
    <font>
      <b/>
      <sz val="10"/>
      <color rgb="FFFFFFFF"/>
      <name val="Arial CE"/>
      <charset val="1"/>
    </font>
    <font>
      <sz val="9"/>
      <color rgb="FF008000"/>
      <name val="Calibri"/>
      <family val="2"/>
      <charset val="1"/>
    </font>
    <font>
      <sz val="8"/>
      <color rgb="FF252525"/>
      <name val="Arial"/>
      <family val="2"/>
      <charset val="238"/>
    </font>
    <font>
      <sz val="9"/>
      <color rgb="FF008000"/>
      <name val="Calibri"/>
      <family val="2"/>
      <charset val="238"/>
    </font>
    <font>
      <sz val="10"/>
      <color rgb="FF7030A0"/>
      <name val="Arial CE"/>
      <charset val="1"/>
    </font>
    <font>
      <sz val="10"/>
      <color rgb="FFFF0000"/>
      <name val="Arial CE"/>
      <charset val="1"/>
    </font>
    <font>
      <i/>
      <sz val="8"/>
      <name val="Arial CE"/>
      <family val="2"/>
      <charset val="238"/>
    </font>
    <font>
      <i/>
      <sz val="9"/>
      <name val="Arial CE"/>
      <charset val="1"/>
    </font>
    <font>
      <i/>
      <sz val="8"/>
      <name val="Arial CE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6" fillId="0" borderId="46" xfId="1" applyFont="1" applyBorder="1" applyAlignment="1">
      <alignment horizontal="left" vertical="center"/>
    </xf>
    <xf numFmtId="0" fontId="6" fillId="0" borderId="44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7" fontId="8" fillId="2" borderId="27" xfId="0" applyNumberFormat="1" applyFont="1" applyFill="1" applyBorder="1" applyAlignment="1">
      <alignment horizontal="right" vertical="center"/>
    </xf>
    <xf numFmtId="167" fontId="6" fillId="0" borderId="11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horizontal="left" vertical="center"/>
    </xf>
    <xf numFmtId="49" fontId="3" fillId="2" borderId="12" xfId="0" applyNumberFormat="1" applyFont="1" applyFill="1" applyBorder="1" applyAlignment="1">
      <alignment vertical="center"/>
    </xf>
    <xf numFmtId="49" fontId="6" fillId="2" borderId="13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3" fontId="6" fillId="0" borderId="29" xfId="0" applyNumberFormat="1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164" fontId="6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166" fontId="7" fillId="0" borderId="39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vertical="center"/>
    </xf>
    <xf numFmtId="166" fontId="6" fillId="0" borderId="39" xfId="0" applyNumberFormat="1" applyFont="1" applyBorder="1" applyAlignment="1">
      <alignment horizontal="right" vertical="center"/>
    </xf>
    <xf numFmtId="166" fontId="6" fillId="0" borderId="8" xfId="0" applyNumberFormat="1" applyFont="1" applyBorder="1" applyAlignment="1">
      <alignment horizontal="right" vertical="center"/>
    </xf>
    <xf numFmtId="0" fontId="8" fillId="2" borderId="28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41" xfId="1" applyNumberFormat="1" applyFont="1" applyBorder="1" applyAlignment="1">
      <alignment vertical="center"/>
    </xf>
    <xf numFmtId="49" fontId="6" fillId="0" borderId="41" xfId="1" applyNumberFormat="1" applyFont="1" applyBorder="1" applyAlignment="1">
      <alignment vertical="center"/>
    </xf>
    <xf numFmtId="49" fontId="6" fillId="0" borderId="41" xfId="1" applyNumberFormat="1" applyFont="1" applyBorder="1" applyAlignment="1">
      <alignment horizontal="right" vertical="center"/>
    </xf>
    <xf numFmtId="0" fontId="6" fillId="0" borderId="42" xfId="1" applyFont="1" applyBorder="1" applyAlignment="1">
      <alignment vertical="center"/>
    </xf>
    <xf numFmtId="49" fontId="6" fillId="0" borderId="41" xfId="0" applyNumberFormat="1" applyFont="1" applyBorder="1" applyAlignment="1">
      <alignment horizontal="left" vertical="center"/>
    </xf>
    <xf numFmtId="0" fontId="6" fillId="0" borderId="43" xfId="0" applyFont="1" applyBorder="1" applyAlignment="1">
      <alignment vertical="center"/>
    </xf>
    <xf numFmtId="49" fontId="3" fillId="0" borderId="45" xfId="1" applyNumberFormat="1" applyFont="1" applyBorder="1" applyAlignment="1">
      <alignment vertical="center"/>
    </xf>
    <xf numFmtId="49" fontId="6" fillId="0" borderId="45" xfId="1" applyNumberFormat="1" applyFont="1" applyBorder="1" applyAlignment="1">
      <alignment vertical="center"/>
    </xf>
    <xf numFmtId="49" fontId="6" fillId="0" borderId="45" xfId="1" applyNumberFormat="1" applyFont="1" applyBorder="1" applyAlignment="1">
      <alignment horizontal="right"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1" fontId="4" fillId="0" borderId="50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3" fontId="6" fillId="0" borderId="34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51" xfId="0" applyNumberFormat="1" applyFont="1" applyBorder="1" applyAlignment="1">
      <alignment vertical="center"/>
    </xf>
    <xf numFmtId="3" fontId="6" fillId="0" borderId="52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53" xfId="0" applyNumberFormat="1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3" fontId="3" fillId="2" borderId="21" xfId="0" applyNumberFormat="1" applyFont="1" applyFill="1" applyBorder="1" applyAlignment="1">
      <alignment vertical="center"/>
    </xf>
    <xf numFmtId="3" fontId="3" fillId="2" borderId="49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32" xfId="0" applyFont="1" applyFill="1" applyBorder="1" applyAlignment="1">
      <alignment vertical="center"/>
    </xf>
    <xf numFmtId="0" fontId="3" fillId="2" borderId="5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32" xfId="0" applyNumberFormat="1" applyFont="1" applyFill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166" fontId="6" fillId="0" borderId="10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6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4" fontId="6" fillId="2" borderId="55" xfId="0" applyNumberFormat="1" applyFont="1" applyFill="1" applyBorder="1" applyAlignment="1">
      <alignment vertical="center"/>
    </xf>
    <xf numFmtId="4" fontId="6" fillId="2" borderId="28" xfId="0" applyNumberFormat="1" applyFont="1" applyFill="1" applyBorder="1" applyAlignment="1">
      <alignment vertical="center"/>
    </xf>
    <xf numFmtId="4" fontId="6" fillId="2" borderId="29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3" fontId="12" fillId="0" borderId="0" xfId="0" applyNumberFormat="1" applyFont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Font="1" applyBorder="1" applyAlignment="1">
      <alignment vertical="center"/>
    </xf>
    <xf numFmtId="3" fontId="14" fillId="0" borderId="0" xfId="1" applyNumberFormat="1" applyFont="1" applyBorder="1" applyAlignment="1">
      <alignment horizontal="center" vertical="center"/>
    </xf>
    <xf numFmtId="4" fontId="14" fillId="0" borderId="0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4" fontId="14" fillId="0" borderId="0" xfId="1" applyNumberFormat="1" applyFont="1" applyBorder="1" applyAlignment="1">
      <alignment horizontal="center" vertical="center"/>
    </xf>
    <xf numFmtId="0" fontId="6" fillId="0" borderId="56" xfId="1" applyFont="1" applyBorder="1" applyAlignment="1">
      <alignment vertical="center"/>
    </xf>
    <xf numFmtId="0" fontId="6" fillId="0" borderId="41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0" fontId="19" fillId="0" borderId="41" xfId="1" applyFont="1" applyBorder="1" applyAlignment="1">
      <alignment vertical="center"/>
    </xf>
    <xf numFmtId="0" fontId="4" fillId="0" borderId="42" xfId="1" applyFont="1" applyBorder="1" applyAlignment="1">
      <alignment horizontal="right" vertical="center"/>
    </xf>
    <xf numFmtId="49" fontId="6" fillId="0" borderId="41" xfId="1" applyNumberFormat="1" applyFont="1" applyBorder="1" applyAlignment="1">
      <alignment horizontal="left" vertical="center"/>
    </xf>
    <xf numFmtId="0" fontId="6" fillId="0" borderId="43" xfId="1" applyFont="1" applyBorder="1" applyAlignment="1">
      <alignment vertical="center"/>
    </xf>
    <xf numFmtId="49" fontId="6" fillId="0" borderId="58" xfId="1" applyNumberFormat="1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0" fontId="19" fillId="0" borderId="45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10" xfId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left" vertical="center"/>
    </xf>
    <xf numFmtId="0" fontId="3" fillId="0" borderId="15" xfId="1" applyFont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49" fontId="19" fillId="0" borderId="60" xfId="1" applyNumberFormat="1" applyFont="1" applyBorder="1" applyAlignment="1">
      <alignment horizontal="center" vertical="center"/>
    </xf>
    <xf numFmtId="0" fontId="19" fillId="0" borderId="10" xfId="1" applyFont="1" applyBorder="1" applyAlignment="1">
      <alignment vertical="center" wrapText="1"/>
    </xf>
    <xf numFmtId="49" fontId="19" fillId="0" borderId="39" xfId="1" applyNumberFormat="1" applyFont="1" applyBorder="1" applyAlignment="1">
      <alignment horizontal="center" vertical="center" shrinkToFit="1"/>
    </xf>
    <xf numFmtId="3" fontId="19" fillId="0" borderId="60" xfId="1" applyNumberFormat="1" applyFont="1" applyBorder="1" applyAlignment="1">
      <alignment horizontal="right" vertical="center"/>
    </xf>
    <xf numFmtId="4" fontId="19" fillId="0" borderId="60" xfId="1" applyNumberFormat="1" applyFont="1" applyBorder="1" applyAlignment="1">
      <alignment horizontal="right" vertical="center"/>
    </xf>
    <xf numFmtId="4" fontId="21" fillId="0" borderId="6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49" fontId="4" fillId="0" borderId="51" xfId="1" applyNumberFormat="1" applyFont="1" applyBorder="1" applyAlignment="1">
      <alignment horizontal="center" vertical="center"/>
    </xf>
    <xf numFmtId="0" fontId="22" fillId="0" borderId="33" xfId="1" applyFont="1" applyBorder="1" applyAlignment="1">
      <alignment horizontal="left" vertical="center" wrapText="1"/>
    </xf>
    <xf numFmtId="49" fontId="23" fillId="0" borderId="9" xfId="0" applyNumberFormat="1" applyFont="1" applyBorder="1" applyAlignment="1">
      <alignment horizontal="left" vertical="center" wrapText="1"/>
    </xf>
    <xf numFmtId="4" fontId="23" fillId="3" borderId="9" xfId="1" applyNumberFormat="1" applyFont="1" applyFill="1" applyBorder="1" applyAlignment="1">
      <alignment horizontal="right" vertical="center" wrapText="1"/>
    </xf>
    <xf numFmtId="0" fontId="23" fillId="3" borderId="9" xfId="1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49" fontId="26" fillId="2" borderId="10" xfId="1" applyNumberFormat="1" applyFont="1" applyFill="1" applyBorder="1" applyAlignment="1">
      <alignment horizontal="left" vertical="center"/>
    </xf>
    <xf numFmtId="0" fontId="26" fillId="2" borderId="15" xfId="1" applyFont="1" applyFill="1" applyBorder="1" applyAlignment="1">
      <alignment vertical="center"/>
    </xf>
    <xf numFmtId="0" fontId="21" fillId="2" borderId="9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right" vertical="center"/>
    </xf>
    <xf numFmtId="4" fontId="3" fillId="2" borderId="8" xfId="1" applyNumberFormat="1" applyFont="1" applyFill="1" applyBorder="1" applyAlignment="1">
      <alignment horizontal="right" vertical="center"/>
    </xf>
    <xf numFmtId="4" fontId="3" fillId="2" borderId="10" xfId="1" applyNumberFormat="1" applyFont="1" applyFill="1" applyBorder="1" applyAlignment="1">
      <alignment vertical="center"/>
    </xf>
    <xf numFmtId="0" fontId="27" fillId="0" borderId="0" xfId="1" applyFont="1" applyBorder="1" applyAlignment="1">
      <alignment vertical="center"/>
    </xf>
    <xf numFmtId="3" fontId="28" fillId="0" borderId="0" xfId="1" applyNumberFormat="1" applyFont="1" applyBorder="1" applyAlignment="1">
      <alignment horizontal="center" vertical="center"/>
    </xf>
    <xf numFmtId="4" fontId="28" fillId="0" borderId="0" xfId="1" applyNumberFormat="1" applyFont="1" applyBorder="1" applyAlignment="1">
      <alignment vertical="center"/>
    </xf>
    <xf numFmtId="3" fontId="28" fillId="0" borderId="0" xfId="1" applyNumberFormat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49" fontId="26" fillId="0" borderId="9" xfId="1" applyNumberFormat="1" applyFont="1" applyBorder="1" applyAlignment="1">
      <alignment horizontal="left" vertical="center"/>
    </xf>
    <xf numFmtId="0" fontId="26" fillId="0" borderId="9" xfId="1" applyFont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/>
    </xf>
    <xf numFmtId="4" fontId="3" fillId="0" borderId="9" xfId="1" applyNumberFormat="1" applyFont="1" applyBorder="1" applyAlignment="1">
      <alignment horizontal="right" vertical="center"/>
    </xf>
    <xf numFmtId="4" fontId="3" fillId="0" borderId="9" xfId="1" applyNumberFormat="1" applyFont="1" applyBorder="1" applyAlignment="1">
      <alignment vertical="center"/>
    </xf>
    <xf numFmtId="0" fontId="29" fillId="0" borderId="33" xfId="1" applyFont="1" applyBorder="1" applyAlignment="1">
      <alignment horizontal="left" vertical="center" wrapText="1"/>
    </xf>
    <xf numFmtId="0" fontId="23" fillId="3" borderId="38" xfId="1" applyFont="1" applyFill="1" applyBorder="1" applyAlignment="1">
      <alignment horizontal="left" vertical="center" wrapText="1"/>
    </xf>
    <xf numFmtId="0" fontId="24" fillId="0" borderId="39" xfId="0" applyFont="1" applyBorder="1" applyAlignment="1">
      <alignment horizontal="right" vertical="center"/>
    </xf>
    <xf numFmtId="4" fontId="19" fillId="0" borderId="60" xfId="1" applyNumberFormat="1" applyFont="1" applyBorder="1" applyAlignment="1">
      <alignment horizontal="center" vertical="center"/>
    </xf>
    <xf numFmtId="0" fontId="22" fillId="0" borderId="36" xfId="1" applyFont="1" applyBorder="1" applyAlignment="1">
      <alignment horizontal="left" vertical="center" wrapText="1"/>
    </xf>
    <xf numFmtId="49" fontId="19" fillId="0" borderId="51" xfId="1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/>
    </xf>
    <xf numFmtId="0" fontId="31" fillId="0" borderId="33" xfId="1" applyFont="1" applyBorder="1" applyAlignment="1">
      <alignment horizontal="left" vertical="center" wrapText="1"/>
    </xf>
    <xf numFmtId="0" fontId="31" fillId="0" borderId="36" xfId="1" applyFont="1" applyBorder="1" applyAlignment="1">
      <alignment horizontal="left" vertical="center" wrapText="1"/>
    </xf>
    <xf numFmtId="0" fontId="3" fillId="2" borderId="60" xfId="1" applyFont="1" applyFill="1" applyBorder="1" applyAlignment="1">
      <alignment horizontal="center" vertical="center"/>
    </xf>
    <xf numFmtId="49" fontId="26" fillId="2" borderId="60" xfId="1" applyNumberFormat="1" applyFont="1" applyFill="1" applyBorder="1" applyAlignment="1">
      <alignment horizontal="left" vertical="center"/>
    </xf>
    <xf numFmtId="0" fontId="26" fillId="2" borderId="61" xfId="1" applyFont="1" applyFill="1" applyBorder="1" applyAlignment="1">
      <alignment vertical="center"/>
    </xf>
    <xf numFmtId="0" fontId="21" fillId="2" borderId="38" xfId="1" applyFont="1" applyFill="1" applyBorder="1" applyAlignment="1">
      <alignment horizontal="center" vertical="center"/>
    </xf>
    <xf numFmtId="3" fontId="3" fillId="2" borderId="38" xfId="1" applyNumberFormat="1" applyFont="1" applyFill="1" applyBorder="1" applyAlignment="1">
      <alignment horizontal="right" vertical="center"/>
    </xf>
    <xf numFmtId="4" fontId="3" fillId="2" borderId="39" xfId="1" applyNumberFormat="1" applyFont="1" applyFill="1" applyBorder="1" applyAlignment="1">
      <alignment horizontal="right" vertical="center"/>
    </xf>
    <xf numFmtId="4" fontId="3" fillId="2" borderId="60" xfId="1" applyNumberFormat="1" applyFont="1" applyFill="1" applyBorder="1" applyAlignment="1">
      <alignment vertical="center"/>
    </xf>
    <xf numFmtId="49" fontId="6" fillId="2" borderId="1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49" fontId="3" fillId="0" borderId="51" xfId="1" applyNumberFormat="1" applyFont="1" applyBorder="1" applyAlignment="1">
      <alignment horizontal="left" vertical="center"/>
    </xf>
    <xf numFmtId="0" fontId="19" fillId="0" borderId="6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4" fontId="3" fillId="2" borderId="38" xfId="1" applyNumberFormat="1" applyFont="1" applyFill="1" applyBorder="1" applyAlignment="1">
      <alignment horizontal="right" vertical="center"/>
    </xf>
    <xf numFmtId="0" fontId="3" fillId="0" borderId="36" xfId="1" applyFont="1" applyBorder="1" applyAlignment="1">
      <alignment vertical="center"/>
    </xf>
    <xf numFmtId="0" fontId="19" fillId="0" borderId="23" xfId="1" applyFont="1" applyBorder="1" applyAlignment="1">
      <alignment horizontal="center" vertical="center"/>
    </xf>
    <xf numFmtId="3" fontId="6" fillId="0" borderId="23" xfId="1" applyNumberFormat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0" fontId="6" fillId="0" borderId="35" xfId="1" applyFont="1" applyBorder="1" applyAlignment="1">
      <alignment vertical="center"/>
    </xf>
    <xf numFmtId="0" fontId="32" fillId="0" borderId="38" xfId="1" applyFont="1" applyBorder="1" applyAlignment="1">
      <alignment horizontal="center" vertical="center"/>
    </xf>
    <xf numFmtId="0" fontId="1" fillId="0" borderId="38" xfId="1" applyBorder="1" applyAlignment="1">
      <alignment vertical="center"/>
    </xf>
    <xf numFmtId="0" fontId="32" fillId="0" borderId="0" xfId="1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3" fontId="35" fillId="0" borderId="0" xfId="1" applyNumberFormat="1" applyFont="1" applyBorder="1" applyAlignment="1">
      <alignment horizontal="right" vertical="center"/>
    </xf>
    <xf numFmtId="4" fontId="35" fillId="0" borderId="0" xfId="1" applyNumberFormat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1" fillId="0" borderId="0" xfId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2" borderId="55" xfId="0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view="pageBreakPreview" zoomScaleNormal="100" workbookViewId="0">
      <selection activeCell="F20" activeCellId="1" sqref="A106:A178 F20"/>
    </sheetView>
  </sheetViews>
  <sheetFormatPr defaultColWidth="8.88671875" defaultRowHeight="13.2" x14ac:dyDescent="0.25"/>
  <cols>
    <col min="1" max="1" width="3.109375" style="15" customWidth="1"/>
    <col min="2" max="2" width="16.88671875" style="15" customWidth="1"/>
    <col min="3" max="3" width="15.6640625" style="15" customWidth="1"/>
    <col min="4" max="4" width="14.5546875" style="15" customWidth="1"/>
    <col min="5" max="5" width="13.6640625" style="15" customWidth="1"/>
    <col min="6" max="7" width="15.33203125" style="15" customWidth="1"/>
    <col min="8" max="1024" width="8.88671875" style="15"/>
  </cols>
  <sheetData>
    <row r="1" spans="1:57" ht="24.7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57" ht="12.75" customHeight="1" x14ac:dyDescent="0.25">
      <c r="A2" s="16" t="s">
        <v>1</v>
      </c>
      <c r="B2" s="17"/>
      <c r="C2" s="18" t="str">
        <f>Rekapitulace!H3</f>
        <v>000000</v>
      </c>
      <c r="D2" s="18">
        <f>Rekapitulace!G4</f>
        <v>0</v>
      </c>
      <c r="E2" s="19"/>
      <c r="F2" s="20" t="s">
        <v>2</v>
      </c>
      <c r="G2" s="21"/>
    </row>
    <row r="3" spans="1:57" ht="3" hidden="1" customHeight="1" x14ac:dyDescent="0.25">
      <c r="A3" s="22"/>
      <c r="B3" s="23"/>
      <c r="C3" s="24"/>
      <c r="D3" s="24"/>
      <c r="E3" s="25"/>
      <c r="F3" s="26"/>
      <c r="G3" s="27"/>
    </row>
    <row r="4" spans="1:57" ht="12" customHeight="1" x14ac:dyDescent="0.25">
      <c r="A4" s="28" t="s">
        <v>3</v>
      </c>
      <c r="B4" s="23"/>
      <c r="C4" s="24" t="s">
        <v>4</v>
      </c>
      <c r="D4" s="24"/>
      <c r="E4" s="25"/>
      <c r="F4" s="26" t="s">
        <v>5</v>
      </c>
      <c r="G4" s="29"/>
    </row>
    <row r="5" spans="1:57" ht="12.75" customHeight="1" x14ac:dyDescent="0.25">
      <c r="A5" s="30"/>
      <c r="B5" s="31"/>
      <c r="C5" s="32" t="s">
        <v>6</v>
      </c>
      <c r="D5" s="33"/>
      <c r="E5" s="31"/>
      <c r="F5" s="26" t="s">
        <v>7</v>
      </c>
      <c r="G5" s="27"/>
    </row>
    <row r="6" spans="1:57" ht="12.75" customHeight="1" x14ac:dyDescent="0.25">
      <c r="A6" s="28" t="s">
        <v>8</v>
      </c>
      <c r="B6" s="23"/>
      <c r="C6" s="24" t="s">
        <v>9</v>
      </c>
      <c r="D6" s="24"/>
      <c r="E6" s="25"/>
      <c r="F6" s="26" t="s">
        <v>10</v>
      </c>
      <c r="G6" s="34"/>
    </row>
    <row r="7" spans="1:57" ht="12.75" customHeight="1" x14ac:dyDescent="0.25">
      <c r="A7" s="35"/>
      <c r="B7" s="36"/>
      <c r="C7" s="37" t="s">
        <v>11</v>
      </c>
      <c r="D7" s="38"/>
      <c r="E7" s="38"/>
      <c r="F7" s="39"/>
      <c r="G7" s="34">
        <f>IF(PocetMJ=0,,ROUND((F30+F32)/PocetMJ,1))</f>
        <v>0</v>
      </c>
    </row>
    <row r="8" spans="1:57" x14ac:dyDescent="0.25">
      <c r="A8" s="40" t="s">
        <v>12</v>
      </c>
      <c r="B8" s="26"/>
      <c r="C8" s="13"/>
      <c r="D8" s="13"/>
      <c r="E8" s="13"/>
      <c r="F8" s="26" t="s">
        <v>13</v>
      </c>
      <c r="G8" s="41"/>
      <c r="H8" s="42"/>
    </row>
    <row r="9" spans="1:57" x14ac:dyDescent="0.25">
      <c r="A9" s="40" t="s">
        <v>14</v>
      </c>
      <c r="B9" s="26"/>
      <c r="C9" s="13">
        <f>Projektant</f>
        <v>0</v>
      </c>
      <c r="D9" s="13"/>
      <c r="E9" s="13"/>
      <c r="F9" s="26"/>
      <c r="G9" s="41"/>
      <c r="H9" s="42"/>
    </row>
    <row r="10" spans="1:57" x14ac:dyDescent="0.25">
      <c r="A10" s="40" t="s">
        <v>15</v>
      </c>
      <c r="B10" s="26"/>
      <c r="C10" s="12"/>
      <c r="D10" s="12"/>
      <c r="E10" s="12"/>
      <c r="F10" s="26"/>
      <c r="G10" s="43"/>
      <c r="H10" s="44"/>
    </row>
    <row r="11" spans="1:57" ht="13.5" customHeight="1" x14ac:dyDescent="0.25">
      <c r="A11" s="40" t="s">
        <v>16</v>
      </c>
      <c r="B11" s="26"/>
      <c r="C11" s="12"/>
      <c r="D11" s="12"/>
      <c r="E11" s="12"/>
      <c r="F11" s="26" t="s">
        <v>17</v>
      </c>
      <c r="G11" s="43">
        <v>2025</v>
      </c>
      <c r="H11" s="42"/>
      <c r="BA11" s="45"/>
      <c r="BB11" s="45"/>
      <c r="BC11" s="45"/>
      <c r="BD11" s="45"/>
      <c r="BE11" s="45"/>
    </row>
    <row r="12" spans="1:57" ht="12.75" customHeight="1" x14ac:dyDescent="0.25">
      <c r="A12" s="46" t="s">
        <v>18</v>
      </c>
      <c r="B12" s="23"/>
      <c r="C12" s="11"/>
      <c r="D12" s="11"/>
      <c r="E12" s="11"/>
      <c r="F12" s="47" t="s">
        <v>19</v>
      </c>
      <c r="G12" s="48"/>
      <c r="H12" s="42"/>
    </row>
    <row r="13" spans="1:57" ht="28.5" customHeight="1" x14ac:dyDescent="0.25">
      <c r="A13" s="10" t="s">
        <v>20</v>
      </c>
      <c r="B13" s="10"/>
      <c r="C13" s="10"/>
      <c r="D13" s="10"/>
      <c r="E13" s="10"/>
      <c r="F13" s="10"/>
      <c r="G13" s="10"/>
      <c r="H13" s="42"/>
    </row>
    <row r="14" spans="1:57" ht="17.25" customHeight="1" x14ac:dyDescent="0.25">
      <c r="A14" s="49" t="s">
        <v>21</v>
      </c>
      <c r="B14" s="50"/>
      <c r="C14" s="51"/>
      <c r="D14" s="9" t="s">
        <v>22</v>
      </c>
      <c r="E14" s="9"/>
      <c r="F14" s="9"/>
      <c r="G14" s="9"/>
    </row>
    <row r="15" spans="1:57" ht="15.75" customHeight="1" x14ac:dyDescent="0.25">
      <c r="A15" s="53"/>
      <c r="B15" s="54" t="s">
        <v>23</v>
      </c>
      <c r="C15" s="55">
        <f>HSV</f>
        <v>0</v>
      </c>
      <c r="D15" s="56" t="str">
        <f>Rekapitulace!A18</f>
        <v>Ztížené výrobní podmínky</v>
      </c>
      <c r="E15" s="57"/>
      <c r="F15" s="58"/>
      <c r="G15" s="55">
        <f>Rekapitulace!I18</f>
        <v>0</v>
      </c>
    </row>
    <row r="16" spans="1:57" ht="15.75" customHeight="1" x14ac:dyDescent="0.25">
      <c r="A16" s="53" t="s">
        <v>24</v>
      </c>
      <c r="B16" s="54" t="s">
        <v>25</v>
      </c>
      <c r="C16" s="55">
        <f>PSV</f>
        <v>0</v>
      </c>
      <c r="D16" s="22" t="str">
        <f>Rekapitulace!A19</f>
        <v>Oborová přirážka</v>
      </c>
      <c r="E16" s="59"/>
      <c r="F16" s="60"/>
      <c r="G16" s="55">
        <f>Rekapitulace!I19</f>
        <v>0</v>
      </c>
    </row>
    <row r="17" spans="1:7" ht="15.75" customHeight="1" x14ac:dyDescent="0.25">
      <c r="A17" s="53" t="s">
        <v>26</v>
      </c>
      <c r="B17" s="54" t="s">
        <v>27</v>
      </c>
      <c r="C17" s="55">
        <f>Mont</f>
        <v>0</v>
      </c>
      <c r="D17" s="22" t="str">
        <f>Rekapitulace!A20</f>
        <v>Přesun stavebních kapacit</v>
      </c>
      <c r="E17" s="59"/>
      <c r="F17" s="60"/>
      <c r="G17" s="55">
        <f>Rekapitulace!I20</f>
        <v>0</v>
      </c>
    </row>
    <row r="18" spans="1:7" ht="15.75" customHeight="1" x14ac:dyDescent="0.25">
      <c r="A18" s="61" t="s">
        <v>28</v>
      </c>
      <c r="B18" s="62" t="s">
        <v>29</v>
      </c>
      <c r="C18" s="55">
        <f>Dodavka</f>
        <v>0</v>
      </c>
      <c r="D18" s="22" t="str">
        <f>Rekapitulace!A21</f>
        <v>Mimostaveništní doprava</v>
      </c>
      <c r="E18" s="59"/>
      <c r="F18" s="60"/>
      <c r="G18" s="55">
        <f>Rekapitulace!I21</f>
        <v>0</v>
      </c>
    </row>
    <row r="19" spans="1:7" ht="15.75" customHeight="1" x14ac:dyDescent="0.25">
      <c r="A19" s="63" t="s">
        <v>30</v>
      </c>
      <c r="B19" s="54"/>
      <c r="C19" s="55">
        <f>SUM(C15:C18)</f>
        <v>0</v>
      </c>
      <c r="D19" s="22" t="str">
        <f>Rekapitulace!A22</f>
        <v>Zařízení staveniště</v>
      </c>
      <c r="E19" s="59"/>
      <c r="F19" s="60"/>
      <c r="G19" s="55">
        <f>Rekapitulace!I22</f>
        <v>0</v>
      </c>
    </row>
    <row r="20" spans="1:7" ht="15.75" customHeight="1" x14ac:dyDescent="0.25">
      <c r="A20" s="63"/>
      <c r="B20" s="54"/>
      <c r="C20" s="55"/>
      <c r="D20" s="22" t="str">
        <f>Rekapitulace!A23</f>
        <v>Provoz investora</v>
      </c>
      <c r="E20" s="59"/>
      <c r="F20" s="60"/>
      <c r="G20" s="55">
        <f>Rekapitulace!I23</f>
        <v>0</v>
      </c>
    </row>
    <row r="21" spans="1:7" ht="15.75" customHeight="1" x14ac:dyDescent="0.25">
      <c r="A21" s="63" t="s">
        <v>31</v>
      </c>
      <c r="B21" s="54"/>
      <c r="C21" s="55">
        <f>HZS</f>
        <v>0</v>
      </c>
      <c r="D21" s="22" t="str">
        <f>Rekapitulace!A24</f>
        <v>Kompletační činnost (IČD)</v>
      </c>
      <c r="E21" s="59"/>
      <c r="F21" s="60"/>
      <c r="G21" s="55">
        <f>Rekapitulace!I24</f>
        <v>0</v>
      </c>
    </row>
    <row r="22" spans="1:7" ht="15.75" customHeight="1" x14ac:dyDescent="0.25">
      <c r="A22" s="64" t="s">
        <v>32</v>
      </c>
      <c r="B22" s="65"/>
      <c r="C22" s="55">
        <f>C19+C21</f>
        <v>0</v>
      </c>
      <c r="D22" s="22" t="s">
        <v>33</v>
      </c>
      <c r="E22" s="59"/>
      <c r="F22" s="60"/>
      <c r="G22" s="55">
        <f>G23-SUM(G15:G21)</f>
        <v>0</v>
      </c>
    </row>
    <row r="23" spans="1:7" ht="15.75" customHeight="1" x14ac:dyDescent="0.25">
      <c r="A23" s="8" t="s">
        <v>34</v>
      </c>
      <c r="B23" s="8"/>
      <c r="C23" s="66">
        <f>C22+G23</f>
        <v>0</v>
      </c>
      <c r="D23" s="67" t="s">
        <v>35</v>
      </c>
      <c r="E23" s="68"/>
      <c r="F23" s="69"/>
      <c r="G23" s="55">
        <f>VRN</f>
        <v>0</v>
      </c>
    </row>
    <row r="24" spans="1:7" x14ac:dyDescent="0.25">
      <c r="A24" s="70" t="s">
        <v>36</v>
      </c>
      <c r="B24" s="71"/>
      <c r="C24" s="72"/>
      <c r="D24" s="71" t="s">
        <v>37</v>
      </c>
      <c r="E24" s="71"/>
      <c r="F24" s="73" t="s">
        <v>38</v>
      </c>
      <c r="G24" s="74"/>
    </row>
    <row r="25" spans="1:7" x14ac:dyDescent="0.25">
      <c r="A25" s="64" t="s">
        <v>39</v>
      </c>
      <c r="B25" s="65"/>
      <c r="C25" s="75" t="s">
        <v>40</v>
      </c>
      <c r="D25" s="65" t="s">
        <v>39</v>
      </c>
      <c r="E25" s="75" t="s">
        <v>40</v>
      </c>
      <c r="F25" s="76" t="s">
        <v>39</v>
      </c>
      <c r="G25" s="77"/>
    </row>
    <row r="26" spans="1:7" ht="37.5" customHeight="1" x14ac:dyDescent="0.25">
      <c r="A26" s="22" t="s">
        <v>41</v>
      </c>
      <c r="B26" s="78"/>
      <c r="C26" s="79">
        <v>45866</v>
      </c>
      <c r="D26" s="80" t="s">
        <v>41</v>
      </c>
      <c r="E26" s="79">
        <v>45866</v>
      </c>
      <c r="F26" s="81" t="s">
        <v>41</v>
      </c>
      <c r="G26" s="79">
        <v>45866</v>
      </c>
    </row>
    <row r="27" spans="1:7" x14ac:dyDescent="0.25">
      <c r="A27" s="64"/>
      <c r="B27" s="82"/>
      <c r="C27" s="75"/>
      <c r="D27" s="65"/>
      <c r="E27" s="83"/>
      <c r="F27" s="76"/>
      <c r="G27" s="77"/>
    </row>
    <row r="28" spans="1:7" x14ac:dyDescent="0.25">
      <c r="A28" s="63" t="s">
        <v>42</v>
      </c>
      <c r="B28" s="54"/>
      <c r="C28" s="84"/>
      <c r="D28" s="85" t="s">
        <v>43</v>
      </c>
      <c r="E28" s="84"/>
      <c r="F28" s="54" t="s">
        <v>43</v>
      </c>
      <c r="G28" s="86"/>
    </row>
    <row r="29" spans="1:7" ht="69" customHeight="1" x14ac:dyDescent="0.25">
      <c r="A29" s="64"/>
      <c r="B29" s="65"/>
      <c r="C29" s="84"/>
      <c r="D29" s="85"/>
      <c r="E29" s="84"/>
      <c r="F29" s="65"/>
      <c r="G29" s="77"/>
    </row>
    <row r="30" spans="1:7" x14ac:dyDescent="0.25">
      <c r="A30" s="87" t="s">
        <v>44</v>
      </c>
      <c r="B30" s="88"/>
      <c r="C30" s="89"/>
      <c r="D30" s="88"/>
      <c r="E30" s="90"/>
      <c r="F30" s="7">
        <f>C23-F32</f>
        <v>0</v>
      </c>
      <c r="G30" s="7"/>
    </row>
    <row r="31" spans="1:7" x14ac:dyDescent="0.25">
      <c r="A31" s="87" t="s">
        <v>45</v>
      </c>
      <c r="B31" s="88"/>
      <c r="C31" s="89">
        <v>21</v>
      </c>
      <c r="D31" s="88" t="s">
        <v>46</v>
      </c>
      <c r="E31" s="90"/>
      <c r="F31" s="7">
        <f>ROUND(F30*C31%,0)</f>
        <v>0</v>
      </c>
      <c r="G31" s="7"/>
    </row>
    <row r="32" spans="1:7" x14ac:dyDescent="0.25">
      <c r="A32" s="87" t="s">
        <v>44</v>
      </c>
      <c r="B32" s="88"/>
      <c r="C32" s="91">
        <v>0</v>
      </c>
      <c r="D32" s="88" t="s">
        <v>46</v>
      </c>
      <c r="E32" s="90"/>
      <c r="F32" s="7">
        <v>0</v>
      </c>
      <c r="G32" s="7"/>
    </row>
    <row r="33" spans="1:8" x14ac:dyDescent="0.25">
      <c r="A33" s="87" t="s">
        <v>45</v>
      </c>
      <c r="B33" s="80"/>
      <c r="C33" s="92">
        <f>SazbaDPH2</f>
        <v>0</v>
      </c>
      <c r="D33" s="88" t="s">
        <v>46</v>
      </c>
      <c r="E33" s="60"/>
      <c r="F33" s="7">
        <f>ROUND(PRODUCT(F32,C33/100),0)</f>
        <v>0</v>
      </c>
      <c r="G33" s="7"/>
    </row>
    <row r="34" spans="1:8" s="96" customFormat="1" ht="19.5" customHeight="1" x14ac:dyDescent="0.25">
      <c r="A34" s="93" t="s">
        <v>47</v>
      </c>
      <c r="B34" s="94"/>
      <c r="C34" s="94"/>
      <c r="D34" s="94"/>
      <c r="E34" s="95"/>
      <c r="F34" s="6">
        <f>ROUND(SUM(F30:F33),0)</f>
        <v>0</v>
      </c>
      <c r="G34" s="6"/>
    </row>
    <row r="36" spans="1:8" x14ac:dyDescent="0.25">
      <c r="A36" s="15" t="s">
        <v>48</v>
      </c>
      <c r="H36" s="15" t="s">
        <v>49</v>
      </c>
    </row>
    <row r="37" spans="1:8" ht="14.25" customHeight="1" x14ac:dyDescent="0.25">
      <c r="B37" s="5"/>
      <c r="C37" s="5"/>
      <c r="D37" s="5"/>
      <c r="E37" s="5"/>
      <c r="F37" s="5"/>
      <c r="G37" s="5"/>
      <c r="H37" s="15" t="s">
        <v>49</v>
      </c>
    </row>
    <row r="38" spans="1:8" ht="12.75" customHeight="1" x14ac:dyDescent="0.25">
      <c r="B38" s="5"/>
      <c r="C38" s="5"/>
      <c r="D38" s="5"/>
      <c r="E38" s="5"/>
      <c r="F38" s="5"/>
      <c r="G38" s="5"/>
      <c r="H38" s="15" t="s">
        <v>49</v>
      </c>
    </row>
    <row r="39" spans="1:8" x14ac:dyDescent="0.25">
      <c r="B39" s="5"/>
      <c r="C39" s="5"/>
      <c r="D39" s="5"/>
      <c r="E39" s="5"/>
      <c r="F39" s="5"/>
      <c r="G39" s="5"/>
      <c r="H39" s="15" t="s">
        <v>49</v>
      </c>
    </row>
    <row r="40" spans="1:8" x14ac:dyDescent="0.25">
      <c r="B40" s="5"/>
      <c r="C40" s="5"/>
      <c r="D40" s="5"/>
      <c r="E40" s="5"/>
      <c r="F40" s="5"/>
      <c r="G40" s="5"/>
      <c r="H40" s="15" t="s">
        <v>49</v>
      </c>
    </row>
    <row r="41" spans="1:8" x14ac:dyDescent="0.25">
      <c r="B41" s="5"/>
      <c r="C41" s="5"/>
      <c r="D41" s="5"/>
      <c r="E41" s="5"/>
      <c r="F41" s="5"/>
      <c r="G41" s="5"/>
      <c r="H41" s="15" t="s">
        <v>49</v>
      </c>
    </row>
    <row r="42" spans="1:8" x14ac:dyDescent="0.25">
      <c r="B42" s="5"/>
      <c r="C42" s="5"/>
      <c r="D42" s="5"/>
      <c r="E42" s="5"/>
      <c r="F42" s="5"/>
      <c r="G42" s="5"/>
      <c r="H42" s="15" t="s">
        <v>49</v>
      </c>
    </row>
    <row r="43" spans="1:8" x14ac:dyDescent="0.25">
      <c r="B43" s="5"/>
      <c r="C43" s="5"/>
      <c r="D43" s="5"/>
      <c r="E43" s="5"/>
      <c r="F43" s="5"/>
      <c r="G43" s="5"/>
      <c r="H43" s="15" t="s">
        <v>49</v>
      </c>
    </row>
    <row r="44" spans="1:8" x14ac:dyDescent="0.25">
      <c r="B44" s="5"/>
      <c r="C44" s="5"/>
      <c r="D44" s="5"/>
      <c r="E44" s="5"/>
      <c r="F44" s="5"/>
      <c r="G44" s="5"/>
      <c r="H44" s="15" t="s">
        <v>49</v>
      </c>
    </row>
    <row r="45" spans="1:8" ht="0.75" customHeight="1" x14ac:dyDescent="0.25">
      <c r="B45" s="5"/>
      <c r="C45" s="5"/>
      <c r="D45" s="5"/>
      <c r="E45" s="5"/>
      <c r="F45" s="5"/>
      <c r="G45" s="5"/>
      <c r="H45" s="15" t="s">
        <v>49</v>
      </c>
    </row>
    <row r="46" spans="1:8" x14ac:dyDescent="0.25">
      <c r="B46" s="4"/>
      <c r="C46" s="4"/>
      <c r="D46" s="4"/>
      <c r="E46" s="4"/>
      <c r="F46" s="4"/>
      <c r="G46" s="4"/>
    </row>
    <row r="47" spans="1:8" x14ac:dyDescent="0.25">
      <c r="B47" s="4"/>
      <c r="C47" s="4"/>
      <c r="D47" s="4"/>
      <c r="E47" s="4"/>
      <c r="F47" s="4"/>
      <c r="G47" s="4"/>
    </row>
    <row r="48" spans="1:8" x14ac:dyDescent="0.25">
      <c r="B48" s="4"/>
      <c r="C48" s="4"/>
      <c r="D48" s="4"/>
      <c r="E48" s="4"/>
      <c r="F48" s="4"/>
      <c r="G48" s="4"/>
    </row>
    <row r="49" spans="2:7" x14ac:dyDescent="0.25">
      <c r="B49" s="4"/>
      <c r="C49" s="4"/>
      <c r="D49" s="4"/>
      <c r="E49" s="4"/>
      <c r="F49" s="4"/>
      <c r="G49" s="4"/>
    </row>
    <row r="50" spans="2:7" x14ac:dyDescent="0.25">
      <c r="B50" s="4"/>
      <c r="C50" s="4"/>
      <c r="D50" s="4"/>
      <c r="E50" s="4"/>
      <c r="F50" s="4"/>
      <c r="G50" s="4"/>
    </row>
    <row r="51" spans="2:7" x14ac:dyDescent="0.25">
      <c r="B51" s="4"/>
      <c r="C51" s="4"/>
      <c r="D51" s="4"/>
      <c r="E51" s="4"/>
      <c r="F51" s="4"/>
      <c r="G51" s="4"/>
    </row>
    <row r="52" spans="2:7" x14ac:dyDescent="0.25">
      <c r="B52" s="4"/>
      <c r="C52" s="4"/>
      <c r="D52" s="4"/>
      <c r="E52" s="4"/>
      <c r="F52" s="4"/>
      <c r="G52" s="4"/>
    </row>
    <row r="53" spans="2:7" x14ac:dyDescent="0.25">
      <c r="B53" s="4"/>
      <c r="C53" s="4"/>
      <c r="D53" s="4"/>
      <c r="E53" s="4"/>
      <c r="F53" s="4"/>
      <c r="G53" s="4"/>
    </row>
    <row r="54" spans="2:7" x14ac:dyDescent="0.25">
      <c r="B54" s="4"/>
      <c r="C54" s="4"/>
      <c r="D54" s="4"/>
      <c r="E54" s="4"/>
      <c r="F54" s="4"/>
      <c r="G54" s="4"/>
    </row>
    <row r="55" spans="2:7" x14ac:dyDescent="0.25">
      <c r="B55" s="4"/>
      <c r="C55" s="4"/>
      <c r="D55" s="4"/>
      <c r="E55" s="4"/>
      <c r="F55" s="4"/>
      <c r="G55" s="4"/>
    </row>
  </sheetData>
  <mergeCells count="25">
    <mergeCell ref="B51:G51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F31:G31"/>
    <mergeCell ref="F32:G32"/>
    <mergeCell ref="F33:G33"/>
    <mergeCell ref="F34:G34"/>
    <mergeCell ref="B37:G45"/>
    <mergeCell ref="C12:E12"/>
    <mergeCell ref="A13:G13"/>
    <mergeCell ref="D14:G14"/>
    <mergeCell ref="A23:B23"/>
    <mergeCell ref="F30:G30"/>
    <mergeCell ref="A1:G1"/>
    <mergeCell ref="C8:E8"/>
    <mergeCell ref="C9:E9"/>
    <mergeCell ref="C10:E10"/>
    <mergeCell ref="C11:E11"/>
  </mergeCells>
  <pageMargins left="0.59027777777777801" right="0.39374999999999999" top="0.59027777777777801" bottom="0.59027777777777801" header="0.511811023622047" footer="0.196527777777778"/>
  <pageSetup paperSize="9" orientation="portrait" horizontalDpi="300" verticalDpi="300" r:id="rId1"/>
  <headerFooter>
    <oddFooter>&amp;L&amp;9Zpracováno programem 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74"/>
  <sheetViews>
    <sheetView view="pageBreakPreview" zoomScale="115" zoomScaleNormal="100" zoomScalePageLayoutView="115" workbookViewId="0">
      <selection activeCell="A6" activeCellId="1" sqref="A106:A178 A6:I6"/>
    </sheetView>
  </sheetViews>
  <sheetFormatPr defaultColWidth="8.88671875" defaultRowHeight="13.2" x14ac:dyDescent="0.25"/>
  <cols>
    <col min="1" max="1" width="6.6640625" style="15" customWidth="1"/>
    <col min="2" max="2" width="6.109375" style="15" customWidth="1"/>
    <col min="3" max="3" width="11.44140625" style="15" customWidth="1"/>
    <col min="4" max="4" width="12.88671875" style="15" customWidth="1"/>
    <col min="5" max="8" width="11.44140625" style="15" customWidth="1"/>
    <col min="9" max="9" width="11.6640625" style="15" customWidth="1"/>
    <col min="10" max="10" width="12.6640625" style="15" customWidth="1"/>
    <col min="11" max="1024" width="8.88671875" style="15"/>
  </cols>
  <sheetData>
    <row r="3" spans="1:57" x14ac:dyDescent="0.25">
      <c r="A3" s="3" t="s">
        <v>50</v>
      </c>
      <c r="B3" s="3"/>
      <c r="C3" s="97" t="str">
        <f>CONCATENATE(cislostavby," ",nazevstavby)</f>
        <v xml:space="preserve"> Elektromontáže ETAPA 1.</v>
      </c>
      <c r="D3" s="98"/>
      <c r="E3" s="99"/>
      <c r="F3" s="98"/>
      <c r="G3" s="100" t="s">
        <v>51</v>
      </c>
      <c r="H3" s="101" t="s">
        <v>52</v>
      </c>
      <c r="I3" s="102"/>
    </row>
    <row r="4" spans="1:57" x14ac:dyDescent="0.25">
      <c r="A4" s="2" t="s">
        <v>53</v>
      </c>
      <c r="B4" s="2"/>
      <c r="C4" s="103" t="str">
        <f>CONCATENATE(cisloobjektu," ",nazevobjektu)</f>
        <v xml:space="preserve"> Mateřská škola Žižkova 492/34, Krnov</v>
      </c>
      <c r="D4" s="104"/>
      <c r="E4" s="105"/>
      <c r="F4" s="104"/>
      <c r="G4" s="1"/>
      <c r="H4" s="1"/>
      <c r="I4" s="1"/>
    </row>
    <row r="5" spans="1:57" x14ac:dyDescent="0.25">
      <c r="A5" s="83"/>
      <c r="B5" s="83"/>
      <c r="C5" s="83"/>
      <c r="D5" s="83"/>
      <c r="E5" s="83"/>
      <c r="F5" s="65"/>
      <c r="G5" s="83"/>
      <c r="H5" s="83"/>
      <c r="I5" s="83"/>
    </row>
    <row r="6" spans="1:57" ht="19.5" customHeight="1" x14ac:dyDescent="0.25">
      <c r="A6" s="263" t="s">
        <v>54</v>
      </c>
      <c r="B6" s="263"/>
      <c r="C6" s="263"/>
      <c r="D6" s="263"/>
      <c r="E6" s="263"/>
      <c r="F6" s="263"/>
      <c r="G6" s="263"/>
      <c r="H6" s="263"/>
      <c r="I6" s="263"/>
    </row>
    <row r="7" spans="1:57" x14ac:dyDescent="0.25">
      <c r="A7" s="83"/>
      <c r="B7" s="83"/>
      <c r="C7" s="83"/>
      <c r="D7" s="83"/>
      <c r="E7" s="83"/>
      <c r="F7" s="83"/>
      <c r="G7" s="83"/>
      <c r="H7" s="83"/>
      <c r="I7" s="83"/>
    </row>
    <row r="8" spans="1:57" s="42" customFormat="1" x14ac:dyDescent="0.25">
      <c r="A8" s="106"/>
      <c r="B8" s="107" t="s">
        <v>55</v>
      </c>
      <c r="C8" s="107"/>
      <c r="D8" s="52"/>
      <c r="E8" s="108" t="s">
        <v>56</v>
      </c>
      <c r="F8" s="109" t="s">
        <v>57</v>
      </c>
      <c r="G8" s="109" t="s">
        <v>58</v>
      </c>
      <c r="H8" s="109" t="s">
        <v>59</v>
      </c>
      <c r="I8" s="110" t="s">
        <v>31</v>
      </c>
    </row>
    <row r="9" spans="1:57" s="42" customFormat="1" x14ac:dyDescent="0.25">
      <c r="A9" s="111" t="str">
        <f>Položky!C6</f>
        <v>0000</v>
      </c>
      <c r="B9" s="112" t="str">
        <f>Položky!D6</f>
        <v>Dodávky zařízení</v>
      </c>
      <c r="C9" s="65"/>
      <c r="D9" s="113"/>
      <c r="E9" s="114">
        <f>Položky!K17</f>
        <v>0</v>
      </c>
      <c r="F9" s="115">
        <f>Položky!L17</f>
        <v>0</v>
      </c>
      <c r="G9" s="115">
        <f>Položky!M17</f>
        <v>0</v>
      </c>
      <c r="H9" s="115">
        <f>Položky!N17</f>
        <v>0</v>
      </c>
      <c r="I9" s="116">
        <f>Položky!O17</f>
        <v>0</v>
      </c>
    </row>
    <row r="10" spans="1:57" s="42" customFormat="1" x14ac:dyDescent="0.25">
      <c r="A10" s="117" t="str">
        <f>Položky!C19</f>
        <v>800-741</v>
      </c>
      <c r="B10" s="118" t="str">
        <f>Položky!D19</f>
        <v>Elektromontáže</v>
      </c>
      <c r="C10" s="65"/>
      <c r="D10" s="113"/>
      <c r="E10" s="114">
        <f>Položky!K180</f>
        <v>0</v>
      </c>
      <c r="F10" s="115">
        <f>Položky!L180</f>
        <v>0</v>
      </c>
      <c r="G10" s="115">
        <f>Položky!M180</f>
        <v>0</v>
      </c>
      <c r="H10" s="115">
        <f>Položky!N180</f>
        <v>0</v>
      </c>
      <c r="I10" s="116">
        <f>Položky!O180</f>
        <v>0</v>
      </c>
    </row>
    <row r="11" spans="1:57" s="42" customFormat="1" x14ac:dyDescent="0.25">
      <c r="A11" s="117" t="str">
        <f>Položky!C196</f>
        <v>M21</v>
      </c>
      <c r="B11" s="118" t="str">
        <f>Položky!D196</f>
        <v>Hodinová zúčtovací sazba</v>
      </c>
      <c r="C11" s="65"/>
      <c r="D11" s="113"/>
      <c r="E11" s="114">
        <f>Položky!K205</f>
        <v>0</v>
      </c>
      <c r="F11" s="115">
        <f>Položky!L205</f>
        <v>0</v>
      </c>
      <c r="G11" s="115">
        <f>Položky!M205</f>
        <v>0</v>
      </c>
      <c r="H11" s="115">
        <f>Položky!N205</f>
        <v>0</v>
      </c>
      <c r="I11" s="116">
        <f>Položky!O205</f>
        <v>0</v>
      </c>
    </row>
    <row r="12" spans="1:57" s="42" customFormat="1" x14ac:dyDescent="0.25">
      <c r="A12" s="119" t="str">
        <f>Položky!C183</f>
        <v>846-9</v>
      </c>
      <c r="B12" s="118" t="str">
        <f>Položky!D183</f>
        <v>Bourací a zednické práce</v>
      </c>
      <c r="C12" s="65"/>
      <c r="D12" s="113"/>
      <c r="E12" s="114">
        <f>Položky!K194</f>
        <v>0</v>
      </c>
      <c r="F12" s="115">
        <f>Položky!L194</f>
        <v>0</v>
      </c>
      <c r="G12" s="115">
        <f>Položky!M194</f>
        <v>0</v>
      </c>
      <c r="H12" s="115">
        <f>Položky!N194</f>
        <v>0</v>
      </c>
      <c r="I12" s="116">
        <f>Položky!O194</f>
        <v>0</v>
      </c>
    </row>
    <row r="13" spans="1:57" s="124" customFormat="1" x14ac:dyDescent="0.25">
      <c r="A13" s="120"/>
      <c r="B13" s="121" t="s">
        <v>60</v>
      </c>
      <c r="C13" s="121"/>
      <c r="D13" s="122"/>
      <c r="E13" s="123">
        <f>SUM(E9:E12)</f>
        <v>0</v>
      </c>
      <c r="F13" s="123">
        <f>SUM(F9:F12)</f>
        <v>0</v>
      </c>
      <c r="G13" s="123">
        <f>SUM(G9:G12)</f>
        <v>0</v>
      </c>
      <c r="H13" s="123">
        <f>SUM(H9:H12)</f>
        <v>0</v>
      </c>
      <c r="I13" s="123">
        <f>SUM(I9:I12)</f>
        <v>0</v>
      </c>
    </row>
    <row r="14" spans="1:57" x14ac:dyDescent="0.25">
      <c r="A14" s="65"/>
      <c r="B14" s="65"/>
      <c r="C14" s="65"/>
      <c r="D14" s="65"/>
      <c r="E14" s="65"/>
      <c r="F14" s="65"/>
      <c r="G14" s="65"/>
      <c r="H14" s="65"/>
      <c r="I14" s="65"/>
    </row>
    <row r="15" spans="1:57" ht="19.5" customHeight="1" x14ac:dyDescent="0.25">
      <c r="A15" s="264" t="s">
        <v>61</v>
      </c>
      <c r="B15" s="264"/>
      <c r="C15" s="264"/>
      <c r="D15" s="264"/>
      <c r="E15" s="264"/>
      <c r="F15" s="264"/>
      <c r="G15" s="264"/>
      <c r="H15" s="264"/>
      <c r="I15" s="264"/>
      <c r="BA15" s="45"/>
      <c r="BB15" s="45"/>
      <c r="BC15" s="45"/>
      <c r="BD15" s="45"/>
      <c r="BE15" s="45"/>
    </row>
    <row r="16" spans="1:57" x14ac:dyDescent="0.25">
      <c r="A16" s="83"/>
      <c r="B16" s="83"/>
      <c r="C16" s="83"/>
      <c r="D16" s="83"/>
      <c r="E16" s="83"/>
      <c r="F16" s="83"/>
      <c r="G16" s="83"/>
      <c r="H16" s="83"/>
      <c r="I16" s="83"/>
    </row>
    <row r="17" spans="1:53" x14ac:dyDescent="0.25">
      <c r="A17" s="70" t="s">
        <v>62</v>
      </c>
      <c r="B17" s="71"/>
      <c r="C17" s="71"/>
      <c r="D17" s="125"/>
      <c r="E17" s="126" t="s">
        <v>63</v>
      </c>
      <c r="F17" s="127" t="s">
        <v>64</v>
      </c>
      <c r="G17" s="128" t="s">
        <v>65</v>
      </c>
      <c r="H17" s="129"/>
      <c r="I17" s="130" t="s">
        <v>63</v>
      </c>
    </row>
    <row r="18" spans="1:53" x14ac:dyDescent="0.25">
      <c r="A18" s="63" t="s">
        <v>66</v>
      </c>
      <c r="B18" s="54"/>
      <c r="C18" s="54"/>
      <c r="D18" s="86"/>
      <c r="E18" s="131"/>
      <c r="F18" s="132"/>
      <c r="G18" s="133">
        <f t="shared" ref="G18:G25" si="0">CHOOSE(BA18+1,HSV+PSV,HSV+PSV+Mont,HSV+PSV+Dodavka+Mont,HSV,PSV,Mont,Dodavka,Mont+Dodavka,0)</f>
        <v>0</v>
      </c>
      <c r="H18" s="134"/>
      <c r="I18" s="135">
        <f t="shared" ref="I18:I25" si="1">E18+F18*G18/100</f>
        <v>0</v>
      </c>
      <c r="BA18" s="15">
        <v>0</v>
      </c>
    </row>
    <row r="19" spans="1:53" x14ac:dyDescent="0.25">
      <c r="A19" s="63" t="s">
        <v>67</v>
      </c>
      <c r="B19" s="54"/>
      <c r="C19" s="54"/>
      <c r="D19" s="86"/>
      <c r="E19" s="131"/>
      <c r="F19" s="132"/>
      <c r="G19" s="133">
        <f t="shared" si="0"/>
        <v>0</v>
      </c>
      <c r="H19" s="134"/>
      <c r="I19" s="135">
        <f t="shared" si="1"/>
        <v>0</v>
      </c>
      <c r="BA19" s="15">
        <v>0</v>
      </c>
    </row>
    <row r="20" spans="1:53" x14ac:dyDescent="0.25">
      <c r="A20" s="63" t="s">
        <v>68</v>
      </c>
      <c r="B20" s="54"/>
      <c r="C20" s="54"/>
      <c r="D20" s="86"/>
      <c r="E20" s="131"/>
      <c r="F20" s="132"/>
      <c r="G20" s="133">
        <f t="shared" si="0"/>
        <v>0</v>
      </c>
      <c r="H20" s="134"/>
      <c r="I20" s="135">
        <f t="shared" si="1"/>
        <v>0</v>
      </c>
      <c r="BA20" s="15">
        <v>0</v>
      </c>
    </row>
    <row r="21" spans="1:53" x14ac:dyDescent="0.25">
      <c r="A21" s="63" t="s">
        <v>69</v>
      </c>
      <c r="B21" s="54"/>
      <c r="C21" s="54"/>
      <c r="D21" s="86"/>
      <c r="E21" s="131"/>
      <c r="F21" s="132"/>
      <c r="G21" s="133">
        <f t="shared" si="0"/>
        <v>0</v>
      </c>
      <c r="H21" s="134"/>
      <c r="I21" s="135">
        <f t="shared" si="1"/>
        <v>0</v>
      </c>
      <c r="BA21" s="15">
        <v>0</v>
      </c>
    </row>
    <row r="22" spans="1:53" x14ac:dyDescent="0.25">
      <c r="A22" s="63" t="s">
        <v>70</v>
      </c>
      <c r="B22" s="54"/>
      <c r="C22" s="54"/>
      <c r="D22" s="86"/>
      <c r="E22" s="131"/>
      <c r="F22" s="132"/>
      <c r="G22" s="133">
        <f t="shared" si="0"/>
        <v>0</v>
      </c>
      <c r="H22" s="134"/>
      <c r="I22" s="135">
        <f t="shared" si="1"/>
        <v>0</v>
      </c>
      <c r="BA22" s="15">
        <v>1</v>
      </c>
    </row>
    <row r="23" spans="1:53" x14ac:dyDescent="0.25">
      <c r="A23" s="63" t="s">
        <v>71</v>
      </c>
      <c r="B23" s="54"/>
      <c r="C23" s="54"/>
      <c r="D23" s="86"/>
      <c r="E23" s="131"/>
      <c r="F23" s="132"/>
      <c r="G23" s="133">
        <f t="shared" si="0"/>
        <v>0</v>
      </c>
      <c r="H23" s="134"/>
      <c r="I23" s="135">
        <f t="shared" si="1"/>
        <v>0</v>
      </c>
      <c r="BA23" s="15">
        <v>1</v>
      </c>
    </row>
    <row r="24" spans="1:53" x14ac:dyDescent="0.25">
      <c r="A24" s="63" t="s">
        <v>72</v>
      </c>
      <c r="B24" s="54"/>
      <c r="C24" s="54"/>
      <c r="D24" s="86"/>
      <c r="E24" s="131"/>
      <c r="F24" s="132"/>
      <c r="G24" s="133">
        <f t="shared" si="0"/>
        <v>0</v>
      </c>
      <c r="H24" s="134"/>
      <c r="I24" s="135">
        <f t="shared" si="1"/>
        <v>0</v>
      </c>
      <c r="BA24" s="15">
        <v>2</v>
      </c>
    </row>
    <row r="25" spans="1:53" x14ac:dyDescent="0.25">
      <c r="A25" s="63" t="s">
        <v>73</v>
      </c>
      <c r="B25" s="54"/>
      <c r="C25" s="54"/>
      <c r="D25" s="86"/>
      <c r="E25" s="131"/>
      <c r="F25" s="132"/>
      <c r="G25" s="133">
        <f t="shared" si="0"/>
        <v>0</v>
      </c>
      <c r="H25" s="134"/>
      <c r="I25" s="135">
        <f t="shared" si="1"/>
        <v>0</v>
      </c>
      <c r="BA25" s="15">
        <v>2</v>
      </c>
    </row>
    <row r="26" spans="1:53" x14ac:dyDescent="0.25">
      <c r="A26" s="136"/>
      <c r="B26" s="137" t="s">
        <v>74</v>
      </c>
      <c r="C26" s="138"/>
      <c r="D26" s="139"/>
      <c r="E26" s="140"/>
      <c r="F26" s="141"/>
      <c r="G26" s="141"/>
      <c r="H26" s="265">
        <f>SUM(I18:I25)</f>
        <v>0</v>
      </c>
      <c r="I26" s="265"/>
    </row>
    <row r="28" spans="1:53" x14ac:dyDescent="0.25">
      <c r="A28" s="42"/>
      <c r="B28" s="142"/>
      <c r="C28" s="42"/>
      <c r="D28" s="42"/>
      <c r="E28" s="42"/>
      <c r="F28" s="143"/>
      <c r="G28" s="144"/>
      <c r="H28" s="145"/>
      <c r="I28" s="146"/>
    </row>
    <row r="29" spans="1:53" x14ac:dyDescent="0.25">
      <c r="A29" s="42"/>
      <c r="B29" s="42"/>
      <c r="C29" s="42"/>
      <c r="D29" s="42"/>
      <c r="E29" s="42"/>
      <c r="F29" s="143"/>
      <c r="G29" s="144"/>
      <c r="H29" s="145"/>
      <c r="I29" s="146"/>
    </row>
    <row r="30" spans="1:53" x14ac:dyDescent="0.25">
      <c r="A30" s="42"/>
      <c r="B30" s="42"/>
      <c r="C30" s="42"/>
      <c r="D30" s="42"/>
      <c r="E30" s="42"/>
      <c r="F30" s="143"/>
      <c r="G30" s="144"/>
      <c r="H30" s="145"/>
      <c r="I30" s="146"/>
    </row>
    <row r="31" spans="1:53" x14ac:dyDescent="0.25">
      <c r="A31" s="42"/>
      <c r="B31" s="42"/>
      <c r="C31" s="42"/>
      <c r="D31" s="42"/>
      <c r="E31" s="42"/>
      <c r="F31" s="143"/>
      <c r="G31" s="144"/>
      <c r="H31" s="145"/>
      <c r="I31" s="146"/>
    </row>
    <row r="32" spans="1:53" x14ac:dyDescent="0.25">
      <c r="A32" s="42"/>
      <c r="B32" s="42"/>
      <c r="C32" s="42"/>
      <c r="D32" s="42"/>
      <c r="E32" s="42"/>
      <c r="F32" s="143"/>
      <c r="G32" s="144"/>
      <c r="H32" s="145"/>
      <c r="I32" s="146"/>
    </row>
    <row r="33" spans="1:9" x14ac:dyDescent="0.25">
      <c r="A33" s="42"/>
      <c r="B33" s="42"/>
      <c r="C33" s="42"/>
      <c r="D33" s="42"/>
      <c r="E33" s="42"/>
      <c r="F33" s="143"/>
      <c r="G33" s="144"/>
      <c r="H33" s="145"/>
      <c r="I33" s="146"/>
    </row>
    <row r="34" spans="1:9" x14ac:dyDescent="0.25">
      <c r="F34" s="147"/>
      <c r="G34" s="145"/>
      <c r="H34" s="145"/>
      <c r="I34" s="146"/>
    </row>
    <row r="35" spans="1:9" x14ac:dyDescent="0.25">
      <c r="F35" s="147"/>
      <c r="G35" s="145"/>
      <c r="H35" s="145"/>
      <c r="I35" s="146"/>
    </row>
    <row r="36" spans="1:9" x14ac:dyDescent="0.25">
      <c r="F36" s="147"/>
      <c r="G36" s="145"/>
      <c r="H36" s="145"/>
      <c r="I36" s="146"/>
    </row>
    <row r="37" spans="1:9" x14ac:dyDescent="0.25">
      <c r="F37" s="147"/>
      <c r="G37" s="145"/>
      <c r="H37" s="145"/>
      <c r="I37" s="146"/>
    </row>
    <row r="38" spans="1:9" x14ac:dyDescent="0.25">
      <c r="F38" s="147"/>
      <c r="G38" s="145"/>
      <c r="H38" s="145"/>
      <c r="I38" s="146"/>
    </row>
    <row r="39" spans="1:9" x14ac:dyDescent="0.25">
      <c r="F39" s="147"/>
      <c r="G39" s="145"/>
      <c r="H39" s="145"/>
      <c r="I39" s="146"/>
    </row>
    <row r="40" spans="1:9" x14ac:dyDescent="0.25">
      <c r="F40" s="147"/>
      <c r="G40" s="145"/>
      <c r="H40" s="145"/>
      <c r="I40" s="146"/>
    </row>
    <row r="41" spans="1:9" x14ac:dyDescent="0.25">
      <c r="F41" s="147"/>
      <c r="G41" s="145"/>
      <c r="H41" s="145"/>
      <c r="I41" s="146"/>
    </row>
    <row r="42" spans="1:9" x14ac:dyDescent="0.25">
      <c r="F42" s="147"/>
      <c r="G42" s="145"/>
      <c r="H42" s="145"/>
      <c r="I42" s="146"/>
    </row>
    <row r="43" spans="1:9" x14ac:dyDescent="0.25">
      <c r="F43" s="147"/>
      <c r="G43" s="145"/>
      <c r="H43" s="145"/>
      <c r="I43" s="146"/>
    </row>
    <row r="44" spans="1:9" x14ac:dyDescent="0.25">
      <c r="F44" s="147"/>
      <c r="G44" s="145"/>
      <c r="H44" s="145"/>
      <c r="I44" s="146"/>
    </row>
    <row r="45" spans="1:9" x14ac:dyDescent="0.25">
      <c r="F45" s="147"/>
      <c r="G45" s="145"/>
      <c r="H45" s="145"/>
      <c r="I45" s="146"/>
    </row>
    <row r="46" spans="1:9" x14ac:dyDescent="0.25">
      <c r="F46" s="147"/>
      <c r="G46" s="145"/>
      <c r="H46" s="145"/>
      <c r="I46" s="146"/>
    </row>
    <row r="47" spans="1:9" x14ac:dyDescent="0.25">
      <c r="F47" s="147"/>
      <c r="G47" s="145"/>
      <c r="H47" s="145"/>
      <c r="I47" s="146"/>
    </row>
    <row r="48" spans="1:9" x14ac:dyDescent="0.25">
      <c r="F48" s="147"/>
      <c r="G48" s="145"/>
      <c r="H48" s="145"/>
      <c r="I48" s="146"/>
    </row>
    <row r="49" spans="6:9" x14ac:dyDescent="0.25">
      <c r="F49" s="147"/>
      <c r="G49" s="145"/>
      <c r="H49" s="145"/>
      <c r="I49" s="146"/>
    </row>
    <row r="50" spans="6:9" x14ac:dyDescent="0.25">
      <c r="F50" s="147"/>
      <c r="G50" s="145"/>
      <c r="H50" s="145"/>
      <c r="I50" s="146"/>
    </row>
    <row r="51" spans="6:9" x14ac:dyDescent="0.25">
      <c r="F51" s="147"/>
      <c r="G51" s="145"/>
      <c r="H51" s="145"/>
      <c r="I51" s="146"/>
    </row>
    <row r="52" spans="6:9" x14ac:dyDescent="0.25">
      <c r="F52" s="147"/>
      <c r="G52" s="145"/>
      <c r="H52" s="145"/>
      <c r="I52" s="146"/>
    </row>
    <row r="53" spans="6:9" x14ac:dyDescent="0.25">
      <c r="F53" s="147"/>
      <c r="G53" s="145"/>
      <c r="H53" s="145"/>
      <c r="I53" s="146"/>
    </row>
    <row r="54" spans="6:9" x14ac:dyDescent="0.25">
      <c r="F54" s="147"/>
      <c r="G54" s="145"/>
      <c r="H54" s="145"/>
      <c r="I54" s="146"/>
    </row>
    <row r="55" spans="6:9" x14ac:dyDescent="0.25">
      <c r="F55" s="147"/>
      <c r="G55" s="145"/>
      <c r="H55" s="145"/>
      <c r="I55" s="146"/>
    </row>
    <row r="56" spans="6:9" x14ac:dyDescent="0.25">
      <c r="F56" s="147"/>
      <c r="G56" s="145"/>
      <c r="H56" s="145"/>
      <c r="I56" s="146"/>
    </row>
    <row r="57" spans="6:9" x14ac:dyDescent="0.25">
      <c r="F57" s="147"/>
      <c r="G57" s="145"/>
      <c r="H57" s="145"/>
      <c r="I57" s="146"/>
    </row>
    <row r="58" spans="6:9" x14ac:dyDescent="0.25">
      <c r="F58" s="147"/>
      <c r="G58" s="145"/>
      <c r="H58" s="145"/>
      <c r="I58" s="146"/>
    </row>
    <row r="59" spans="6:9" x14ac:dyDescent="0.25">
      <c r="F59" s="147"/>
      <c r="G59" s="145"/>
      <c r="H59" s="145"/>
      <c r="I59" s="146"/>
    </row>
    <row r="60" spans="6:9" x14ac:dyDescent="0.25">
      <c r="F60" s="147"/>
      <c r="G60" s="145"/>
      <c r="H60" s="145"/>
      <c r="I60" s="146"/>
    </row>
    <row r="61" spans="6:9" x14ac:dyDescent="0.25">
      <c r="F61" s="147"/>
      <c r="G61" s="145"/>
      <c r="H61" s="145"/>
      <c r="I61" s="146"/>
    </row>
    <row r="62" spans="6:9" x14ac:dyDescent="0.25">
      <c r="F62" s="147"/>
      <c r="G62" s="145"/>
      <c r="H62" s="145"/>
      <c r="I62" s="146"/>
    </row>
    <row r="63" spans="6:9" x14ac:dyDescent="0.25">
      <c r="F63" s="147"/>
      <c r="G63" s="145"/>
      <c r="H63" s="145"/>
      <c r="I63" s="146"/>
    </row>
    <row r="64" spans="6:9" x14ac:dyDescent="0.25">
      <c r="F64" s="147"/>
      <c r="G64" s="145"/>
      <c r="H64" s="145"/>
      <c r="I64" s="146"/>
    </row>
    <row r="65" spans="6:9" x14ac:dyDescent="0.25">
      <c r="F65" s="147"/>
      <c r="G65" s="145"/>
      <c r="H65" s="145"/>
      <c r="I65" s="146"/>
    </row>
    <row r="66" spans="6:9" x14ac:dyDescent="0.25">
      <c r="F66" s="147"/>
      <c r="G66" s="145"/>
      <c r="H66" s="145"/>
      <c r="I66" s="146"/>
    </row>
    <row r="67" spans="6:9" x14ac:dyDescent="0.25">
      <c r="F67" s="147"/>
      <c r="G67" s="145"/>
      <c r="H67" s="145"/>
      <c r="I67" s="146"/>
    </row>
    <row r="68" spans="6:9" x14ac:dyDescent="0.25">
      <c r="F68" s="147"/>
      <c r="G68" s="145"/>
      <c r="H68" s="145"/>
      <c r="I68" s="146"/>
    </row>
    <row r="69" spans="6:9" x14ac:dyDescent="0.25">
      <c r="F69" s="147"/>
      <c r="G69" s="145"/>
      <c r="H69" s="145"/>
      <c r="I69" s="146"/>
    </row>
    <row r="70" spans="6:9" x14ac:dyDescent="0.25">
      <c r="F70" s="147"/>
      <c r="G70" s="145"/>
      <c r="H70" s="145"/>
      <c r="I70" s="146"/>
    </row>
    <row r="71" spans="6:9" x14ac:dyDescent="0.25">
      <c r="F71" s="147"/>
      <c r="G71" s="145"/>
      <c r="H71" s="145"/>
      <c r="I71" s="146"/>
    </row>
    <row r="72" spans="6:9" x14ac:dyDescent="0.25">
      <c r="F72" s="147"/>
      <c r="G72" s="145"/>
      <c r="H72" s="145"/>
      <c r="I72" s="146"/>
    </row>
    <row r="73" spans="6:9" x14ac:dyDescent="0.25">
      <c r="F73" s="147"/>
      <c r="G73" s="145"/>
      <c r="H73" s="145"/>
      <c r="I73" s="146"/>
    </row>
    <row r="74" spans="6:9" x14ac:dyDescent="0.25">
      <c r="F74" s="147"/>
      <c r="G74" s="145"/>
      <c r="H74" s="145"/>
      <c r="I74" s="146"/>
    </row>
  </sheetData>
  <mergeCells count="6">
    <mergeCell ref="H26:I26"/>
    <mergeCell ref="A3:B3"/>
    <mergeCell ref="A4:B4"/>
    <mergeCell ref="G4:I4"/>
    <mergeCell ref="A6:I6"/>
    <mergeCell ref="A15:I15"/>
  </mergeCells>
  <pageMargins left="0.59027777777777801" right="0.39374999999999999" top="0.59027777777777801" bottom="0.59027777777777801" header="0.511811023622047" footer="0.196527777777778"/>
  <pageSetup paperSize="9" orientation="portrait" horizontalDpi="300" verticalDpi="300" r:id="rId1"/>
  <headerFooter>
    <oddFooter>&amp;L&amp;9Zpracováno programem 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9"/>
  <sheetViews>
    <sheetView view="pageBreakPreview" zoomScale="115" zoomScaleNormal="115" zoomScaleSheetLayoutView="115" zoomScalePageLayoutView="175" workbookViewId="0">
      <selection activeCell="G13" sqref="G13"/>
    </sheetView>
  </sheetViews>
  <sheetFormatPr defaultColWidth="9.109375" defaultRowHeight="13.2" x14ac:dyDescent="0.25"/>
  <cols>
    <col min="1" max="1" width="3.88671875" style="148" customWidth="1"/>
    <col min="2" max="2" width="3.88671875" style="149" customWidth="1"/>
    <col min="3" max="3" width="10.88671875" style="149" customWidth="1"/>
    <col min="4" max="4" width="44.33203125" style="149" customWidth="1"/>
    <col min="5" max="5" width="5.5546875" style="150" customWidth="1"/>
    <col min="6" max="6" width="7.44140625" style="151" customWidth="1"/>
    <col min="7" max="7" width="8.33203125" style="149" customWidth="1"/>
    <col min="8" max="8" width="10.33203125" style="149" customWidth="1"/>
    <col min="9" max="9" width="5.6640625" style="152" customWidth="1"/>
    <col min="10" max="10" width="5.6640625" style="153" hidden="1" customWidth="1"/>
    <col min="11" max="15" width="5.6640625" style="154" hidden="1" customWidth="1"/>
    <col min="16" max="17" width="5.6640625" style="155" hidden="1" customWidth="1"/>
    <col min="18" max="19" width="5.6640625" style="156" hidden="1" customWidth="1"/>
    <col min="20" max="20" width="5.6640625" style="152" hidden="1" customWidth="1"/>
    <col min="21" max="21" width="5.6640625" style="152" customWidth="1"/>
    <col min="22" max="26" width="5.6640625" style="148" customWidth="1"/>
    <col min="27" max="1024" width="9.109375" style="149"/>
  </cols>
  <sheetData>
    <row r="1" spans="1:78" ht="15.6" x14ac:dyDescent="0.25">
      <c r="A1" s="152"/>
      <c r="B1" s="266" t="s">
        <v>0</v>
      </c>
      <c r="C1" s="266"/>
      <c r="D1" s="266"/>
      <c r="E1" s="266"/>
      <c r="F1" s="266"/>
      <c r="G1" s="266"/>
      <c r="H1" s="266"/>
      <c r="K1" s="153">
        <v>1</v>
      </c>
      <c r="L1" s="153">
        <v>2</v>
      </c>
      <c r="M1" s="153">
        <v>3</v>
      </c>
      <c r="N1" s="153">
        <v>4</v>
      </c>
      <c r="O1" s="153">
        <v>5</v>
      </c>
      <c r="R1" s="154"/>
    </row>
    <row r="2" spans="1:78" ht="14.25" customHeight="1" x14ac:dyDescent="0.25">
      <c r="A2" s="152"/>
      <c r="B2" s="157"/>
      <c r="C2" s="158"/>
      <c r="D2" s="159"/>
      <c r="E2" s="160"/>
      <c r="F2" s="161"/>
      <c r="G2" s="159"/>
      <c r="H2" s="159"/>
      <c r="K2" s="162" t="s">
        <v>75</v>
      </c>
      <c r="L2" s="162" t="s">
        <v>57</v>
      </c>
      <c r="M2" s="162" t="s">
        <v>76</v>
      </c>
      <c r="N2" s="162" t="s">
        <v>77</v>
      </c>
      <c r="O2" s="162" t="s">
        <v>31</v>
      </c>
      <c r="R2" s="154"/>
    </row>
    <row r="3" spans="1:78" x14ac:dyDescent="0.25">
      <c r="A3" s="163"/>
      <c r="B3" s="164" t="s">
        <v>50</v>
      </c>
      <c r="C3" s="165"/>
      <c r="D3" s="97" t="str">
        <f>CONCATENATE(cislostavby," ",nazevstavby)</f>
        <v xml:space="preserve"> Elektromontáže ETAPA 1.</v>
      </c>
      <c r="E3" s="166"/>
      <c r="F3" s="167" t="s">
        <v>78</v>
      </c>
      <c r="G3" s="168" t="str">
        <f>Rekapitulace!H3</f>
        <v>000000</v>
      </c>
      <c r="H3" s="169"/>
      <c r="K3" s="162" t="s">
        <v>79</v>
      </c>
      <c r="L3" s="162"/>
      <c r="M3" s="162"/>
      <c r="N3" s="162"/>
      <c r="O3" s="162"/>
      <c r="R3" s="154"/>
    </row>
    <row r="4" spans="1:78" x14ac:dyDescent="0.25">
      <c r="A4" s="170"/>
      <c r="B4" s="104" t="s">
        <v>53</v>
      </c>
      <c r="C4" s="171"/>
      <c r="D4" s="103" t="str">
        <f>CONCATENATE(cisloobjektu," ",nazevobjektu)</f>
        <v xml:space="preserve"> Mateřská škola Žižkova 492/34, Krnov</v>
      </c>
      <c r="E4" s="172"/>
      <c r="F4" s="267">
        <f>Rekapitulace!G4</f>
        <v>0</v>
      </c>
      <c r="G4" s="267"/>
      <c r="H4" s="267"/>
      <c r="R4" s="154"/>
    </row>
    <row r="5" spans="1:78" x14ac:dyDescent="0.25">
      <c r="A5" s="173"/>
      <c r="B5" s="174"/>
      <c r="C5" s="157"/>
      <c r="D5" s="157"/>
      <c r="E5" s="175"/>
      <c r="F5" s="176"/>
      <c r="G5" s="157"/>
      <c r="H5" s="157"/>
      <c r="R5" s="154"/>
    </row>
    <row r="6" spans="1:78" x14ac:dyDescent="0.25">
      <c r="A6" s="177"/>
      <c r="B6" s="177" t="s">
        <v>80</v>
      </c>
      <c r="C6" s="178" t="s">
        <v>81</v>
      </c>
      <c r="D6" s="179" t="s">
        <v>82</v>
      </c>
      <c r="E6" s="180"/>
      <c r="F6" s="181"/>
      <c r="G6" s="182"/>
      <c r="H6" s="183"/>
      <c r="R6" s="154"/>
    </row>
    <row r="7" spans="1:78" x14ac:dyDescent="0.25">
      <c r="A7" s="268" t="s">
        <v>83</v>
      </c>
      <c r="B7" s="269">
        <v>1</v>
      </c>
      <c r="C7" s="184"/>
      <c r="D7" s="185" t="s">
        <v>84</v>
      </c>
      <c r="E7" s="186" t="s">
        <v>85</v>
      </c>
      <c r="F7" s="187">
        <v>1</v>
      </c>
      <c r="G7" s="188"/>
      <c r="H7" s="189">
        <f>F7*G7</f>
        <v>0</v>
      </c>
      <c r="J7" s="153">
        <v>3</v>
      </c>
      <c r="K7" s="154">
        <f>IF(J7=1,H7,0)</f>
        <v>0</v>
      </c>
      <c r="L7" s="154">
        <f>IF(J7=2,H7,0)</f>
        <v>0</v>
      </c>
      <c r="M7" s="154">
        <f>IF(J7=3,H7,0)</f>
        <v>0</v>
      </c>
      <c r="N7" s="154">
        <f>IF(J7=4,H7,0)</f>
        <v>0</v>
      </c>
      <c r="O7" s="154">
        <f>IF(J7=5,H7,0)</f>
        <v>0</v>
      </c>
      <c r="P7" s="155">
        <v>1</v>
      </c>
      <c r="Q7" s="155">
        <v>9</v>
      </c>
      <c r="R7" s="154">
        <v>9</v>
      </c>
      <c r="S7" s="156">
        <v>0</v>
      </c>
      <c r="BY7" s="190">
        <v>1</v>
      </c>
      <c r="BZ7" s="190">
        <v>9</v>
      </c>
    </row>
    <row r="8" spans="1:78" x14ac:dyDescent="0.25">
      <c r="A8" s="268"/>
      <c r="B8" s="269"/>
      <c r="C8" s="191"/>
      <c r="D8" s="192" t="s">
        <v>86</v>
      </c>
      <c r="E8" s="193"/>
      <c r="F8" s="194"/>
      <c r="G8" s="195"/>
      <c r="H8" s="196"/>
      <c r="R8" s="154"/>
    </row>
    <row r="9" spans="1:78" x14ac:dyDescent="0.25">
      <c r="A9" s="268" t="s">
        <v>83</v>
      </c>
      <c r="B9" s="269">
        <f>B7+1</f>
        <v>2</v>
      </c>
      <c r="C9" s="184"/>
      <c r="D9" s="185" t="s">
        <v>87</v>
      </c>
      <c r="E9" s="186" t="s">
        <v>85</v>
      </c>
      <c r="F9" s="187">
        <v>1</v>
      </c>
      <c r="G9" s="188"/>
      <c r="H9" s="189">
        <f>F9*G9</f>
        <v>0</v>
      </c>
      <c r="J9" s="153">
        <v>3</v>
      </c>
      <c r="K9" s="154">
        <f>IF(J9=1,H9,0)</f>
        <v>0</v>
      </c>
      <c r="L9" s="154">
        <f>IF(J9=2,H9,0)</f>
        <v>0</v>
      </c>
      <c r="M9" s="154">
        <f>IF(J9=3,H9,0)</f>
        <v>0</v>
      </c>
      <c r="N9" s="154">
        <f>IF(J9=4,H9,0)</f>
        <v>0</v>
      </c>
      <c r="O9" s="154">
        <f>IF(J9=5,H9,0)</f>
        <v>0</v>
      </c>
      <c r="P9" s="155">
        <v>3</v>
      </c>
      <c r="Q9" s="155">
        <v>9</v>
      </c>
      <c r="R9" s="154" t="s">
        <v>88</v>
      </c>
      <c r="S9" s="156">
        <v>4.0000000000000003E-5</v>
      </c>
      <c r="BY9" s="190">
        <v>3</v>
      </c>
      <c r="BZ9" s="190">
        <v>9</v>
      </c>
    </row>
    <row r="10" spans="1:78" x14ac:dyDescent="0.25">
      <c r="A10" s="268"/>
      <c r="B10" s="269"/>
      <c r="C10" s="191"/>
      <c r="D10" s="192" t="s">
        <v>86</v>
      </c>
      <c r="E10" s="193"/>
      <c r="F10" s="194"/>
      <c r="G10" s="195"/>
      <c r="H10" s="196"/>
      <c r="R10" s="154"/>
    </row>
    <row r="11" spans="1:78" x14ac:dyDescent="0.25">
      <c r="A11" s="270" t="s">
        <v>89</v>
      </c>
      <c r="B11" s="269">
        <f>B9+1</f>
        <v>3</v>
      </c>
      <c r="C11" s="184"/>
      <c r="D11" s="185" t="s">
        <v>90</v>
      </c>
      <c r="E11" s="186" t="s">
        <v>64</v>
      </c>
      <c r="F11" s="187">
        <v>6</v>
      </c>
      <c r="G11" s="188"/>
      <c r="H11" s="189">
        <f>ROUND(SUM(H7:H10)*F11%,0)</f>
        <v>0</v>
      </c>
      <c r="J11" s="153">
        <v>4</v>
      </c>
      <c r="K11" s="154">
        <f>IF(J11=1,H11,0)</f>
        <v>0</v>
      </c>
      <c r="L11" s="154">
        <f>IF(J11=2,H11,0)</f>
        <v>0</v>
      </c>
      <c r="M11" s="154">
        <f>IF(J11=3,H11,0)</f>
        <v>0</v>
      </c>
      <c r="N11" s="154">
        <f>IF(J11=4,H11,0)</f>
        <v>0</v>
      </c>
      <c r="O11" s="154">
        <f>IF(J11=5,H11,0)</f>
        <v>0</v>
      </c>
      <c r="P11" s="155">
        <v>3</v>
      </c>
      <c r="Q11" s="155">
        <v>9</v>
      </c>
      <c r="R11" s="154" t="s">
        <v>88</v>
      </c>
      <c r="S11" s="156">
        <v>4.0000000000000003E-5</v>
      </c>
      <c r="BY11" s="190">
        <v>3</v>
      </c>
      <c r="BZ11" s="190">
        <v>9</v>
      </c>
    </row>
    <row r="12" spans="1:78" x14ac:dyDescent="0.25">
      <c r="A12" s="270"/>
      <c r="B12" s="269"/>
      <c r="C12" s="191"/>
      <c r="D12" s="192"/>
      <c r="E12" s="193"/>
      <c r="F12" s="194"/>
      <c r="G12" s="195"/>
      <c r="H12" s="196"/>
      <c r="R12" s="154"/>
    </row>
    <row r="13" spans="1:78" x14ac:dyDescent="0.25">
      <c r="A13" s="270" t="s">
        <v>89</v>
      </c>
      <c r="B13" s="269">
        <f>B11+1</f>
        <v>4</v>
      </c>
      <c r="C13" s="184" t="s">
        <v>91</v>
      </c>
      <c r="D13" s="185" t="s">
        <v>92</v>
      </c>
      <c r="E13" s="186" t="s">
        <v>85</v>
      </c>
      <c r="F13" s="187">
        <v>1</v>
      </c>
      <c r="G13" s="188"/>
      <c r="H13" s="189">
        <f>F13*G13</f>
        <v>0</v>
      </c>
      <c r="J13" s="153">
        <v>4</v>
      </c>
      <c r="K13" s="154">
        <f>IF(J13=1,H13,0)</f>
        <v>0</v>
      </c>
      <c r="L13" s="154">
        <f>IF(J13=2,H13,0)</f>
        <v>0</v>
      </c>
      <c r="M13" s="154">
        <f>IF(J13=3,H13,0)</f>
        <v>0</v>
      </c>
      <c r="N13" s="154">
        <f>IF(J13=4,H13,0)</f>
        <v>0</v>
      </c>
      <c r="O13" s="154">
        <f>IF(J13=5,H13,0)</f>
        <v>0</v>
      </c>
      <c r="P13" s="155">
        <v>1</v>
      </c>
      <c r="Q13" s="155">
        <v>1</v>
      </c>
      <c r="R13" s="154">
        <v>1</v>
      </c>
      <c r="S13" s="156">
        <v>0</v>
      </c>
      <c r="BY13" s="190">
        <v>1</v>
      </c>
      <c r="BZ13" s="190">
        <v>1</v>
      </c>
    </row>
    <row r="14" spans="1:78" x14ac:dyDescent="0.25">
      <c r="A14" s="270"/>
      <c r="B14" s="269"/>
      <c r="C14" s="197"/>
      <c r="D14" s="192" t="s">
        <v>93</v>
      </c>
      <c r="E14" s="193"/>
      <c r="F14" s="194"/>
      <c r="G14" s="195"/>
      <c r="H14" s="196"/>
      <c r="R14" s="154"/>
    </row>
    <row r="15" spans="1:78" x14ac:dyDescent="0.25">
      <c r="A15" s="270" t="s">
        <v>89</v>
      </c>
      <c r="B15" s="269">
        <f>B13+1</f>
        <v>5</v>
      </c>
      <c r="C15" s="184" t="s">
        <v>91</v>
      </c>
      <c r="D15" s="185" t="s">
        <v>94</v>
      </c>
      <c r="E15" s="186" t="s">
        <v>85</v>
      </c>
      <c r="F15" s="187">
        <v>1</v>
      </c>
      <c r="G15" s="188"/>
      <c r="H15" s="189">
        <f>F15*G15</f>
        <v>0</v>
      </c>
      <c r="J15" s="153">
        <v>4</v>
      </c>
      <c r="K15" s="154">
        <f>IF(J15=1,H15,0)</f>
        <v>0</v>
      </c>
      <c r="L15" s="154">
        <f>IF(J15=2,H15,0)</f>
        <v>0</v>
      </c>
      <c r="M15" s="154">
        <f>IF(J15=3,H15,0)</f>
        <v>0</v>
      </c>
      <c r="N15" s="154">
        <f>IF(J15=4,H15,0)</f>
        <v>0</v>
      </c>
      <c r="O15" s="154">
        <f>IF(J15=5,H15,0)</f>
        <v>0</v>
      </c>
      <c r="P15" s="155">
        <v>1</v>
      </c>
      <c r="Q15" s="155">
        <v>1</v>
      </c>
      <c r="R15" s="154">
        <v>1</v>
      </c>
      <c r="S15" s="156">
        <v>0</v>
      </c>
      <c r="BY15" s="190">
        <v>1</v>
      </c>
      <c r="BZ15" s="190">
        <v>1</v>
      </c>
    </row>
    <row r="16" spans="1:78" x14ac:dyDescent="0.25">
      <c r="A16" s="270"/>
      <c r="B16" s="269"/>
      <c r="C16" s="197"/>
      <c r="D16" s="192" t="s">
        <v>93</v>
      </c>
      <c r="E16" s="193"/>
      <c r="F16" s="194"/>
      <c r="G16" s="195"/>
      <c r="H16" s="196"/>
      <c r="R16" s="154"/>
    </row>
    <row r="17" spans="1:78" s="210" customFormat="1" x14ac:dyDescent="0.25">
      <c r="A17" s="198"/>
      <c r="B17" s="198"/>
      <c r="C17" s="199" t="s">
        <v>95</v>
      </c>
      <c r="D17" s="200" t="str">
        <f>CONCATENATE(C6," ",D6)</f>
        <v>0000 Dodávky zařízení</v>
      </c>
      <c r="E17" s="201"/>
      <c r="F17" s="202"/>
      <c r="G17" s="203"/>
      <c r="H17" s="204">
        <f>SUM(H6:H14)</f>
        <v>0</v>
      </c>
      <c r="I17" s="205"/>
      <c r="J17" s="206"/>
      <c r="K17" s="207">
        <f>SUM(K6:K14)</f>
        <v>0</v>
      </c>
      <c r="L17" s="207">
        <f>SUM(L6:L14)</f>
        <v>0</v>
      </c>
      <c r="M17" s="207">
        <f>SUM(M6:M14)</f>
        <v>0</v>
      </c>
      <c r="N17" s="207">
        <f>SUM(N6:N14)</f>
        <v>0</v>
      </c>
      <c r="O17" s="207">
        <f>SUM(O6:O14)</f>
        <v>0</v>
      </c>
      <c r="P17" s="208"/>
      <c r="Q17" s="208"/>
      <c r="R17" s="209"/>
      <c r="S17" s="209"/>
      <c r="T17" s="205"/>
      <c r="U17" s="205"/>
      <c r="V17" s="205"/>
      <c r="W17" s="205"/>
      <c r="X17" s="205"/>
      <c r="Y17" s="205"/>
      <c r="Z17" s="205"/>
    </row>
    <row r="18" spans="1:78" s="210" customFormat="1" x14ac:dyDescent="0.25">
      <c r="A18" s="211"/>
      <c r="B18" s="211"/>
      <c r="C18" s="212"/>
      <c r="D18" s="213"/>
      <c r="E18" s="214"/>
      <c r="F18" s="215"/>
      <c r="G18" s="216"/>
      <c r="H18" s="217"/>
      <c r="I18" s="205"/>
      <c r="J18" s="206"/>
      <c r="K18" s="207"/>
      <c r="L18" s="207"/>
      <c r="M18" s="207"/>
      <c r="N18" s="207"/>
      <c r="O18" s="207"/>
      <c r="P18" s="208"/>
      <c r="Q18" s="208"/>
      <c r="R18" s="207"/>
      <c r="S18" s="209"/>
      <c r="T18" s="205"/>
      <c r="U18" s="205"/>
      <c r="V18" s="205"/>
      <c r="W18" s="205"/>
      <c r="X18" s="205"/>
      <c r="Y18" s="205"/>
      <c r="Z18" s="205"/>
    </row>
    <row r="19" spans="1:78" x14ac:dyDescent="0.25">
      <c r="A19" s="177"/>
      <c r="B19" s="177" t="s">
        <v>80</v>
      </c>
      <c r="C19" s="178" t="s">
        <v>96</v>
      </c>
      <c r="D19" s="179" t="s">
        <v>97</v>
      </c>
      <c r="E19" s="180"/>
      <c r="F19" s="182"/>
      <c r="G19" s="182"/>
      <c r="H19" s="183"/>
      <c r="R19" s="154"/>
    </row>
    <row r="20" spans="1:78" x14ac:dyDescent="0.25">
      <c r="A20" s="268" t="s">
        <v>83</v>
      </c>
      <c r="B20" s="269">
        <v>1</v>
      </c>
      <c r="C20" s="184" t="s">
        <v>98</v>
      </c>
      <c r="D20" s="185" t="s">
        <v>99</v>
      </c>
      <c r="E20" s="186" t="s">
        <v>85</v>
      </c>
      <c r="F20" s="187">
        <v>16</v>
      </c>
      <c r="G20" s="188"/>
      <c r="H20" s="189">
        <f>F20*G20</f>
        <v>0</v>
      </c>
      <c r="J20" s="153">
        <v>4</v>
      </c>
      <c r="K20" s="154">
        <f>IF(J20=1,H20,0)</f>
        <v>0</v>
      </c>
      <c r="L20" s="154">
        <f>IF(J20=2,H20,0)</f>
        <v>0</v>
      </c>
      <c r="M20" s="154">
        <f>IF(J20=3,H20,0)</f>
        <v>0</v>
      </c>
      <c r="N20" s="154">
        <f>IF(J20=4,H20,0)</f>
        <v>0</v>
      </c>
      <c r="O20" s="154">
        <f>IF(J20=5,H20,0)</f>
        <v>0</v>
      </c>
      <c r="P20" s="155">
        <v>1</v>
      </c>
      <c r="Q20" s="155">
        <v>9</v>
      </c>
      <c r="R20" s="154">
        <v>9</v>
      </c>
      <c r="S20" s="156">
        <v>0</v>
      </c>
      <c r="BY20" s="190">
        <v>1</v>
      </c>
      <c r="BZ20" s="190">
        <v>9</v>
      </c>
    </row>
    <row r="21" spans="1:78" x14ac:dyDescent="0.25">
      <c r="A21" s="268"/>
      <c r="B21" s="269"/>
      <c r="C21" s="191"/>
      <c r="D21" s="218" t="s">
        <v>100</v>
      </c>
      <c r="E21" s="193"/>
      <c r="F21" s="194"/>
      <c r="G21" s="219"/>
      <c r="H21" s="220"/>
      <c r="R21" s="154"/>
    </row>
    <row r="22" spans="1:78" x14ac:dyDescent="0.25">
      <c r="A22" s="268" t="s">
        <v>83</v>
      </c>
      <c r="B22" s="269">
        <f>B20+1</f>
        <v>2</v>
      </c>
      <c r="C22" s="184" t="s">
        <v>98</v>
      </c>
      <c r="D22" s="185" t="s">
        <v>101</v>
      </c>
      <c r="E22" s="186" t="s">
        <v>85</v>
      </c>
      <c r="F22" s="187">
        <v>2</v>
      </c>
      <c r="G22" s="188"/>
      <c r="H22" s="189">
        <f>F22*G22</f>
        <v>0</v>
      </c>
      <c r="J22" s="153">
        <v>4</v>
      </c>
      <c r="K22" s="154">
        <f>IF(J22=1,H22,0)</f>
        <v>0</v>
      </c>
      <c r="L22" s="154">
        <f>IF(J22=2,H22,0)</f>
        <v>0</v>
      </c>
      <c r="M22" s="154">
        <f>IF(J22=3,H22,0)</f>
        <v>0</v>
      </c>
      <c r="N22" s="154">
        <f>IF(J22=4,H22,0)</f>
        <v>0</v>
      </c>
      <c r="O22" s="154">
        <f>IF(J22=5,H22,0)</f>
        <v>0</v>
      </c>
      <c r="P22" s="155">
        <v>1</v>
      </c>
      <c r="Q22" s="155">
        <v>9</v>
      </c>
      <c r="R22" s="154">
        <v>9</v>
      </c>
      <c r="S22" s="156">
        <v>0</v>
      </c>
      <c r="BY22" s="190">
        <v>1</v>
      </c>
      <c r="BZ22" s="190">
        <v>9</v>
      </c>
    </row>
    <row r="23" spans="1:78" x14ac:dyDescent="0.25">
      <c r="A23" s="268"/>
      <c r="B23" s="269"/>
      <c r="C23" s="191"/>
      <c r="D23" s="218" t="s">
        <v>102</v>
      </c>
      <c r="E23" s="193"/>
      <c r="F23" s="194"/>
      <c r="G23" s="219"/>
      <c r="H23" s="220"/>
      <c r="R23" s="154"/>
    </row>
    <row r="24" spans="1:78" x14ac:dyDescent="0.25">
      <c r="A24" s="268" t="s">
        <v>83</v>
      </c>
      <c r="B24" s="269">
        <f>B22+1</f>
        <v>3</v>
      </c>
      <c r="C24" s="184" t="s">
        <v>98</v>
      </c>
      <c r="D24" s="185" t="s">
        <v>103</v>
      </c>
      <c r="E24" s="186" t="s">
        <v>85</v>
      </c>
      <c r="F24" s="187">
        <v>14</v>
      </c>
      <c r="G24" s="188"/>
      <c r="H24" s="189">
        <f>F24*G24</f>
        <v>0</v>
      </c>
      <c r="J24" s="153">
        <v>4</v>
      </c>
      <c r="K24" s="154">
        <f>IF(J24=1,H24,0)</f>
        <v>0</v>
      </c>
      <c r="L24" s="154">
        <f>IF(J24=2,H24,0)</f>
        <v>0</v>
      </c>
      <c r="M24" s="154">
        <f>IF(J24=3,H24,0)</f>
        <v>0</v>
      </c>
      <c r="N24" s="154">
        <f>IF(J24=4,H24,0)</f>
        <v>0</v>
      </c>
      <c r="O24" s="154">
        <f>IF(J24=5,H24,0)</f>
        <v>0</v>
      </c>
      <c r="P24" s="155">
        <v>1</v>
      </c>
      <c r="Q24" s="155">
        <v>9</v>
      </c>
      <c r="R24" s="154">
        <v>9</v>
      </c>
      <c r="S24" s="156">
        <v>0</v>
      </c>
      <c r="BY24" s="190">
        <v>1</v>
      </c>
      <c r="BZ24" s="190">
        <v>9</v>
      </c>
    </row>
    <row r="25" spans="1:78" x14ac:dyDescent="0.25">
      <c r="A25" s="268"/>
      <c r="B25" s="269"/>
      <c r="C25" s="191"/>
      <c r="D25" s="218" t="s">
        <v>104</v>
      </c>
      <c r="E25" s="193"/>
      <c r="F25" s="194"/>
      <c r="G25" s="219"/>
      <c r="H25" s="220"/>
      <c r="R25" s="154"/>
    </row>
    <row r="26" spans="1:78" x14ac:dyDescent="0.25">
      <c r="A26" s="268" t="s">
        <v>83</v>
      </c>
      <c r="B26" s="269">
        <f>B24+1</f>
        <v>4</v>
      </c>
      <c r="C26" s="184" t="s">
        <v>98</v>
      </c>
      <c r="D26" s="185" t="s">
        <v>105</v>
      </c>
      <c r="E26" s="186" t="s">
        <v>85</v>
      </c>
      <c r="F26" s="187">
        <v>5</v>
      </c>
      <c r="G26" s="188"/>
      <c r="H26" s="189">
        <f>F26*G26</f>
        <v>0</v>
      </c>
      <c r="J26" s="153">
        <v>4</v>
      </c>
      <c r="K26" s="154">
        <f>IF(J26=1,H26,0)</f>
        <v>0</v>
      </c>
      <c r="L26" s="154">
        <f>IF(J26=2,H26,0)</f>
        <v>0</v>
      </c>
      <c r="M26" s="154">
        <f>IF(J26=3,H26,0)</f>
        <v>0</v>
      </c>
      <c r="N26" s="154">
        <f>IF(J26=4,H26,0)</f>
        <v>0</v>
      </c>
      <c r="O26" s="154">
        <f>IF(J26=5,H26,0)</f>
        <v>0</v>
      </c>
      <c r="P26" s="155">
        <v>1</v>
      </c>
      <c r="Q26" s="155">
        <v>9</v>
      </c>
      <c r="R26" s="154">
        <v>9</v>
      </c>
      <c r="S26" s="156">
        <v>0</v>
      </c>
      <c r="BY26" s="190">
        <v>1</v>
      </c>
      <c r="BZ26" s="190">
        <v>9</v>
      </c>
    </row>
    <row r="27" spans="1:78" x14ac:dyDescent="0.25">
      <c r="A27" s="268"/>
      <c r="B27" s="269"/>
      <c r="C27" s="191"/>
      <c r="D27" s="218" t="s">
        <v>106</v>
      </c>
      <c r="E27" s="193"/>
      <c r="F27" s="194"/>
      <c r="G27" s="219"/>
      <c r="H27" s="220"/>
      <c r="R27" s="154"/>
    </row>
    <row r="28" spans="1:78" x14ac:dyDescent="0.25">
      <c r="A28" s="268" t="s">
        <v>83</v>
      </c>
      <c r="B28" s="269">
        <f>B26+1</f>
        <v>5</v>
      </c>
      <c r="C28" s="184" t="s">
        <v>98</v>
      </c>
      <c r="D28" s="185" t="s">
        <v>107</v>
      </c>
      <c r="E28" s="186" t="s">
        <v>85</v>
      </c>
      <c r="F28" s="187">
        <v>8</v>
      </c>
      <c r="G28" s="188"/>
      <c r="H28" s="189">
        <f>F28*G28</f>
        <v>0</v>
      </c>
      <c r="J28" s="153">
        <v>4</v>
      </c>
      <c r="K28" s="154">
        <f>IF(J28=1,H28,0)</f>
        <v>0</v>
      </c>
      <c r="L28" s="154">
        <f>IF(J28=2,H28,0)</f>
        <v>0</v>
      </c>
      <c r="M28" s="154">
        <f>IF(J28=3,H28,0)</f>
        <v>0</v>
      </c>
      <c r="N28" s="154">
        <f>IF(J28=4,H28,0)</f>
        <v>0</v>
      </c>
      <c r="O28" s="154">
        <f>IF(J28=5,H28,0)</f>
        <v>0</v>
      </c>
      <c r="P28" s="155">
        <v>1</v>
      </c>
      <c r="Q28" s="155">
        <v>9</v>
      </c>
      <c r="R28" s="154">
        <v>9</v>
      </c>
      <c r="S28" s="156">
        <v>0</v>
      </c>
      <c r="BY28" s="190">
        <v>1</v>
      </c>
      <c r="BZ28" s="190">
        <v>9</v>
      </c>
    </row>
    <row r="29" spans="1:78" ht="24" x14ac:dyDescent="0.25">
      <c r="A29" s="268"/>
      <c r="B29" s="269"/>
      <c r="C29" s="191"/>
      <c r="D29" s="218" t="s">
        <v>108</v>
      </c>
      <c r="E29" s="193"/>
      <c r="F29" s="194"/>
      <c r="G29" s="219"/>
      <c r="H29" s="220"/>
      <c r="R29" s="154"/>
    </row>
    <row r="30" spans="1:78" x14ac:dyDescent="0.25">
      <c r="A30" s="268" t="s">
        <v>83</v>
      </c>
      <c r="B30" s="269">
        <v>6</v>
      </c>
      <c r="C30" s="221" t="s">
        <v>109</v>
      </c>
      <c r="D30" s="185" t="s">
        <v>110</v>
      </c>
      <c r="E30" s="186" t="s">
        <v>85</v>
      </c>
      <c r="F30" s="187">
        <v>6</v>
      </c>
      <c r="G30" s="188"/>
      <c r="H30" s="189">
        <f>F30*G30</f>
        <v>0</v>
      </c>
      <c r="J30" s="153">
        <v>4</v>
      </c>
      <c r="K30" s="154">
        <f>IF(J30=1,H30,0)</f>
        <v>0</v>
      </c>
      <c r="L30" s="154">
        <f>IF(J30=2,H30,0)</f>
        <v>0</v>
      </c>
      <c r="M30" s="154">
        <f>IF(J30=3,H30,0)</f>
        <v>0</v>
      </c>
      <c r="N30" s="154">
        <f>IF(J30=4,H30,0)</f>
        <v>0</v>
      </c>
      <c r="O30" s="154">
        <f>IF(J30=5,H30,0)</f>
        <v>0</v>
      </c>
      <c r="P30" s="155">
        <v>1</v>
      </c>
      <c r="Q30" s="155">
        <v>9</v>
      </c>
      <c r="R30" s="154">
        <v>9</v>
      </c>
      <c r="S30" s="156">
        <v>0</v>
      </c>
      <c r="BY30" s="190">
        <v>1</v>
      </c>
      <c r="BZ30" s="190">
        <v>9</v>
      </c>
    </row>
    <row r="31" spans="1:78" x14ac:dyDescent="0.25">
      <c r="A31" s="268"/>
      <c r="B31" s="269"/>
      <c r="C31" s="191"/>
      <c r="D31" s="192" t="s">
        <v>111</v>
      </c>
      <c r="E31" s="193"/>
      <c r="F31" s="194"/>
      <c r="G31" s="219"/>
      <c r="H31" s="220"/>
      <c r="R31" s="154"/>
    </row>
    <row r="32" spans="1:78" x14ac:dyDescent="0.25">
      <c r="A32" s="268" t="s">
        <v>83</v>
      </c>
      <c r="B32" s="269">
        <v>7</v>
      </c>
      <c r="C32" s="221" t="s">
        <v>112</v>
      </c>
      <c r="D32" s="185" t="s">
        <v>113</v>
      </c>
      <c r="E32" s="186" t="s">
        <v>85</v>
      </c>
      <c r="F32" s="187">
        <v>8</v>
      </c>
      <c r="G32" s="188"/>
      <c r="H32" s="189">
        <f>F32*G32</f>
        <v>0</v>
      </c>
      <c r="J32" s="153">
        <v>4</v>
      </c>
      <c r="K32" s="154">
        <f>IF(J32=1,H32,0)</f>
        <v>0</v>
      </c>
      <c r="L32" s="154">
        <f>IF(J32=2,H32,0)</f>
        <v>0</v>
      </c>
      <c r="M32" s="154">
        <f>IF(J32=3,H32,0)</f>
        <v>0</v>
      </c>
      <c r="N32" s="154">
        <f>IF(J32=4,H32,0)</f>
        <v>0</v>
      </c>
      <c r="O32" s="154">
        <f>IF(J32=5,H32,0)</f>
        <v>0</v>
      </c>
      <c r="P32" s="155">
        <v>1</v>
      </c>
      <c r="Q32" s="155">
        <v>9</v>
      </c>
      <c r="R32" s="154">
        <v>9</v>
      </c>
      <c r="S32" s="156">
        <v>0</v>
      </c>
      <c r="BY32" s="190">
        <v>1</v>
      </c>
      <c r="BZ32" s="190">
        <v>9</v>
      </c>
    </row>
    <row r="33" spans="1:78" x14ac:dyDescent="0.25">
      <c r="A33" s="268"/>
      <c r="B33" s="269"/>
      <c r="C33" s="191"/>
      <c r="D33" s="218" t="s">
        <v>114</v>
      </c>
      <c r="E33" s="193"/>
      <c r="F33" s="194"/>
      <c r="G33" s="219"/>
      <c r="H33" s="220"/>
      <c r="R33" s="154"/>
    </row>
    <row r="34" spans="1:78" x14ac:dyDescent="0.25">
      <c r="A34" s="268" t="s">
        <v>83</v>
      </c>
      <c r="B34" s="269">
        <f>B32+1</f>
        <v>8</v>
      </c>
      <c r="C34" s="221" t="s">
        <v>109</v>
      </c>
      <c r="D34" s="185" t="s">
        <v>115</v>
      </c>
      <c r="E34" s="186" t="s">
        <v>85</v>
      </c>
      <c r="F34" s="187">
        <v>1</v>
      </c>
      <c r="G34" s="188"/>
      <c r="H34" s="189">
        <f>F34*G34</f>
        <v>0</v>
      </c>
      <c r="J34" s="153">
        <v>4</v>
      </c>
      <c r="K34" s="154">
        <f>IF(J34=1,H34,0)</f>
        <v>0</v>
      </c>
      <c r="L34" s="154">
        <f>IF(J34=2,H34,0)</f>
        <v>0</v>
      </c>
      <c r="M34" s="154">
        <f>IF(J34=3,H34,0)</f>
        <v>0</v>
      </c>
      <c r="N34" s="154">
        <f>IF(J34=4,H34,0)</f>
        <v>0</v>
      </c>
      <c r="O34" s="154">
        <f>IF(J34=5,H34,0)</f>
        <v>0</v>
      </c>
      <c r="P34" s="155">
        <v>1</v>
      </c>
      <c r="Q34" s="155">
        <v>9</v>
      </c>
      <c r="R34" s="154">
        <v>9</v>
      </c>
      <c r="S34" s="156">
        <v>0</v>
      </c>
      <c r="BY34" s="190">
        <v>1</v>
      </c>
      <c r="BZ34" s="190">
        <v>9</v>
      </c>
    </row>
    <row r="35" spans="1:78" x14ac:dyDescent="0.25">
      <c r="A35" s="268"/>
      <c r="B35" s="269"/>
      <c r="C35" s="191"/>
      <c r="D35" s="192" t="s">
        <v>116</v>
      </c>
      <c r="E35" s="193"/>
      <c r="F35" s="194"/>
      <c r="G35" s="219"/>
      <c r="H35" s="220"/>
      <c r="R35" s="154"/>
    </row>
    <row r="36" spans="1:78" x14ac:dyDescent="0.25">
      <c r="A36" s="268" t="s">
        <v>83</v>
      </c>
      <c r="B36" s="269">
        <f>B34+1</f>
        <v>9</v>
      </c>
      <c r="C36" s="221" t="s">
        <v>109</v>
      </c>
      <c r="D36" s="185" t="s">
        <v>117</v>
      </c>
      <c r="E36" s="186" t="s">
        <v>85</v>
      </c>
      <c r="F36" s="187">
        <v>1</v>
      </c>
      <c r="G36" s="188"/>
      <c r="H36" s="189">
        <f>F36*G36</f>
        <v>0</v>
      </c>
      <c r="J36" s="153">
        <v>4</v>
      </c>
      <c r="K36" s="154">
        <f>IF(J36=1,H36,0)</f>
        <v>0</v>
      </c>
      <c r="L36" s="154">
        <f>IF(J36=2,H36,0)</f>
        <v>0</v>
      </c>
      <c r="M36" s="154">
        <f>IF(J36=3,H36,0)</f>
        <v>0</v>
      </c>
      <c r="N36" s="154">
        <f>IF(J36=4,H36,0)</f>
        <v>0</v>
      </c>
      <c r="O36" s="154">
        <f>IF(J36=5,H36,0)</f>
        <v>0</v>
      </c>
      <c r="P36" s="155">
        <v>1</v>
      </c>
      <c r="Q36" s="155">
        <v>9</v>
      </c>
      <c r="R36" s="154">
        <v>9</v>
      </c>
      <c r="S36" s="156">
        <v>0</v>
      </c>
      <c r="BY36" s="190">
        <v>1</v>
      </c>
      <c r="BZ36" s="190">
        <v>9</v>
      </c>
    </row>
    <row r="37" spans="1:78" x14ac:dyDescent="0.25">
      <c r="A37" s="268"/>
      <c r="B37" s="269"/>
      <c r="C37" s="191"/>
      <c r="D37" s="192" t="s">
        <v>118</v>
      </c>
      <c r="E37" s="193"/>
      <c r="F37" s="194"/>
      <c r="G37" s="219"/>
      <c r="H37" s="220"/>
      <c r="R37" s="154"/>
    </row>
    <row r="38" spans="1:78" x14ac:dyDescent="0.25">
      <c r="A38" s="268" t="s">
        <v>83</v>
      </c>
      <c r="B38" s="269">
        <v>10</v>
      </c>
      <c r="C38" s="221" t="s">
        <v>119</v>
      </c>
      <c r="D38" s="185" t="s">
        <v>120</v>
      </c>
      <c r="E38" s="186" t="s">
        <v>85</v>
      </c>
      <c r="F38" s="187">
        <v>2</v>
      </c>
      <c r="G38" s="188"/>
      <c r="H38" s="189">
        <f>F38*G38</f>
        <v>0</v>
      </c>
      <c r="J38" s="153">
        <v>4</v>
      </c>
      <c r="K38" s="154">
        <f>IF(J38=1,H38,0)</f>
        <v>0</v>
      </c>
      <c r="L38" s="154">
        <f>IF(J38=2,H38,0)</f>
        <v>0</v>
      </c>
      <c r="M38" s="154">
        <f>IF(J38=3,H38,0)</f>
        <v>0</v>
      </c>
      <c r="N38" s="154">
        <f>IF(J38=4,H38,0)</f>
        <v>0</v>
      </c>
      <c r="O38" s="154">
        <f>IF(J38=5,H38,0)</f>
        <v>0</v>
      </c>
      <c r="P38" s="155">
        <v>1</v>
      </c>
      <c r="Q38" s="155">
        <v>9</v>
      </c>
      <c r="R38" s="154">
        <v>9</v>
      </c>
      <c r="S38" s="156">
        <v>0</v>
      </c>
      <c r="BY38" s="190">
        <v>1</v>
      </c>
      <c r="BZ38" s="190">
        <v>9</v>
      </c>
    </row>
    <row r="39" spans="1:78" x14ac:dyDescent="0.25">
      <c r="A39" s="268"/>
      <c r="B39" s="269"/>
      <c r="C39" s="191"/>
      <c r="D39" s="192" t="s">
        <v>121</v>
      </c>
      <c r="E39" s="193"/>
      <c r="F39" s="194"/>
      <c r="G39" s="219"/>
      <c r="H39" s="220"/>
      <c r="R39" s="154"/>
    </row>
    <row r="40" spans="1:78" x14ac:dyDescent="0.25">
      <c r="A40" s="268" t="s">
        <v>83</v>
      </c>
      <c r="B40" s="269">
        <v>11</v>
      </c>
      <c r="C40" s="221" t="s">
        <v>122</v>
      </c>
      <c r="D40" s="185" t="s">
        <v>123</v>
      </c>
      <c r="E40" s="186" t="s">
        <v>85</v>
      </c>
      <c r="F40" s="187">
        <v>1</v>
      </c>
      <c r="G40" s="188"/>
      <c r="H40" s="189">
        <f>F40*G40</f>
        <v>0</v>
      </c>
      <c r="J40" s="153">
        <v>4</v>
      </c>
      <c r="K40" s="154">
        <f>IF(J40=1,H40,0)</f>
        <v>0</v>
      </c>
      <c r="L40" s="154">
        <f>IF(J40=2,H40,0)</f>
        <v>0</v>
      </c>
      <c r="M40" s="154">
        <f>IF(J40=3,H40,0)</f>
        <v>0</v>
      </c>
      <c r="N40" s="154">
        <f>IF(J40=4,H40,0)</f>
        <v>0</v>
      </c>
      <c r="O40" s="154">
        <f>IF(J40=5,H40,0)</f>
        <v>0</v>
      </c>
      <c r="P40" s="155">
        <v>1</v>
      </c>
      <c r="Q40" s="155">
        <v>9</v>
      </c>
      <c r="R40" s="154">
        <v>9</v>
      </c>
      <c r="S40" s="156">
        <v>0</v>
      </c>
      <c r="BY40" s="190">
        <v>1</v>
      </c>
      <c r="BZ40" s="190">
        <v>9</v>
      </c>
    </row>
    <row r="41" spans="1:78" x14ac:dyDescent="0.25">
      <c r="A41" s="268"/>
      <c r="B41" s="269"/>
      <c r="C41" s="191"/>
      <c r="D41" s="192" t="s">
        <v>124</v>
      </c>
      <c r="E41" s="193"/>
      <c r="F41" s="194"/>
      <c r="G41" s="219"/>
      <c r="H41" s="220"/>
      <c r="R41" s="154"/>
    </row>
    <row r="42" spans="1:78" x14ac:dyDescent="0.25">
      <c r="A42" s="268" t="s">
        <v>83</v>
      </c>
      <c r="B42" s="269">
        <v>12</v>
      </c>
      <c r="C42" s="184" t="s">
        <v>125</v>
      </c>
      <c r="D42" s="185" t="s">
        <v>126</v>
      </c>
      <c r="E42" s="186" t="s">
        <v>85</v>
      </c>
      <c r="F42" s="187">
        <v>33</v>
      </c>
      <c r="G42" s="188"/>
      <c r="H42" s="189">
        <f>F42*G42</f>
        <v>0</v>
      </c>
      <c r="J42" s="153">
        <v>4</v>
      </c>
      <c r="K42" s="154">
        <f>IF(J42=1,H42,0)</f>
        <v>0</v>
      </c>
      <c r="L42" s="154">
        <f>IF(J42=2,H42,0)</f>
        <v>0</v>
      </c>
      <c r="M42" s="154">
        <f>IF(J42=3,H42,0)</f>
        <v>0</v>
      </c>
      <c r="N42" s="154">
        <f>IF(J42=4,H42,0)</f>
        <v>0</v>
      </c>
      <c r="O42" s="154">
        <f>IF(J42=5,H42,0)</f>
        <v>0</v>
      </c>
      <c r="P42" s="155">
        <v>1</v>
      </c>
      <c r="Q42" s="155">
        <v>9</v>
      </c>
      <c r="R42" s="154">
        <v>9</v>
      </c>
      <c r="S42" s="156">
        <v>0</v>
      </c>
      <c r="BY42" s="190">
        <v>1</v>
      </c>
      <c r="BZ42" s="190">
        <v>9</v>
      </c>
    </row>
    <row r="43" spans="1:78" x14ac:dyDescent="0.25">
      <c r="A43" s="268"/>
      <c r="B43" s="269"/>
      <c r="C43" s="191"/>
      <c r="D43" s="192" t="s">
        <v>127</v>
      </c>
      <c r="E43" s="193"/>
      <c r="F43" s="194"/>
      <c r="G43" s="219"/>
      <c r="H43" s="220"/>
      <c r="R43" s="154"/>
    </row>
    <row r="44" spans="1:78" x14ac:dyDescent="0.25">
      <c r="A44" s="268" t="s">
        <v>83</v>
      </c>
      <c r="B44" s="269">
        <v>13</v>
      </c>
      <c r="C44" s="184" t="s">
        <v>128</v>
      </c>
      <c r="D44" s="185" t="s">
        <v>129</v>
      </c>
      <c r="E44" s="186" t="s">
        <v>85</v>
      </c>
      <c r="F44" s="187">
        <v>2</v>
      </c>
      <c r="G44" s="188"/>
      <c r="H44" s="189">
        <f>F44*G44</f>
        <v>0</v>
      </c>
      <c r="J44" s="153">
        <v>4</v>
      </c>
      <c r="K44" s="154">
        <f>IF(J44=1,H44,0)</f>
        <v>0</v>
      </c>
      <c r="L44" s="154">
        <f>IF(J44=2,H44,0)</f>
        <v>0</v>
      </c>
      <c r="M44" s="154">
        <f>IF(J44=3,H44,0)</f>
        <v>0</v>
      </c>
      <c r="N44" s="154">
        <f>IF(J44=4,H44,0)</f>
        <v>0</v>
      </c>
      <c r="O44" s="154">
        <f>IF(J44=5,H44,0)</f>
        <v>0</v>
      </c>
      <c r="P44" s="155">
        <v>1</v>
      </c>
      <c r="Q44" s="155">
        <v>9</v>
      </c>
      <c r="R44" s="154">
        <v>9</v>
      </c>
      <c r="S44" s="156">
        <v>0</v>
      </c>
      <c r="BY44" s="190">
        <v>1</v>
      </c>
      <c r="BZ44" s="190">
        <v>9</v>
      </c>
    </row>
    <row r="45" spans="1:78" x14ac:dyDescent="0.25">
      <c r="A45" s="268"/>
      <c r="B45" s="269"/>
      <c r="C45" s="191"/>
      <c r="D45" s="192" t="s">
        <v>130</v>
      </c>
      <c r="E45" s="193"/>
      <c r="F45" s="194"/>
      <c r="G45" s="219"/>
      <c r="H45" s="220"/>
      <c r="R45" s="154"/>
    </row>
    <row r="46" spans="1:78" x14ac:dyDescent="0.25">
      <c r="A46" s="268" t="s">
        <v>83</v>
      </c>
      <c r="B46" s="269">
        <v>14</v>
      </c>
      <c r="C46" s="184" t="s">
        <v>131</v>
      </c>
      <c r="D46" s="185" t="s">
        <v>132</v>
      </c>
      <c r="E46" s="186" t="s">
        <v>85</v>
      </c>
      <c r="F46" s="187">
        <v>2</v>
      </c>
      <c r="G46" s="188"/>
      <c r="H46" s="189">
        <f>F46*G46</f>
        <v>0</v>
      </c>
      <c r="J46" s="153">
        <v>4</v>
      </c>
      <c r="K46" s="154">
        <f>IF(J46=1,H46,0)</f>
        <v>0</v>
      </c>
      <c r="L46" s="154">
        <f>IF(J46=2,H46,0)</f>
        <v>0</v>
      </c>
      <c r="M46" s="154">
        <f>IF(J46=3,H46,0)</f>
        <v>0</v>
      </c>
      <c r="N46" s="154">
        <f>IF(J46=4,H46,0)</f>
        <v>0</v>
      </c>
      <c r="O46" s="154">
        <f>IF(J46=5,H46,0)</f>
        <v>0</v>
      </c>
      <c r="P46" s="155">
        <v>1</v>
      </c>
      <c r="Q46" s="155">
        <v>9</v>
      </c>
      <c r="R46" s="154">
        <v>9</v>
      </c>
      <c r="S46" s="156">
        <v>0</v>
      </c>
      <c r="BY46" s="190">
        <v>1</v>
      </c>
      <c r="BZ46" s="190">
        <v>9</v>
      </c>
    </row>
    <row r="47" spans="1:78" x14ac:dyDescent="0.25">
      <c r="A47" s="268"/>
      <c r="B47" s="269"/>
      <c r="C47" s="191"/>
      <c r="D47" s="218" t="s">
        <v>133</v>
      </c>
      <c r="E47" s="193"/>
      <c r="F47" s="194"/>
      <c r="G47" s="219"/>
      <c r="H47" s="220"/>
      <c r="R47" s="154"/>
    </row>
    <row r="48" spans="1:78" x14ac:dyDescent="0.25">
      <c r="A48" s="268" t="s">
        <v>83</v>
      </c>
      <c r="B48" s="269">
        <v>15</v>
      </c>
      <c r="C48" s="184"/>
      <c r="D48" s="185" t="s">
        <v>134</v>
      </c>
      <c r="E48" s="186" t="s">
        <v>85</v>
      </c>
      <c r="F48" s="187">
        <v>5</v>
      </c>
      <c r="G48" s="188"/>
      <c r="H48" s="189">
        <f>F48*G48</f>
        <v>0</v>
      </c>
      <c r="J48" s="153">
        <v>4</v>
      </c>
      <c r="K48" s="154">
        <f>IF(J48=1,H48,0)</f>
        <v>0</v>
      </c>
      <c r="L48" s="154">
        <f>IF(J48=2,H48,0)</f>
        <v>0</v>
      </c>
      <c r="M48" s="154">
        <f>IF(J48=3,H48,0)</f>
        <v>0</v>
      </c>
      <c r="N48" s="154">
        <f>IF(J48=4,H48,0)</f>
        <v>0</v>
      </c>
      <c r="O48" s="154">
        <f>IF(J48=5,H48,0)</f>
        <v>0</v>
      </c>
      <c r="P48" s="155">
        <v>1</v>
      </c>
      <c r="Q48" s="155">
        <v>9</v>
      </c>
      <c r="R48" s="154">
        <v>9</v>
      </c>
      <c r="S48" s="156">
        <v>0</v>
      </c>
      <c r="BY48" s="190">
        <v>1</v>
      </c>
      <c r="BZ48" s="190">
        <v>9</v>
      </c>
    </row>
    <row r="49" spans="1:78" x14ac:dyDescent="0.25">
      <c r="A49" s="268"/>
      <c r="B49" s="269"/>
      <c r="C49" s="191"/>
      <c r="D49" s="192" t="s">
        <v>135</v>
      </c>
      <c r="E49" s="193"/>
      <c r="F49" s="194"/>
      <c r="G49" s="219"/>
      <c r="H49" s="220"/>
      <c r="R49" s="154"/>
    </row>
    <row r="50" spans="1:78" x14ac:dyDescent="0.25">
      <c r="A50" s="268" t="s">
        <v>83</v>
      </c>
      <c r="B50" s="269">
        <v>16</v>
      </c>
      <c r="C50" s="184" t="s">
        <v>131</v>
      </c>
      <c r="D50" s="185" t="s">
        <v>136</v>
      </c>
      <c r="E50" s="186" t="s">
        <v>85</v>
      </c>
      <c r="F50" s="187">
        <f>F48+F44+F42+F38+F36+F32+F30</f>
        <v>57</v>
      </c>
      <c r="G50" s="188"/>
      <c r="H50" s="189">
        <f>F50*G50</f>
        <v>0</v>
      </c>
      <c r="J50" s="153">
        <v>4</v>
      </c>
      <c r="K50" s="154">
        <f>IF(J50=1,H50,0)</f>
        <v>0</v>
      </c>
      <c r="L50" s="154">
        <f>IF(J50=2,H50,0)</f>
        <v>0</v>
      </c>
      <c r="M50" s="154">
        <f>IF(J50=3,H50,0)</f>
        <v>0</v>
      </c>
      <c r="N50" s="154">
        <f>IF(J50=4,H50,0)</f>
        <v>0</v>
      </c>
      <c r="O50" s="154">
        <f>IF(J50=5,H50,0)</f>
        <v>0</v>
      </c>
      <c r="P50" s="155">
        <v>1</v>
      </c>
      <c r="Q50" s="155">
        <v>9</v>
      </c>
      <c r="R50" s="154">
        <v>9</v>
      </c>
      <c r="S50" s="156">
        <v>0</v>
      </c>
      <c r="BY50" s="190">
        <v>1</v>
      </c>
      <c r="BZ50" s="190">
        <v>9</v>
      </c>
    </row>
    <row r="51" spans="1:78" x14ac:dyDescent="0.25">
      <c r="A51" s="268"/>
      <c r="B51" s="269"/>
      <c r="C51" s="191"/>
      <c r="D51" s="192" t="s">
        <v>137</v>
      </c>
      <c r="E51" s="193"/>
      <c r="F51" s="194"/>
      <c r="G51" s="219"/>
      <c r="H51" s="220"/>
      <c r="R51" s="154"/>
    </row>
    <row r="52" spans="1:78" x14ac:dyDescent="0.25">
      <c r="A52" s="268" t="s">
        <v>83</v>
      </c>
      <c r="B52" s="269">
        <v>17</v>
      </c>
      <c r="C52" s="184" t="s">
        <v>138</v>
      </c>
      <c r="D52" s="185" t="s">
        <v>139</v>
      </c>
      <c r="E52" s="186" t="s">
        <v>85</v>
      </c>
      <c r="F52" s="187">
        <v>1</v>
      </c>
      <c r="G52" s="188"/>
      <c r="H52" s="189">
        <f>F52*G52</f>
        <v>0</v>
      </c>
      <c r="J52" s="153">
        <v>4</v>
      </c>
      <c r="K52" s="154">
        <f>IF(J52=1,H52,0)</f>
        <v>0</v>
      </c>
      <c r="L52" s="154">
        <f>IF(J52=2,H52,0)</f>
        <v>0</v>
      </c>
      <c r="M52" s="154">
        <f>IF(J52=3,H52,0)</f>
        <v>0</v>
      </c>
      <c r="N52" s="154">
        <f>IF(J52=4,H52,0)</f>
        <v>0</v>
      </c>
      <c r="O52" s="154">
        <f>IF(J52=5,H52,0)</f>
        <v>0</v>
      </c>
      <c r="P52" s="155">
        <v>1</v>
      </c>
      <c r="Q52" s="155">
        <v>9</v>
      </c>
      <c r="R52" s="154">
        <v>9</v>
      </c>
      <c r="S52" s="156">
        <v>0</v>
      </c>
      <c r="BY52" s="190">
        <v>1</v>
      </c>
      <c r="BZ52" s="190">
        <v>9</v>
      </c>
    </row>
    <row r="53" spans="1:78" ht="20.399999999999999" x14ac:dyDescent="0.25">
      <c r="A53" s="268"/>
      <c r="B53" s="269"/>
      <c r="C53" s="191"/>
      <c r="D53" s="192" t="s">
        <v>140</v>
      </c>
      <c r="E53" s="193"/>
      <c r="F53" s="194"/>
      <c r="G53" s="219"/>
      <c r="H53" s="220"/>
      <c r="R53" s="154"/>
    </row>
    <row r="54" spans="1:78" x14ac:dyDescent="0.25">
      <c r="A54" s="268" t="s">
        <v>83</v>
      </c>
      <c r="B54" s="269">
        <v>18</v>
      </c>
      <c r="C54" s="184" t="s">
        <v>141</v>
      </c>
      <c r="D54" s="185" t="s">
        <v>142</v>
      </c>
      <c r="E54" s="186" t="s">
        <v>143</v>
      </c>
      <c r="F54" s="187">
        <v>1</v>
      </c>
      <c r="G54" s="188"/>
      <c r="H54" s="189">
        <f>F54*G54</f>
        <v>0</v>
      </c>
      <c r="R54" s="154"/>
    </row>
    <row r="55" spans="1:78" x14ac:dyDescent="0.25">
      <c r="A55" s="268"/>
      <c r="B55" s="269"/>
      <c r="C55" s="191"/>
      <c r="D55" s="192" t="s">
        <v>144</v>
      </c>
      <c r="E55" s="193"/>
      <c r="F55" s="194"/>
      <c r="G55" s="219"/>
      <c r="H55" s="220"/>
      <c r="R55" s="154"/>
    </row>
    <row r="56" spans="1:78" x14ac:dyDescent="0.25">
      <c r="A56" s="268" t="s">
        <v>83</v>
      </c>
      <c r="B56" s="269">
        <v>21</v>
      </c>
      <c r="C56" s="184" t="s">
        <v>145</v>
      </c>
      <c r="D56" s="185" t="s">
        <v>142</v>
      </c>
      <c r="E56" s="186" t="s">
        <v>143</v>
      </c>
      <c r="F56" s="187">
        <v>1</v>
      </c>
      <c r="G56" s="188"/>
      <c r="H56" s="189">
        <f>F56*G56</f>
        <v>0</v>
      </c>
      <c r="J56" s="153">
        <v>4</v>
      </c>
      <c r="K56" s="154">
        <f>IF(J56=1,H56,0)</f>
        <v>0</v>
      </c>
      <c r="L56" s="154">
        <f>IF(J56=2,H56,0)</f>
        <v>0</v>
      </c>
      <c r="M56" s="154">
        <f>IF(J56=3,H56,0)</f>
        <v>0</v>
      </c>
      <c r="N56" s="154">
        <f>IF(J56=4,H56,0)</f>
        <v>0</v>
      </c>
      <c r="O56" s="154">
        <f>IF(J56=5,H56,0)</f>
        <v>0</v>
      </c>
      <c r="P56" s="155">
        <v>1</v>
      </c>
      <c r="Q56" s="155">
        <v>9</v>
      </c>
      <c r="R56" s="154">
        <v>9</v>
      </c>
      <c r="S56" s="156">
        <v>0</v>
      </c>
      <c r="BY56" s="190">
        <v>1</v>
      </c>
      <c r="BZ56" s="190">
        <v>9</v>
      </c>
    </row>
    <row r="57" spans="1:78" x14ac:dyDescent="0.25">
      <c r="A57" s="268"/>
      <c r="B57" s="269"/>
      <c r="C57" s="197"/>
      <c r="D57" s="222" t="s">
        <v>146</v>
      </c>
      <c r="E57" s="193"/>
      <c r="F57" s="194"/>
      <c r="G57" s="195"/>
      <c r="H57" s="196"/>
      <c r="R57" s="154"/>
    </row>
    <row r="58" spans="1:78" x14ac:dyDescent="0.25">
      <c r="A58" s="268" t="s">
        <v>83</v>
      </c>
      <c r="B58" s="269">
        <v>22</v>
      </c>
      <c r="C58" s="184" t="s">
        <v>147</v>
      </c>
      <c r="D58" s="185" t="s">
        <v>142</v>
      </c>
      <c r="E58" s="186" t="s">
        <v>143</v>
      </c>
      <c r="F58" s="187">
        <v>1</v>
      </c>
      <c r="G58" s="188"/>
      <c r="H58" s="189">
        <f>F58*G58</f>
        <v>0</v>
      </c>
      <c r="J58" s="153">
        <v>4</v>
      </c>
      <c r="K58" s="154">
        <f>IF(J58=1,H58,0)</f>
        <v>0</v>
      </c>
      <c r="L58" s="154">
        <f>IF(J58=2,H58,0)</f>
        <v>0</v>
      </c>
      <c r="M58" s="154">
        <f>IF(J58=3,H58,0)</f>
        <v>0</v>
      </c>
      <c r="N58" s="154">
        <f>IF(J58=4,H58,0)</f>
        <v>0</v>
      </c>
      <c r="O58" s="154">
        <f>IF(J58=5,H58,0)</f>
        <v>0</v>
      </c>
      <c r="P58" s="155">
        <v>1</v>
      </c>
      <c r="Q58" s="155">
        <v>9</v>
      </c>
      <c r="R58" s="154">
        <v>9</v>
      </c>
      <c r="S58" s="156">
        <v>0</v>
      </c>
      <c r="BY58" s="190">
        <v>1</v>
      </c>
      <c r="BZ58" s="190">
        <v>9</v>
      </c>
    </row>
    <row r="59" spans="1:78" x14ac:dyDescent="0.25">
      <c r="A59" s="268"/>
      <c r="B59" s="269"/>
      <c r="C59" s="191"/>
      <c r="D59" s="192" t="s">
        <v>148</v>
      </c>
      <c r="E59" s="193"/>
      <c r="F59" s="194"/>
      <c r="G59" s="219"/>
      <c r="H59" s="220"/>
      <c r="R59" s="154"/>
    </row>
    <row r="60" spans="1:78" x14ac:dyDescent="0.25">
      <c r="A60" s="268" t="s">
        <v>83</v>
      </c>
      <c r="B60" s="269">
        <v>23</v>
      </c>
      <c r="C60" s="184" t="s">
        <v>149</v>
      </c>
      <c r="D60" s="185" t="s">
        <v>142</v>
      </c>
      <c r="E60" s="186" t="s">
        <v>143</v>
      </c>
      <c r="F60" s="187">
        <v>25</v>
      </c>
      <c r="G60" s="188"/>
      <c r="H60" s="189">
        <f>F60*G60</f>
        <v>0</v>
      </c>
      <c r="J60" s="153">
        <v>4</v>
      </c>
      <c r="K60" s="154">
        <f>IF(J60=1,H60,0)</f>
        <v>0</v>
      </c>
      <c r="L60" s="154">
        <f>IF(J60=2,H60,0)</f>
        <v>0</v>
      </c>
      <c r="M60" s="154">
        <f>IF(J60=3,H60,0)</f>
        <v>0</v>
      </c>
      <c r="N60" s="154">
        <f>IF(J60=4,H60,0)</f>
        <v>0</v>
      </c>
      <c r="O60" s="154">
        <f>IF(J60=5,H60,0)</f>
        <v>0</v>
      </c>
      <c r="P60" s="155">
        <v>1</v>
      </c>
      <c r="Q60" s="155">
        <v>9</v>
      </c>
      <c r="R60" s="154">
        <v>9</v>
      </c>
      <c r="S60" s="156">
        <v>0</v>
      </c>
      <c r="BY60" s="190">
        <v>1</v>
      </c>
      <c r="BZ60" s="190">
        <v>9</v>
      </c>
    </row>
    <row r="61" spans="1:78" x14ac:dyDescent="0.25">
      <c r="A61" s="268"/>
      <c r="B61" s="269"/>
      <c r="C61" s="197"/>
      <c r="D61" s="192" t="s">
        <v>150</v>
      </c>
      <c r="E61" s="193"/>
      <c r="F61" s="194"/>
      <c r="G61" s="219"/>
      <c r="H61" s="220"/>
      <c r="R61" s="154"/>
    </row>
    <row r="62" spans="1:78" x14ac:dyDescent="0.25">
      <c r="A62" s="268" t="s">
        <v>83</v>
      </c>
      <c r="B62" s="269">
        <v>24</v>
      </c>
      <c r="C62" s="184" t="s">
        <v>149</v>
      </c>
      <c r="D62" s="185" t="s">
        <v>142</v>
      </c>
      <c r="E62" s="186" t="s">
        <v>143</v>
      </c>
      <c r="F62" s="187">
        <v>1</v>
      </c>
      <c r="G62" s="188"/>
      <c r="H62" s="189">
        <f>F62*G62</f>
        <v>0</v>
      </c>
      <c r="J62" s="153">
        <v>4</v>
      </c>
      <c r="K62" s="154">
        <f>IF(J62=1,H62,0)</f>
        <v>0</v>
      </c>
      <c r="L62" s="154">
        <f>IF(J62=2,H62,0)</f>
        <v>0</v>
      </c>
      <c r="M62" s="154">
        <f>IF(J62=3,H62,0)</f>
        <v>0</v>
      </c>
      <c r="N62" s="154">
        <f>IF(J62=4,H62,0)</f>
        <v>0</v>
      </c>
      <c r="O62" s="154">
        <f>IF(J62=5,H62,0)</f>
        <v>0</v>
      </c>
      <c r="P62" s="155">
        <v>1</v>
      </c>
      <c r="Q62" s="155">
        <v>9</v>
      </c>
      <c r="R62" s="154">
        <v>9</v>
      </c>
      <c r="S62" s="156">
        <v>0</v>
      </c>
      <c r="BY62" s="190">
        <v>1</v>
      </c>
      <c r="BZ62" s="190">
        <v>9</v>
      </c>
    </row>
    <row r="63" spans="1:78" x14ac:dyDescent="0.25">
      <c r="A63" s="268"/>
      <c r="B63" s="269"/>
      <c r="C63" s="197"/>
      <c r="D63" s="192" t="s">
        <v>151</v>
      </c>
      <c r="E63" s="193"/>
      <c r="F63" s="194"/>
      <c r="G63" s="219"/>
      <c r="H63" s="220"/>
      <c r="R63" s="154"/>
    </row>
    <row r="64" spans="1:78" x14ac:dyDescent="0.25">
      <c r="A64" s="268" t="s">
        <v>83</v>
      </c>
      <c r="B64" s="269">
        <v>25</v>
      </c>
      <c r="C64" s="184" t="s">
        <v>152</v>
      </c>
      <c r="D64" s="185" t="s">
        <v>142</v>
      </c>
      <c r="E64" s="186" t="s">
        <v>143</v>
      </c>
      <c r="F64" s="187">
        <v>429</v>
      </c>
      <c r="G64" s="188"/>
      <c r="H64" s="189">
        <f>F64*G64</f>
        <v>0</v>
      </c>
      <c r="J64" s="153">
        <v>4</v>
      </c>
      <c r="K64" s="154">
        <f>IF(J64=1,H64,0)</f>
        <v>0</v>
      </c>
      <c r="L64" s="154">
        <f>IF(J64=2,H64,0)</f>
        <v>0</v>
      </c>
      <c r="M64" s="154">
        <f>IF(J64=3,H64,0)</f>
        <v>0</v>
      </c>
      <c r="N64" s="154">
        <f>IF(J64=4,H64,0)</f>
        <v>0</v>
      </c>
      <c r="O64" s="154">
        <f>IF(J64=5,H64,0)</f>
        <v>0</v>
      </c>
      <c r="P64" s="155">
        <v>1</v>
      </c>
      <c r="Q64" s="155">
        <v>9</v>
      </c>
      <c r="R64" s="154">
        <v>9</v>
      </c>
      <c r="S64" s="156">
        <v>0</v>
      </c>
      <c r="BY64" s="190">
        <v>1</v>
      </c>
      <c r="BZ64" s="190">
        <v>9</v>
      </c>
    </row>
    <row r="65" spans="1:78" x14ac:dyDescent="0.25">
      <c r="A65" s="268"/>
      <c r="B65" s="269"/>
      <c r="C65" s="197"/>
      <c r="D65" s="192" t="s">
        <v>153</v>
      </c>
      <c r="E65" s="193"/>
      <c r="F65" s="194"/>
      <c r="G65" s="219"/>
      <c r="H65" s="220"/>
      <c r="R65" s="154"/>
    </row>
    <row r="66" spans="1:78" x14ac:dyDescent="0.25">
      <c r="A66" s="268" t="s">
        <v>83</v>
      </c>
      <c r="B66" s="269">
        <v>26</v>
      </c>
      <c r="C66" s="223" t="s">
        <v>149</v>
      </c>
      <c r="D66" s="185" t="s">
        <v>142</v>
      </c>
      <c r="E66" s="186" t="s">
        <v>143</v>
      </c>
      <c r="F66" s="187">
        <v>371</v>
      </c>
      <c r="G66" s="188"/>
      <c r="H66" s="189">
        <f>F66*G66</f>
        <v>0</v>
      </c>
      <c r="J66" s="153">
        <v>4</v>
      </c>
      <c r="K66" s="154">
        <f>IF(J66=1,H66,0)</f>
        <v>0</v>
      </c>
      <c r="L66" s="154">
        <f>IF(J66=2,H66,0)</f>
        <v>0</v>
      </c>
      <c r="M66" s="154">
        <f>IF(J66=3,H66,0)</f>
        <v>0</v>
      </c>
      <c r="N66" s="154">
        <f>IF(J66=4,H66,0)</f>
        <v>0</v>
      </c>
      <c r="O66" s="154">
        <f>IF(J66=5,H66,0)</f>
        <v>0</v>
      </c>
      <c r="P66" s="155">
        <v>1</v>
      </c>
      <c r="Q66" s="155">
        <v>9</v>
      </c>
      <c r="R66" s="154">
        <v>9</v>
      </c>
      <c r="S66" s="156">
        <v>0</v>
      </c>
      <c r="BY66" s="190">
        <v>1</v>
      </c>
      <c r="BZ66" s="190">
        <v>9</v>
      </c>
    </row>
    <row r="67" spans="1:78" x14ac:dyDescent="0.25">
      <c r="A67" s="268"/>
      <c r="B67" s="269"/>
      <c r="C67" s="197"/>
      <c r="D67" s="192" t="s">
        <v>154</v>
      </c>
      <c r="E67" s="193"/>
      <c r="F67" s="194"/>
      <c r="G67" s="219"/>
      <c r="H67" s="220"/>
      <c r="R67" s="154"/>
    </row>
    <row r="68" spans="1:78" x14ac:dyDescent="0.25">
      <c r="A68" s="268" t="s">
        <v>83</v>
      </c>
      <c r="B68" s="269">
        <v>27</v>
      </c>
      <c r="C68" s="223" t="s">
        <v>149</v>
      </c>
      <c r="D68" s="185" t="s">
        <v>155</v>
      </c>
      <c r="E68" s="186" t="s">
        <v>143</v>
      </c>
      <c r="F68" s="187">
        <v>160</v>
      </c>
      <c r="G68" s="188"/>
      <c r="H68" s="189">
        <f>F68*G68</f>
        <v>0</v>
      </c>
      <c r="J68" s="153">
        <v>4</v>
      </c>
      <c r="K68" s="154">
        <f>IF(J68=1,H68,0)</f>
        <v>0</v>
      </c>
      <c r="L68" s="154">
        <f>IF(J68=2,H68,0)</f>
        <v>0</v>
      </c>
      <c r="M68" s="154">
        <f>IF(J68=3,H68,0)</f>
        <v>0</v>
      </c>
      <c r="N68" s="154">
        <f>IF(J68=4,H68,0)</f>
        <v>0</v>
      </c>
      <c r="O68" s="154">
        <f>IF(J68=5,H68,0)</f>
        <v>0</v>
      </c>
      <c r="P68" s="155">
        <v>1</v>
      </c>
      <c r="Q68" s="155">
        <v>9</v>
      </c>
      <c r="R68" s="154">
        <v>9</v>
      </c>
      <c r="S68" s="156">
        <v>0</v>
      </c>
      <c r="BY68" s="190">
        <v>1</v>
      </c>
      <c r="BZ68" s="190">
        <v>9</v>
      </c>
    </row>
    <row r="69" spans="1:78" x14ac:dyDescent="0.25">
      <c r="A69" s="268"/>
      <c r="B69" s="269"/>
      <c r="C69" s="191"/>
      <c r="D69" s="192" t="s">
        <v>154</v>
      </c>
      <c r="E69" s="193"/>
      <c r="F69" s="194"/>
      <c r="G69" s="219"/>
      <c r="H69" s="220"/>
      <c r="R69" s="154"/>
    </row>
    <row r="70" spans="1:78" x14ac:dyDescent="0.25">
      <c r="A70" s="268" t="s">
        <v>83</v>
      </c>
      <c r="B70" s="269">
        <v>28</v>
      </c>
      <c r="C70" s="184"/>
      <c r="D70" s="185" t="s">
        <v>156</v>
      </c>
      <c r="E70" s="186" t="s">
        <v>143</v>
      </c>
      <c r="F70" s="187">
        <v>150</v>
      </c>
      <c r="G70" s="188"/>
      <c r="H70" s="189">
        <f>F70*G70</f>
        <v>0</v>
      </c>
      <c r="J70" s="153">
        <v>4</v>
      </c>
      <c r="K70" s="154">
        <f>IF(J70=1,H70,0)</f>
        <v>0</v>
      </c>
      <c r="L70" s="154">
        <f>IF(J70=2,H70,0)</f>
        <v>0</v>
      </c>
      <c r="M70" s="154">
        <f>IF(J70=3,H70,0)</f>
        <v>0</v>
      </c>
      <c r="N70" s="154">
        <f>IF(J70=4,H70,0)</f>
        <v>0</v>
      </c>
      <c r="O70" s="154">
        <f>IF(J70=5,H70,0)</f>
        <v>0</v>
      </c>
      <c r="P70" s="155">
        <v>1</v>
      </c>
      <c r="Q70" s="155">
        <v>9</v>
      </c>
      <c r="R70" s="154">
        <v>9</v>
      </c>
      <c r="S70" s="156">
        <v>0</v>
      </c>
      <c r="BY70" s="190">
        <v>1</v>
      </c>
      <c r="BZ70" s="190">
        <v>9</v>
      </c>
    </row>
    <row r="71" spans="1:78" x14ac:dyDescent="0.25">
      <c r="A71" s="268"/>
      <c r="B71" s="269"/>
      <c r="C71" s="191"/>
      <c r="D71" s="192" t="s">
        <v>157</v>
      </c>
      <c r="E71" s="193"/>
      <c r="F71" s="194"/>
      <c r="G71" s="219"/>
      <c r="H71" s="220"/>
      <c r="R71" s="154"/>
    </row>
    <row r="72" spans="1:78" x14ac:dyDescent="0.25">
      <c r="A72" s="268" t="s">
        <v>83</v>
      </c>
      <c r="B72" s="269">
        <v>30</v>
      </c>
      <c r="C72" s="184" t="s">
        <v>158</v>
      </c>
      <c r="D72" s="185" t="s">
        <v>159</v>
      </c>
      <c r="E72" s="186" t="s">
        <v>143</v>
      </c>
      <c r="F72" s="187">
        <v>19</v>
      </c>
      <c r="G72" s="188"/>
      <c r="H72" s="189">
        <f>F72*G72</f>
        <v>0</v>
      </c>
      <c r="J72" s="153">
        <v>4</v>
      </c>
      <c r="K72" s="154">
        <f>IF(J72=1,H72,0)</f>
        <v>0</v>
      </c>
      <c r="L72" s="154">
        <f>IF(J72=2,H72,0)</f>
        <v>0</v>
      </c>
      <c r="M72" s="154">
        <f>IF(J72=3,H72,0)</f>
        <v>0</v>
      </c>
      <c r="N72" s="154">
        <f>IF(J72=4,H72,0)</f>
        <v>0</v>
      </c>
      <c r="O72" s="154">
        <f>IF(J72=5,H72,0)</f>
        <v>0</v>
      </c>
      <c r="P72" s="155">
        <v>1</v>
      </c>
      <c r="Q72" s="155">
        <v>9</v>
      </c>
      <c r="R72" s="154">
        <v>9</v>
      </c>
      <c r="S72" s="156">
        <v>0</v>
      </c>
      <c r="BY72" s="190">
        <v>1</v>
      </c>
      <c r="BZ72" s="190">
        <v>9</v>
      </c>
    </row>
    <row r="73" spans="1:78" x14ac:dyDescent="0.25">
      <c r="A73" s="268"/>
      <c r="B73" s="269"/>
      <c r="C73" s="191"/>
      <c r="D73" s="192" t="s">
        <v>160</v>
      </c>
      <c r="E73" s="193"/>
      <c r="F73" s="194"/>
      <c r="G73" s="219"/>
      <c r="H73" s="220"/>
      <c r="R73" s="154"/>
    </row>
    <row r="74" spans="1:78" x14ac:dyDescent="0.25">
      <c r="A74" s="268" t="s">
        <v>83</v>
      </c>
      <c r="B74" s="269">
        <v>31</v>
      </c>
      <c r="C74" s="184" t="s">
        <v>161</v>
      </c>
      <c r="D74" s="185" t="s">
        <v>162</v>
      </c>
      <c r="E74" s="186" t="s">
        <v>143</v>
      </c>
      <c r="F74" s="187">
        <v>38</v>
      </c>
      <c r="G74" s="188"/>
      <c r="H74" s="189">
        <f>F74*G74</f>
        <v>0</v>
      </c>
      <c r="J74" s="153">
        <v>4</v>
      </c>
      <c r="K74" s="154">
        <f>IF(J74=1,H74,0)</f>
        <v>0</v>
      </c>
      <c r="L74" s="154">
        <f>IF(J74=2,H74,0)</f>
        <v>0</v>
      </c>
      <c r="M74" s="154">
        <f>IF(J74=3,H74,0)</f>
        <v>0</v>
      </c>
      <c r="N74" s="154">
        <f>IF(J74=4,H74,0)</f>
        <v>0</v>
      </c>
      <c r="O74" s="154">
        <f>IF(J74=5,H74,0)</f>
        <v>0</v>
      </c>
      <c r="P74" s="155">
        <v>1</v>
      </c>
      <c r="Q74" s="155">
        <v>9</v>
      </c>
      <c r="R74" s="154">
        <v>9</v>
      </c>
      <c r="S74" s="156">
        <v>0</v>
      </c>
      <c r="BY74" s="190">
        <v>1</v>
      </c>
      <c r="BZ74" s="190">
        <v>9</v>
      </c>
    </row>
    <row r="75" spans="1:78" x14ac:dyDescent="0.25">
      <c r="A75" s="268"/>
      <c r="B75" s="269"/>
      <c r="C75" s="191"/>
      <c r="D75" s="192" t="s">
        <v>163</v>
      </c>
      <c r="E75" s="193"/>
      <c r="F75" s="194"/>
      <c r="G75" s="219"/>
      <c r="H75" s="220"/>
      <c r="R75" s="154"/>
    </row>
    <row r="76" spans="1:78" x14ac:dyDescent="0.25">
      <c r="A76" s="268" t="s">
        <v>83</v>
      </c>
      <c r="B76" s="269">
        <v>33</v>
      </c>
      <c r="C76" s="184" t="s">
        <v>164</v>
      </c>
      <c r="D76" s="185" t="s">
        <v>165</v>
      </c>
      <c r="E76" s="186" t="s">
        <v>85</v>
      </c>
      <c r="F76" s="187">
        <v>8</v>
      </c>
      <c r="G76" s="188"/>
      <c r="H76" s="189">
        <f>F76*G76</f>
        <v>0</v>
      </c>
      <c r="J76" s="153">
        <v>4</v>
      </c>
      <c r="K76" s="154">
        <f>IF(J76=1,H76,0)</f>
        <v>0</v>
      </c>
      <c r="L76" s="154">
        <f>IF(J76=2,H76,0)</f>
        <v>0</v>
      </c>
      <c r="M76" s="154">
        <f>IF(J76=3,H76,0)</f>
        <v>0</v>
      </c>
      <c r="N76" s="154">
        <f>IF(J76=4,H76,0)</f>
        <v>0</v>
      </c>
      <c r="O76" s="154">
        <f>IF(J76=5,H76,0)</f>
        <v>0</v>
      </c>
      <c r="P76" s="155">
        <v>1</v>
      </c>
      <c r="Q76" s="155">
        <v>9</v>
      </c>
      <c r="R76" s="154">
        <v>9</v>
      </c>
      <c r="S76" s="156">
        <v>0</v>
      </c>
      <c r="BY76" s="190">
        <v>1</v>
      </c>
      <c r="BZ76" s="190">
        <v>9</v>
      </c>
    </row>
    <row r="77" spans="1:78" x14ac:dyDescent="0.25">
      <c r="A77" s="268"/>
      <c r="B77" s="269"/>
      <c r="C77" s="191"/>
      <c r="D77" s="192"/>
      <c r="E77" s="193"/>
      <c r="F77" s="194"/>
      <c r="G77" s="219"/>
      <c r="H77" s="220"/>
      <c r="R77" s="154"/>
    </row>
    <row r="78" spans="1:78" x14ac:dyDescent="0.25">
      <c r="A78" s="268" t="s">
        <v>83</v>
      </c>
      <c r="B78" s="269">
        <v>34</v>
      </c>
      <c r="C78" s="184" t="s">
        <v>166</v>
      </c>
      <c r="D78" s="185" t="s">
        <v>167</v>
      </c>
      <c r="E78" s="186" t="s">
        <v>143</v>
      </c>
      <c r="F78" s="187">
        <v>15</v>
      </c>
      <c r="G78" s="188"/>
      <c r="H78" s="189">
        <f>F78*G78</f>
        <v>0</v>
      </c>
      <c r="J78" s="153">
        <v>4</v>
      </c>
      <c r="K78" s="154">
        <f>IF(J78=1,H78,0)</f>
        <v>0</v>
      </c>
      <c r="L78" s="154">
        <f>IF(J78=2,H78,0)</f>
        <v>0</v>
      </c>
      <c r="M78" s="154">
        <f>IF(J78=3,H78,0)</f>
        <v>0</v>
      </c>
      <c r="N78" s="154">
        <f>IF(J78=4,H78,0)</f>
        <v>0</v>
      </c>
      <c r="O78" s="154">
        <f>IF(J78=5,H78,0)</f>
        <v>0</v>
      </c>
      <c r="P78" s="155">
        <v>1</v>
      </c>
      <c r="Q78" s="155">
        <v>9</v>
      </c>
      <c r="R78" s="154">
        <v>9</v>
      </c>
      <c r="S78" s="156">
        <v>0</v>
      </c>
      <c r="BY78" s="190">
        <v>1</v>
      </c>
      <c r="BZ78" s="190">
        <v>9</v>
      </c>
    </row>
    <row r="79" spans="1:78" x14ac:dyDescent="0.25">
      <c r="A79" s="268"/>
      <c r="B79" s="269"/>
      <c r="C79" s="191"/>
      <c r="D79" s="192" t="s">
        <v>168</v>
      </c>
      <c r="E79" s="193"/>
      <c r="F79" s="194"/>
      <c r="G79" s="219"/>
      <c r="H79" s="220"/>
      <c r="R79" s="154"/>
    </row>
    <row r="80" spans="1:78" x14ac:dyDescent="0.25">
      <c r="A80" s="268" t="s">
        <v>83</v>
      </c>
      <c r="B80" s="269">
        <v>35</v>
      </c>
      <c r="C80" s="184" t="s">
        <v>169</v>
      </c>
      <c r="D80" s="185" t="s">
        <v>170</v>
      </c>
      <c r="E80" s="186" t="s">
        <v>143</v>
      </c>
      <c r="F80" s="187">
        <v>22</v>
      </c>
      <c r="G80" s="188"/>
      <c r="H80" s="189">
        <f>F80*G80</f>
        <v>0</v>
      </c>
      <c r="J80" s="153">
        <v>4</v>
      </c>
      <c r="K80" s="154">
        <f>IF(J80=1,H80,0)</f>
        <v>0</v>
      </c>
      <c r="L80" s="154">
        <f>IF(J80=2,H80,0)</f>
        <v>0</v>
      </c>
      <c r="M80" s="154">
        <f>IF(J80=3,H80,0)</f>
        <v>0</v>
      </c>
      <c r="N80" s="154">
        <f>IF(J80=4,H80,0)</f>
        <v>0</v>
      </c>
      <c r="O80" s="154">
        <f>IF(J80=5,H80,0)</f>
        <v>0</v>
      </c>
      <c r="P80" s="155">
        <v>1</v>
      </c>
      <c r="Q80" s="155">
        <v>9</v>
      </c>
      <c r="R80" s="154">
        <v>9</v>
      </c>
      <c r="S80" s="156">
        <v>0</v>
      </c>
      <c r="BY80" s="190">
        <v>1</v>
      </c>
      <c r="BZ80" s="190">
        <v>9</v>
      </c>
    </row>
    <row r="81" spans="1:78" x14ac:dyDescent="0.25">
      <c r="A81" s="268"/>
      <c r="B81" s="269"/>
      <c r="C81" s="197"/>
      <c r="D81" s="192" t="s">
        <v>171</v>
      </c>
      <c r="E81" s="193"/>
      <c r="F81" s="194"/>
      <c r="G81" s="219"/>
      <c r="H81" s="220"/>
      <c r="R81" s="154"/>
    </row>
    <row r="82" spans="1:78" x14ac:dyDescent="0.25">
      <c r="A82" s="268" t="s">
        <v>83</v>
      </c>
      <c r="B82" s="269">
        <v>36</v>
      </c>
      <c r="C82" s="224" t="s">
        <v>172</v>
      </c>
      <c r="D82" s="185" t="s">
        <v>173</v>
      </c>
      <c r="E82" s="186" t="s">
        <v>85</v>
      </c>
      <c r="F82" s="187">
        <v>15</v>
      </c>
      <c r="G82" s="188"/>
      <c r="H82" s="189">
        <f>F82*G82</f>
        <v>0</v>
      </c>
      <c r="R82" s="154"/>
    </row>
    <row r="83" spans="1:78" x14ac:dyDescent="0.25">
      <c r="A83" s="268"/>
      <c r="B83" s="269"/>
      <c r="C83" s="191"/>
      <c r="D83" s="192" t="s">
        <v>174</v>
      </c>
      <c r="E83" s="193"/>
      <c r="F83" s="194"/>
      <c r="G83" s="219"/>
      <c r="H83" s="220"/>
      <c r="R83" s="154"/>
    </row>
    <row r="84" spans="1:78" x14ac:dyDescent="0.25">
      <c r="A84" s="268" t="s">
        <v>83</v>
      </c>
      <c r="B84" s="269">
        <v>37</v>
      </c>
      <c r="C84" s="184" t="s">
        <v>175</v>
      </c>
      <c r="D84" s="185" t="s">
        <v>176</v>
      </c>
      <c r="E84" s="186" t="s">
        <v>85</v>
      </c>
      <c r="F84" s="187">
        <v>16</v>
      </c>
      <c r="G84" s="188"/>
      <c r="H84" s="189">
        <f>F84*G84</f>
        <v>0</v>
      </c>
      <c r="J84" s="153">
        <v>4</v>
      </c>
      <c r="K84" s="154">
        <f>IF(J84=1,H84,0)</f>
        <v>0</v>
      </c>
      <c r="L84" s="154">
        <f>IF(J84=2,H84,0)</f>
        <v>0</v>
      </c>
      <c r="M84" s="154">
        <f>IF(J84=3,H84,0)</f>
        <v>0</v>
      </c>
      <c r="N84" s="154">
        <f>IF(J84=4,H84,0)</f>
        <v>0</v>
      </c>
      <c r="O84" s="154">
        <f>IF(J84=5,H84,0)</f>
        <v>0</v>
      </c>
      <c r="P84" s="155">
        <v>1</v>
      </c>
      <c r="Q84" s="155">
        <v>9</v>
      </c>
      <c r="R84" s="154">
        <v>9</v>
      </c>
      <c r="S84" s="156">
        <v>0</v>
      </c>
      <c r="BY84" s="190">
        <v>1</v>
      </c>
      <c r="BZ84" s="190">
        <v>9</v>
      </c>
    </row>
    <row r="85" spans="1:78" x14ac:dyDescent="0.25">
      <c r="A85" s="268"/>
      <c r="B85" s="269"/>
      <c r="C85" s="197"/>
      <c r="D85" s="222"/>
      <c r="E85" s="193"/>
      <c r="F85" s="194"/>
      <c r="G85" s="195"/>
      <c r="H85" s="196"/>
      <c r="R85" s="154"/>
    </row>
    <row r="86" spans="1:78" x14ac:dyDescent="0.25">
      <c r="A86" s="268" t="s">
        <v>83</v>
      </c>
      <c r="B86" s="269">
        <v>38</v>
      </c>
      <c r="C86" s="184" t="s">
        <v>177</v>
      </c>
      <c r="D86" s="185" t="s">
        <v>178</v>
      </c>
      <c r="E86" s="186" t="s">
        <v>85</v>
      </c>
      <c r="F86" s="187">
        <v>3</v>
      </c>
      <c r="G86" s="188"/>
      <c r="H86" s="189">
        <f>F86*G86</f>
        <v>0</v>
      </c>
      <c r="J86" s="153">
        <v>4</v>
      </c>
      <c r="K86" s="154">
        <f>IF(J86=1,H86,0)</f>
        <v>0</v>
      </c>
      <c r="L86" s="154">
        <f>IF(J86=2,H86,0)</f>
        <v>0</v>
      </c>
      <c r="M86" s="154">
        <f>IF(J86=3,H86,0)</f>
        <v>0</v>
      </c>
      <c r="N86" s="154">
        <f>IF(J86=4,H86,0)</f>
        <v>0</v>
      </c>
      <c r="O86" s="154">
        <f>IF(J86=5,H86,0)</f>
        <v>0</v>
      </c>
      <c r="P86" s="155">
        <v>1</v>
      </c>
      <c r="Q86" s="155">
        <v>9</v>
      </c>
      <c r="R86" s="154">
        <v>9</v>
      </c>
      <c r="S86" s="156">
        <v>0</v>
      </c>
      <c r="BY86" s="190">
        <v>1</v>
      </c>
      <c r="BZ86" s="190">
        <v>9</v>
      </c>
    </row>
    <row r="87" spans="1:78" x14ac:dyDescent="0.25">
      <c r="A87" s="268"/>
      <c r="B87" s="269"/>
      <c r="C87" s="197"/>
      <c r="D87" s="192"/>
      <c r="E87" s="193"/>
      <c r="F87" s="194"/>
      <c r="G87" s="195"/>
      <c r="H87" s="196"/>
      <c r="R87" s="154"/>
    </row>
    <row r="88" spans="1:78" x14ac:dyDescent="0.25">
      <c r="A88" s="268" t="s">
        <v>83</v>
      </c>
      <c r="B88" s="269">
        <v>39</v>
      </c>
      <c r="C88" s="184" t="s">
        <v>179</v>
      </c>
      <c r="D88" s="185" t="s">
        <v>180</v>
      </c>
      <c r="E88" s="186" t="s">
        <v>85</v>
      </c>
      <c r="F88" s="187">
        <v>1</v>
      </c>
      <c r="G88" s="188"/>
      <c r="H88" s="189">
        <f>F88*G88</f>
        <v>0</v>
      </c>
      <c r="J88" s="153">
        <v>4</v>
      </c>
      <c r="K88" s="154">
        <f>IF(J88=1,H88,0)</f>
        <v>0</v>
      </c>
      <c r="L88" s="154">
        <f>IF(J88=2,H88,0)</f>
        <v>0</v>
      </c>
      <c r="M88" s="154">
        <f>IF(J88=3,H88,0)</f>
        <v>0</v>
      </c>
      <c r="N88" s="154">
        <f>IF(J88=4,H88,0)</f>
        <v>0</v>
      </c>
      <c r="O88" s="154">
        <f>IF(J88=5,H88,0)</f>
        <v>0</v>
      </c>
      <c r="P88" s="155">
        <v>1</v>
      </c>
      <c r="Q88" s="155">
        <v>9</v>
      </c>
      <c r="R88" s="154">
        <v>9</v>
      </c>
      <c r="S88" s="156">
        <v>0</v>
      </c>
      <c r="BY88" s="190">
        <v>1</v>
      </c>
      <c r="BZ88" s="190">
        <v>9</v>
      </c>
    </row>
    <row r="89" spans="1:78" x14ac:dyDescent="0.25">
      <c r="A89" s="268"/>
      <c r="B89" s="269"/>
      <c r="C89" s="197"/>
      <c r="D89" s="192"/>
      <c r="E89" s="193"/>
      <c r="F89" s="194"/>
      <c r="G89" s="195"/>
      <c r="H89" s="196"/>
      <c r="R89" s="154"/>
    </row>
    <row r="90" spans="1:78" x14ac:dyDescent="0.25">
      <c r="A90" s="268" t="s">
        <v>83</v>
      </c>
      <c r="B90" s="269">
        <v>40</v>
      </c>
      <c r="C90" s="184" t="s">
        <v>181</v>
      </c>
      <c r="D90" s="185" t="s">
        <v>182</v>
      </c>
      <c r="E90" s="186" t="s">
        <v>85</v>
      </c>
      <c r="F90" s="187">
        <v>16</v>
      </c>
      <c r="G90" s="188"/>
      <c r="H90" s="189">
        <f>F90*G90</f>
        <v>0</v>
      </c>
      <c r="J90" s="153">
        <v>4</v>
      </c>
      <c r="K90" s="154">
        <f>IF(J90=1,H90,0)</f>
        <v>0</v>
      </c>
      <c r="L90" s="154">
        <f>IF(J90=2,H90,0)</f>
        <v>0</v>
      </c>
      <c r="M90" s="154">
        <f>IF(J90=3,H90,0)</f>
        <v>0</v>
      </c>
      <c r="N90" s="154">
        <f>IF(J90=4,H90,0)</f>
        <v>0</v>
      </c>
      <c r="O90" s="154">
        <f>IF(J90=5,H90,0)</f>
        <v>0</v>
      </c>
      <c r="P90" s="155">
        <v>1</v>
      </c>
      <c r="Q90" s="155">
        <v>9</v>
      </c>
      <c r="R90" s="154">
        <v>9</v>
      </c>
      <c r="S90" s="156">
        <v>0</v>
      </c>
      <c r="BY90" s="190">
        <v>1</v>
      </c>
      <c r="BZ90" s="190">
        <v>9</v>
      </c>
    </row>
    <row r="91" spans="1:78" x14ac:dyDescent="0.25">
      <c r="A91" s="268"/>
      <c r="B91" s="269"/>
      <c r="C91" s="197"/>
      <c r="D91" s="192"/>
      <c r="E91" s="193"/>
      <c r="F91" s="194"/>
      <c r="G91" s="195"/>
      <c r="H91" s="196"/>
      <c r="R91" s="154"/>
    </row>
    <row r="92" spans="1:78" x14ac:dyDescent="0.25">
      <c r="A92" s="268" t="s">
        <v>83</v>
      </c>
      <c r="B92" s="269">
        <v>41</v>
      </c>
      <c r="C92" s="184" t="s">
        <v>183</v>
      </c>
      <c r="D92" s="185" t="s">
        <v>184</v>
      </c>
      <c r="E92" s="186" t="s">
        <v>85</v>
      </c>
      <c r="F92" s="187">
        <v>3</v>
      </c>
      <c r="G92" s="188"/>
      <c r="H92" s="189">
        <f>F92*G92</f>
        <v>0</v>
      </c>
      <c r="J92" s="153">
        <v>4</v>
      </c>
      <c r="K92" s="154">
        <f>IF(J92=1,H92,0)</f>
        <v>0</v>
      </c>
      <c r="L92" s="154">
        <f>IF(J92=2,H92,0)</f>
        <v>0</v>
      </c>
      <c r="M92" s="154">
        <f>IF(J92=3,H92,0)</f>
        <v>0</v>
      </c>
      <c r="N92" s="154">
        <f>IF(J92=4,H92,0)</f>
        <v>0</v>
      </c>
      <c r="O92" s="154">
        <f>IF(J92=5,H92,0)</f>
        <v>0</v>
      </c>
      <c r="P92" s="155">
        <v>1</v>
      </c>
      <c r="Q92" s="155">
        <v>9</v>
      </c>
      <c r="R92" s="154">
        <v>9</v>
      </c>
      <c r="S92" s="156">
        <v>0</v>
      </c>
      <c r="BY92" s="190">
        <v>1</v>
      </c>
      <c r="BZ92" s="190">
        <v>9</v>
      </c>
    </row>
    <row r="93" spans="1:78" x14ac:dyDescent="0.25">
      <c r="A93" s="268"/>
      <c r="B93" s="269"/>
      <c r="C93" s="197"/>
      <c r="D93" s="192"/>
      <c r="E93" s="193"/>
      <c r="F93" s="194"/>
      <c r="G93" s="195"/>
      <c r="H93" s="196"/>
      <c r="R93" s="154"/>
    </row>
    <row r="94" spans="1:78" x14ac:dyDescent="0.25">
      <c r="A94" s="268" t="s">
        <v>83</v>
      </c>
      <c r="B94" s="269">
        <v>42</v>
      </c>
      <c r="C94" s="184" t="s">
        <v>185</v>
      </c>
      <c r="D94" s="185" t="s">
        <v>186</v>
      </c>
      <c r="E94" s="186" t="s">
        <v>85</v>
      </c>
      <c r="F94" s="187">
        <v>1</v>
      </c>
      <c r="G94" s="188"/>
      <c r="H94" s="189">
        <f>F94*G94</f>
        <v>0</v>
      </c>
      <c r="J94" s="153">
        <v>4</v>
      </c>
      <c r="K94" s="154">
        <f>IF(J94=1,H94,0)</f>
        <v>0</v>
      </c>
      <c r="L94" s="154">
        <f>IF(J94=2,H94,0)</f>
        <v>0</v>
      </c>
      <c r="M94" s="154">
        <f>IF(J94=3,H94,0)</f>
        <v>0</v>
      </c>
      <c r="N94" s="154">
        <f>IF(J94=4,H94,0)</f>
        <v>0</v>
      </c>
      <c r="O94" s="154">
        <f>IF(J94=5,H94,0)</f>
        <v>0</v>
      </c>
      <c r="P94" s="155">
        <v>1</v>
      </c>
      <c r="Q94" s="155">
        <v>9</v>
      </c>
      <c r="R94" s="154">
        <v>9</v>
      </c>
      <c r="S94" s="156">
        <v>0</v>
      </c>
      <c r="BY94" s="190">
        <v>1</v>
      </c>
      <c r="BZ94" s="190">
        <v>9</v>
      </c>
    </row>
    <row r="95" spans="1:78" x14ac:dyDescent="0.25">
      <c r="A95" s="268"/>
      <c r="B95" s="269"/>
      <c r="C95" s="197"/>
      <c r="D95" s="192"/>
      <c r="E95" s="193"/>
      <c r="F95" s="194"/>
      <c r="G95" s="195"/>
      <c r="H95" s="196"/>
      <c r="R95" s="154"/>
    </row>
    <row r="96" spans="1:78" x14ac:dyDescent="0.25">
      <c r="A96" s="268" t="s">
        <v>83</v>
      </c>
      <c r="B96" s="269">
        <v>44</v>
      </c>
      <c r="C96" s="184" t="s">
        <v>187</v>
      </c>
      <c r="D96" s="185" t="s">
        <v>188</v>
      </c>
      <c r="E96" s="186" t="s">
        <v>85</v>
      </c>
      <c r="F96" s="187">
        <v>2</v>
      </c>
      <c r="G96" s="188"/>
      <c r="H96" s="189">
        <f>F96*G96</f>
        <v>0</v>
      </c>
      <c r="J96" s="153">
        <v>4</v>
      </c>
      <c r="K96" s="154">
        <f>IF(J96=1,H96,0)</f>
        <v>0</v>
      </c>
      <c r="L96" s="154">
        <f>IF(J96=2,H96,0)</f>
        <v>0</v>
      </c>
      <c r="M96" s="154">
        <f>IF(J96=3,H96,0)</f>
        <v>0</v>
      </c>
      <c r="N96" s="154">
        <f>IF(J96=4,H96,0)</f>
        <v>0</v>
      </c>
      <c r="O96" s="154">
        <f>IF(J96=5,H96,0)</f>
        <v>0</v>
      </c>
      <c r="P96" s="155">
        <v>1</v>
      </c>
      <c r="Q96" s="155">
        <v>9</v>
      </c>
      <c r="R96" s="154">
        <v>9</v>
      </c>
      <c r="S96" s="156">
        <v>0</v>
      </c>
      <c r="BY96" s="190">
        <v>1</v>
      </c>
      <c r="BZ96" s="190">
        <v>9</v>
      </c>
    </row>
    <row r="97" spans="1:78" x14ac:dyDescent="0.25">
      <c r="A97" s="268"/>
      <c r="B97" s="269"/>
      <c r="C97" s="197"/>
      <c r="D97" s="192"/>
      <c r="E97" s="193"/>
      <c r="F97" s="194"/>
      <c r="G97" s="195"/>
      <c r="H97" s="196"/>
      <c r="R97" s="154"/>
    </row>
    <row r="98" spans="1:78" x14ac:dyDescent="0.25">
      <c r="A98" s="268" t="s">
        <v>83</v>
      </c>
      <c r="B98" s="269">
        <v>45</v>
      </c>
      <c r="C98" s="184" t="s">
        <v>189</v>
      </c>
      <c r="D98" s="185" t="s">
        <v>190</v>
      </c>
      <c r="E98" s="186" t="s">
        <v>85</v>
      </c>
      <c r="F98" s="187">
        <v>1</v>
      </c>
      <c r="G98" s="188"/>
      <c r="H98" s="189">
        <f>F98*G98</f>
        <v>0</v>
      </c>
      <c r="J98" s="153">
        <v>4</v>
      </c>
      <c r="K98" s="154">
        <f>IF(J98=1,H98,0)</f>
        <v>0</v>
      </c>
      <c r="L98" s="154">
        <f>IF(J98=2,H98,0)</f>
        <v>0</v>
      </c>
      <c r="M98" s="154">
        <f>IF(J98=3,H98,0)</f>
        <v>0</v>
      </c>
      <c r="N98" s="154">
        <f>IF(J98=4,H98,0)</f>
        <v>0</v>
      </c>
      <c r="O98" s="154">
        <f>IF(J98=5,H98,0)</f>
        <v>0</v>
      </c>
      <c r="P98" s="155">
        <v>1</v>
      </c>
      <c r="Q98" s="155">
        <v>9</v>
      </c>
      <c r="R98" s="154">
        <v>9</v>
      </c>
      <c r="S98" s="156">
        <v>0</v>
      </c>
      <c r="BY98" s="190">
        <v>1</v>
      </c>
      <c r="BZ98" s="190">
        <v>9</v>
      </c>
    </row>
    <row r="99" spans="1:78" x14ac:dyDescent="0.25">
      <c r="A99" s="268"/>
      <c r="B99" s="269"/>
      <c r="C99" s="197"/>
      <c r="D99" s="192"/>
      <c r="E99" s="193"/>
      <c r="F99" s="194"/>
      <c r="G99" s="195"/>
      <c r="H99" s="196"/>
      <c r="R99" s="154"/>
    </row>
    <row r="100" spans="1:78" x14ac:dyDescent="0.25">
      <c r="A100" s="268" t="s">
        <v>83</v>
      </c>
      <c r="B100" s="269">
        <v>46</v>
      </c>
      <c r="C100" s="184"/>
      <c r="D100" s="185" t="s">
        <v>191</v>
      </c>
      <c r="E100" s="186" t="s">
        <v>64</v>
      </c>
      <c r="F100" s="187">
        <v>5</v>
      </c>
      <c r="G100" s="188"/>
      <c r="H100" s="189">
        <f>ROUND(SUM(H20:H98)*F100%,0)</f>
        <v>0</v>
      </c>
      <c r="J100" s="153">
        <v>4</v>
      </c>
      <c r="K100" s="154">
        <f>IF(J100=1,H100,0)</f>
        <v>0</v>
      </c>
      <c r="L100" s="154">
        <f>IF(J100=2,H100,0)</f>
        <v>0</v>
      </c>
      <c r="M100" s="154">
        <f>IF(J100=3,H100,0)</f>
        <v>0</v>
      </c>
      <c r="N100" s="154">
        <f>IF(J100=4,H100,0)</f>
        <v>0</v>
      </c>
      <c r="O100" s="154">
        <f>IF(J100=5,H100,0)</f>
        <v>0</v>
      </c>
      <c r="P100" s="155">
        <v>1</v>
      </c>
      <c r="Q100" s="155">
        <v>9</v>
      </c>
      <c r="R100" s="154">
        <v>9</v>
      </c>
      <c r="S100" s="156">
        <v>0</v>
      </c>
      <c r="BY100" s="190">
        <v>1</v>
      </c>
      <c r="BZ100" s="190">
        <v>9</v>
      </c>
    </row>
    <row r="101" spans="1:78" x14ac:dyDescent="0.25">
      <c r="A101" s="268"/>
      <c r="B101" s="269"/>
      <c r="C101" s="197"/>
      <c r="D101" s="192"/>
      <c r="E101" s="193"/>
      <c r="F101" s="194"/>
      <c r="G101" s="195"/>
      <c r="H101" s="196"/>
      <c r="R101" s="154"/>
    </row>
    <row r="102" spans="1:78" x14ac:dyDescent="0.25">
      <c r="A102" s="268" t="s">
        <v>83</v>
      </c>
      <c r="B102" s="269">
        <v>47</v>
      </c>
      <c r="C102" s="184" t="s">
        <v>192</v>
      </c>
      <c r="D102" s="185" t="s">
        <v>193</v>
      </c>
      <c r="E102" s="186" t="s">
        <v>85</v>
      </c>
      <c r="F102" s="187">
        <v>1</v>
      </c>
      <c r="G102" s="188"/>
      <c r="H102" s="189">
        <f>F102*G102</f>
        <v>0</v>
      </c>
      <c r="J102" s="153">
        <v>4</v>
      </c>
      <c r="K102" s="154">
        <f>IF(J102=1,H102,0)</f>
        <v>0</v>
      </c>
      <c r="L102" s="154">
        <f>IF(J102=2,H102,0)</f>
        <v>0</v>
      </c>
      <c r="M102" s="154">
        <f>IF(J102=3,H102,0)</f>
        <v>0</v>
      </c>
      <c r="N102" s="154">
        <f>IF(J102=4,H102,0)</f>
        <v>0</v>
      </c>
      <c r="O102" s="154">
        <f>IF(J102=5,H102,0)</f>
        <v>0</v>
      </c>
      <c r="P102" s="155">
        <v>1</v>
      </c>
      <c r="Q102" s="155">
        <v>9</v>
      </c>
      <c r="R102" s="154">
        <v>9</v>
      </c>
      <c r="S102" s="156">
        <v>0</v>
      </c>
      <c r="BY102" s="190">
        <v>1</v>
      </c>
      <c r="BZ102" s="190">
        <v>9</v>
      </c>
    </row>
    <row r="103" spans="1:78" x14ac:dyDescent="0.25">
      <c r="A103" s="268"/>
      <c r="B103" s="269"/>
      <c r="C103" s="197"/>
      <c r="D103" s="192"/>
      <c r="E103" s="193"/>
      <c r="F103" s="194"/>
      <c r="G103" s="195"/>
      <c r="H103" s="196"/>
      <c r="R103" s="154"/>
      <c r="BY103" s="190"/>
      <c r="BZ103" s="190"/>
    </row>
    <row r="104" spans="1:78" x14ac:dyDescent="0.25">
      <c r="A104" s="268" t="s">
        <v>83</v>
      </c>
      <c r="B104" s="269">
        <v>48</v>
      </c>
      <c r="C104" s="184" t="s">
        <v>194</v>
      </c>
      <c r="D104" s="185" t="s">
        <v>195</v>
      </c>
      <c r="E104" s="186" t="s">
        <v>85</v>
      </c>
      <c r="F104" s="187">
        <v>1</v>
      </c>
      <c r="G104" s="188"/>
      <c r="H104" s="189">
        <f>F104*G104</f>
        <v>0</v>
      </c>
      <c r="J104" s="153">
        <v>4</v>
      </c>
      <c r="K104" s="154">
        <f>IF(J104=1,H104,0)</f>
        <v>0</v>
      </c>
      <c r="L104" s="154">
        <f>IF(J104=2,H104,0)</f>
        <v>0</v>
      </c>
      <c r="M104" s="154">
        <f>IF(J104=3,H104,0)</f>
        <v>0</v>
      </c>
      <c r="N104" s="154">
        <f>IF(J104=4,H104,0)</f>
        <v>0</v>
      </c>
      <c r="O104" s="154">
        <f>IF(J104=5,H104,0)</f>
        <v>0</v>
      </c>
      <c r="P104" s="155">
        <v>1</v>
      </c>
      <c r="Q104" s="155">
        <v>9</v>
      </c>
      <c r="R104" s="154">
        <v>9</v>
      </c>
      <c r="S104" s="156">
        <v>0</v>
      </c>
      <c r="BY104" s="190">
        <v>1</v>
      </c>
      <c r="BZ104" s="190">
        <v>9</v>
      </c>
    </row>
    <row r="105" spans="1:78" x14ac:dyDescent="0.25">
      <c r="A105" s="270"/>
      <c r="B105" s="269"/>
      <c r="C105" s="197"/>
      <c r="D105" s="192"/>
      <c r="E105" s="193"/>
      <c r="F105" s="194"/>
      <c r="G105" s="195"/>
      <c r="H105" s="196"/>
      <c r="R105" s="154"/>
      <c r="BY105" s="190"/>
      <c r="BZ105" s="190"/>
    </row>
    <row r="106" spans="1:78" x14ac:dyDescent="0.25">
      <c r="A106" s="270" t="s">
        <v>89</v>
      </c>
      <c r="B106" s="269">
        <v>49</v>
      </c>
      <c r="C106" s="184"/>
      <c r="D106" s="185" t="s">
        <v>99</v>
      </c>
      <c r="E106" s="186" t="s">
        <v>85</v>
      </c>
      <c r="F106" s="187">
        <v>16</v>
      </c>
      <c r="G106" s="188"/>
      <c r="H106" s="189">
        <f>F106*G106</f>
        <v>0</v>
      </c>
      <c r="J106" s="153">
        <v>3</v>
      </c>
      <c r="K106" s="154">
        <f>IF(J106=1,H106,0)</f>
        <v>0</v>
      </c>
      <c r="L106" s="154">
        <f>IF(J106=2,H106,0)</f>
        <v>0</v>
      </c>
      <c r="M106" s="154">
        <f>IF(J106=3,H106,0)</f>
        <v>0</v>
      </c>
      <c r="N106" s="154">
        <f>IF(J106=4,H106,0)</f>
        <v>0</v>
      </c>
      <c r="O106" s="154">
        <f>IF(J106=5,H106,0)</f>
        <v>0</v>
      </c>
      <c r="P106" s="155">
        <v>3</v>
      </c>
      <c r="Q106" s="155">
        <v>9</v>
      </c>
      <c r="R106" s="154" t="s">
        <v>196</v>
      </c>
      <c r="S106" s="156">
        <v>0</v>
      </c>
      <c r="BY106" s="190">
        <v>3</v>
      </c>
      <c r="BZ106" s="190">
        <v>9</v>
      </c>
    </row>
    <row r="107" spans="1:78" x14ac:dyDescent="0.25">
      <c r="A107" s="270"/>
      <c r="B107" s="269"/>
      <c r="C107" s="197"/>
      <c r="D107" s="225" t="s">
        <v>100</v>
      </c>
      <c r="E107" s="193"/>
      <c r="F107" s="194"/>
      <c r="G107" s="195"/>
      <c r="H107" s="196"/>
      <c r="R107" s="154"/>
    </row>
    <row r="108" spans="1:78" x14ac:dyDescent="0.25">
      <c r="A108" s="270" t="s">
        <v>89</v>
      </c>
      <c r="B108" s="269">
        <v>50</v>
      </c>
      <c r="C108" s="184"/>
      <c r="D108" s="185" t="s">
        <v>101</v>
      </c>
      <c r="E108" s="186" t="s">
        <v>85</v>
      </c>
      <c r="F108" s="187">
        <v>2</v>
      </c>
      <c r="G108" s="188"/>
      <c r="H108" s="189">
        <f>F108*G108</f>
        <v>0</v>
      </c>
      <c r="J108" s="153">
        <v>3</v>
      </c>
      <c r="K108" s="154">
        <f>IF(J108=1,H108,0)</f>
        <v>0</v>
      </c>
      <c r="L108" s="154">
        <f>IF(J108=2,H108,0)</f>
        <v>0</v>
      </c>
      <c r="M108" s="154">
        <f>IF(J108=3,H108,0)</f>
        <v>0</v>
      </c>
      <c r="N108" s="154">
        <f>IF(J108=4,H108,0)</f>
        <v>0</v>
      </c>
      <c r="O108" s="154">
        <f>IF(J108=5,H108,0)</f>
        <v>0</v>
      </c>
      <c r="P108" s="155">
        <v>3</v>
      </c>
      <c r="Q108" s="155">
        <v>9</v>
      </c>
      <c r="R108" s="154" t="s">
        <v>196</v>
      </c>
      <c r="S108" s="156">
        <v>0</v>
      </c>
      <c r="BY108" s="190">
        <v>3</v>
      </c>
      <c r="BZ108" s="190">
        <v>9</v>
      </c>
    </row>
    <row r="109" spans="1:78" x14ac:dyDescent="0.25">
      <c r="A109" s="270"/>
      <c r="B109" s="269"/>
      <c r="C109" s="197"/>
      <c r="D109" s="225" t="s">
        <v>102</v>
      </c>
      <c r="E109" s="193"/>
      <c r="F109" s="194"/>
      <c r="G109" s="195"/>
      <c r="H109" s="196"/>
      <c r="R109" s="154"/>
    </row>
    <row r="110" spans="1:78" x14ac:dyDescent="0.25">
      <c r="A110" s="270" t="s">
        <v>89</v>
      </c>
      <c r="B110" s="269">
        <v>51</v>
      </c>
      <c r="C110" s="184"/>
      <c r="D110" s="185" t="s">
        <v>103</v>
      </c>
      <c r="E110" s="186" t="s">
        <v>85</v>
      </c>
      <c r="F110" s="187">
        <v>14</v>
      </c>
      <c r="G110" s="188"/>
      <c r="H110" s="189">
        <f>F110*G110</f>
        <v>0</v>
      </c>
      <c r="J110" s="153">
        <v>3</v>
      </c>
      <c r="K110" s="154">
        <f>IF(J110=1,H110,0)</f>
        <v>0</v>
      </c>
      <c r="L110" s="154">
        <f>IF(J110=2,H110,0)</f>
        <v>0</v>
      </c>
      <c r="M110" s="154">
        <f>IF(J110=3,H110,0)</f>
        <v>0</v>
      </c>
      <c r="N110" s="154">
        <f>IF(J110=4,H110,0)</f>
        <v>0</v>
      </c>
      <c r="O110" s="154">
        <f>IF(J110=5,H110,0)</f>
        <v>0</v>
      </c>
      <c r="P110" s="155">
        <v>3</v>
      </c>
      <c r="Q110" s="155">
        <v>9</v>
      </c>
      <c r="R110" s="154" t="s">
        <v>196</v>
      </c>
      <c r="S110" s="156">
        <v>0</v>
      </c>
      <c r="BY110" s="190">
        <v>3</v>
      </c>
      <c r="BZ110" s="190">
        <v>9</v>
      </c>
    </row>
    <row r="111" spans="1:78" x14ac:dyDescent="0.25">
      <c r="A111" s="270"/>
      <c r="B111" s="269"/>
      <c r="C111" s="197"/>
      <c r="D111" s="226" t="s">
        <v>104</v>
      </c>
      <c r="E111" s="193"/>
      <c r="F111" s="194"/>
      <c r="G111" s="195"/>
      <c r="H111" s="196"/>
      <c r="R111" s="154"/>
    </row>
    <row r="112" spans="1:78" x14ac:dyDescent="0.25">
      <c r="A112" s="270" t="s">
        <v>89</v>
      </c>
      <c r="B112" s="269">
        <v>51</v>
      </c>
      <c r="C112" s="184"/>
      <c r="D112" s="185" t="s">
        <v>105</v>
      </c>
      <c r="E112" s="186" t="s">
        <v>85</v>
      </c>
      <c r="F112" s="187">
        <v>5</v>
      </c>
      <c r="G112" s="188"/>
      <c r="H112" s="189">
        <f>F112*G112</f>
        <v>0</v>
      </c>
      <c r="J112" s="153">
        <v>3</v>
      </c>
      <c r="K112" s="154">
        <f>IF(J112=1,H112,0)</f>
        <v>0</v>
      </c>
      <c r="L112" s="154">
        <f>IF(J112=2,H112,0)</f>
        <v>0</v>
      </c>
      <c r="M112" s="154">
        <f>IF(J112=3,H112,0)</f>
        <v>0</v>
      </c>
      <c r="N112" s="154">
        <f>IF(J112=4,H112,0)</f>
        <v>0</v>
      </c>
      <c r="O112" s="154">
        <f>IF(J112=5,H112,0)</f>
        <v>0</v>
      </c>
      <c r="P112" s="155">
        <v>3</v>
      </c>
      <c r="Q112" s="155">
        <v>9</v>
      </c>
      <c r="R112" s="154" t="s">
        <v>196</v>
      </c>
      <c r="S112" s="156">
        <v>0</v>
      </c>
      <c r="BY112" s="190">
        <v>3</v>
      </c>
      <c r="BZ112" s="190">
        <v>9</v>
      </c>
    </row>
    <row r="113" spans="1:78" x14ac:dyDescent="0.25">
      <c r="A113" s="270"/>
      <c r="B113" s="269"/>
      <c r="C113" s="197"/>
      <c r="D113" s="226" t="s">
        <v>106</v>
      </c>
      <c r="E113" s="193"/>
      <c r="F113" s="194"/>
      <c r="G113" s="195"/>
      <c r="H113" s="196"/>
      <c r="R113" s="154"/>
    </row>
    <row r="114" spans="1:78" x14ac:dyDescent="0.25">
      <c r="A114" s="270" t="s">
        <v>89</v>
      </c>
      <c r="B114" s="269">
        <v>51</v>
      </c>
      <c r="C114" s="184"/>
      <c r="D114" s="185" t="s">
        <v>107</v>
      </c>
      <c r="E114" s="186" t="s">
        <v>85</v>
      </c>
      <c r="F114" s="187">
        <v>8</v>
      </c>
      <c r="G114" s="188"/>
      <c r="H114" s="189">
        <f>F114*G114</f>
        <v>0</v>
      </c>
      <c r="J114" s="153">
        <v>3</v>
      </c>
      <c r="K114" s="154">
        <f>IF(J114=1,H114,0)</f>
        <v>0</v>
      </c>
      <c r="L114" s="154">
        <f>IF(J114=2,H114,0)</f>
        <v>0</v>
      </c>
      <c r="M114" s="154">
        <f>IF(J114=3,H114,0)</f>
        <v>0</v>
      </c>
      <c r="N114" s="154">
        <f>IF(J114=4,H114,0)</f>
        <v>0</v>
      </c>
      <c r="O114" s="154">
        <f>IF(J114=5,H114,0)</f>
        <v>0</v>
      </c>
      <c r="P114" s="155">
        <v>3</v>
      </c>
      <c r="Q114" s="155">
        <v>9</v>
      </c>
      <c r="R114" s="154" t="s">
        <v>196</v>
      </c>
      <c r="S114" s="156">
        <v>0</v>
      </c>
      <c r="BY114" s="190">
        <v>3</v>
      </c>
      <c r="BZ114" s="190">
        <v>9</v>
      </c>
    </row>
    <row r="115" spans="1:78" ht="24" x14ac:dyDescent="0.25">
      <c r="A115" s="270"/>
      <c r="B115" s="269"/>
      <c r="C115" s="197"/>
      <c r="D115" s="226" t="s">
        <v>108</v>
      </c>
      <c r="E115" s="193"/>
      <c r="F115" s="194"/>
      <c r="G115" s="195"/>
      <c r="H115" s="196"/>
      <c r="R115" s="154"/>
    </row>
    <row r="116" spans="1:78" x14ac:dyDescent="0.25">
      <c r="A116" s="270" t="s">
        <v>89</v>
      </c>
      <c r="B116" s="269">
        <v>53</v>
      </c>
      <c r="C116" s="184"/>
      <c r="D116" s="185" t="s">
        <v>197</v>
      </c>
      <c r="E116" s="186" t="s">
        <v>85</v>
      </c>
      <c r="F116" s="187">
        <v>6</v>
      </c>
      <c r="G116" s="188"/>
      <c r="H116" s="189">
        <f>F116*G116</f>
        <v>0</v>
      </c>
      <c r="J116" s="153">
        <v>3</v>
      </c>
      <c r="K116" s="154">
        <f>IF(J116=1,H116,0)</f>
        <v>0</v>
      </c>
      <c r="L116" s="154">
        <f>IF(J116=2,H116,0)</f>
        <v>0</v>
      </c>
      <c r="M116" s="154">
        <f>IF(J116=3,H116,0)</f>
        <v>0</v>
      </c>
      <c r="N116" s="154">
        <f>IF(J116=4,H116,0)</f>
        <v>0</v>
      </c>
      <c r="O116" s="154">
        <f>IF(J116=5,H116,0)</f>
        <v>0</v>
      </c>
      <c r="P116" s="155">
        <v>3</v>
      </c>
      <c r="Q116" s="155">
        <v>9</v>
      </c>
      <c r="R116" s="154" t="s">
        <v>196</v>
      </c>
      <c r="S116" s="156">
        <v>0</v>
      </c>
      <c r="BY116" s="190">
        <v>3</v>
      </c>
      <c r="BZ116" s="190">
        <v>9</v>
      </c>
    </row>
    <row r="117" spans="1:78" x14ac:dyDescent="0.25">
      <c r="A117" s="270"/>
      <c r="B117" s="269"/>
      <c r="C117" s="197"/>
      <c r="D117" s="192" t="s">
        <v>111</v>
      </c>
      <c r="E117" s="193"/>
      <c r="F117" s="194"/>
      <c r="G117" s="195"/>
      <c r="H117" s="196"/>
      <c r="R117" s="154"/>
    </row>
    <row r="118" spans="1:78" x14ac:dyDescent="0.25">
      <c r="A118" s="270" t="s">
        <v>89</v>
      </c>
      <c r="B118" s="269">
        <v>54</v>
      </c>
      <c r="C118" s="184"/>
      <c r="D118" s="185" t="s">
        <v>113</v>
      </c>
      <c r="E118" s="186" t="s">
        <v>85</v>
      </c>
      <c r="F118" s="187">
        <v>8</v>
      </c>
      <c r="G118" s="188"/>
      <c r="H118" s="189">
        <f>F118*G118</f>
        <v>0</v>
      </c>
      <c r="J118" s="153">
        <v>3</v>
      </c>
      <c r="K118" s="154">
        <f>IF(J118=1,H118,0)</f>
        <v>0</v>
      </c>
      <c r="L118" s="154">
        <f>IF(J118=2,H118,0)</f>
        <v>0</v>
      </c>
      <c r="M118" s="154">
        <f>IF(J118=3,H118,0)</f>
        <v>0</v>
      </c>
      <c r="N118" s="154">
        <f>IF(J118=4,H118,0)</f>
        <v>0</v>
      </c>
      <c r="O118" s="154">
        <f>IF(J118=5,H118,0)</f>
        <v>0</v>
      </c>
      <c r="P118" s="155">
        <v>3</v>
      </c>
      <c r="Q118" s="155">
        <v>9</v>
      </c>
      <c r="R118" s="154" t="s">
        <v>196</v>
      </c>
      <c r="S118" s="156">
        <v>0</v>
      </c>
      <c r="BY118" s="190">
        <v>3</v>
      </c>
      <c r="BZ118" s="190">
        <v>9</v>
      </c>
    </row>
    <row r="119" spans="1:78" x14ac:dyDescent="0.25">
      <c r="A119" s="270"/>
      <c r="B119" s="269"/>
      <c r="C119" s="197"/>
      <c r="D119" s="225" t="s">
        <v>114</v>
      </c>
      <c r="E119" s="193"/>
      <c r="F119" s="194"/>
      <c r="G119" s="195"/>
      <c r="H119" s="196"/>
      <c r="R119" s="154"/>
    </row>
    <row r="120" spans="1:78" x14ac:dyDescent="0.25">
      <c r="A120" s="270" t="s">
        <v>89</v>
      </c>
      <c r="B120" s="269">
        <v>55</v>
      </c>
      <c r="C120" s="184"/>
      <c r="D120" s="185" t="s">
        <v>115</v>
      </c>
      <c r="E120" s="186" t="s">
        <v>85</v>
      </c>
      <c r="F120" s="187">
        <v>1</v>
      </c>
      <c r="G120" s="188"/>
      <c r="H120" s="189">
        <f>F120*G120</f>
        <v>0</v>
      </c>
      <c r="J120" s="153">
        <v>3</v>
      </c>
      <c r="K120" s="154">
        <f>IF(J120=1,H120,0)</f>
        <v>0</v>
      </c>
      <c r="L120" s="154">
        <f>IF(J120=2,H120,0)</f>
        <v>0</v>
      </c>
      <c r="M120" s="154">
        <f>IF(J120=3,H120,0)</f>
        <v>0</v>
      </c>
      <c r="N120" s="154">
        <f>IF(J120=4,H120,0)</f>
        <v>0</v>
      </c>
      <c r="O120" s="154">
        <f>IF(J120=5,H120,0)</f>
        <v>0</v>
      </c>
      <c r="P120" s="155">
        <v>3</v>
      </c>
      <c r="Q120" s="155">
        <v>9</v>
      </c>
      <c r="R120" s="154" t="s">
        <v>196</v>
      </c>
      <c r="S120" s="156">
        <v>0</v>
      </c>
      <c r="BY120" s="190">
        <v>3</v>
      </c>
      <c r="BZ120" s="190">
        <v>9</v>
      </c>
    </row>
    <row r="121" spans="1:78" x14ac:dyDescent="0.25">
      <c r="A121" s="270"/>
      <c r="B121" s="269"/>
      <c r="C121" s="197"/>
      <c r="D121" s="192" t="s">
        <v>116</v>
      </c>
      <c r="E121" s="193"/>
      <c r="F121" s="194"/>
      <c r="G121" s="195"/>
      <c r="H121" s="196"/>
      <c r="R121" s="154"/>
    </row>
    <row r="122" spans="1:78" x14ac:dyDescent="0.25">
      <c r="A122" s="270" t="s">
        <v>89</v>
      </c>
      <c r="B122" s="269">
        <v>56</v>
      </c>
      <c r="C122" s="184"/>
      <c r="D122" s="185" t="s">
        <v>117</v>
      </c>
      <c r="E122" s="186" t="s">
        <v>85</v>
      </c>
      <c r="F122" s="187">
        <v>1</v>
      </c>
      <c r="G122" s="188"/>
      <c r="H122" s="189">
        <f>F122*G122</f>
        <v>0</v>
      </c>
      <c r="J122" s="153">
        <v>3</v>
      </c>
      <c r="K122" s="154">
        <f>IF(J122=1,H122,0)</f>
        <v>0</v>
      </c>
      <c r="L122" s="154">
        <f>IF(J122=2,H122,0)</f>
        <v>0</v>
      </c>
      <c r="M122" s="154">
        <f>IF(J122=3,H122,0)</f>
        <v>0</v>
      </c>
      <c r="N122" s="154">
        <f>IF(J122=4,H122,0)</f>
        <v>0</v>
      </c>
      <c r="O122" s="154">
        <f>IF(J122=5,H122,0)</f>
        <v>0</v>
      </c>
      <c r="P122" s="155">
        <v>3</v>
      </c>
      <c r="Q122" s="155">
        <v>9</v>
      </c>
      <c r="R122" s="154" t="s">
        <v>196</v>
      </c>
      <c r="S122" s="156">
        <v>0</v>
      </c>
      <c r="BY122" s="190">
        <v>3</v>
      </c>
      <c r="BZ122" s="190">
        <v>9</v>
      </c>
    </row>
    <row r="123" spans="1:78" x14ac:dyDescent="0.25">
      <c r="A123" s="270"/>
      <c r="B123" s="269"/>
      <c r="C123" s="197"/>
      <c r="D123" s="192" t="s">
        <v>118</v>
      </c>
      <c r="E123" s="193"/>
      <c r="F123" s="194"/>
      <c r="G123" s="195"/>
      <c r="H123" s="196"/>
      <c r="R123" s="154"/>
    </row>
    <row r="124" spans="1:78" x14ac:dyDescent="0.25">
      <c r="A124" s="270" t="s">
        <v>89</v>
      </c>
      <c r="B124" s="269">
        <v>57</v>
      </c>
      <c r="C124" s="184"/>
      <c r="D124" s="185" t="s">
        <v>120</v>
      </c>
      <c r="E124" s="186" t="s">
        <v>85</v>
      </c>
      <c r="F124" s="187">
        <v>2</v>
      </c>
      <c r="G124" s="188"/>
      <c r="H124" s="189">
        <f>F124*G124</f>
        <v>0</v>
      </c>
      <c r="J124" s="153">
        <v>3</v>
      </c>
      <c r="K124" s="154">
        <f>IF(J124=1,H124,0)</f>
        <v>0</v>
      </c>
      <c r="L124" s="154">
        <f>IF(J124=2,H124,0)</f>
        <v>0</v>
      </c>
      <c r="M124" s="154">
        <f>IF(J124=3,H124,0)</f>
        <v>0</v>
      </c>
      <c r="N124" s="154">
        <f>IF(J124=4,H124,0)</f>
        <v>0</v>
      </c>
      <c r="O124" s="154">
        <f>IF(J124=5,H124,0)</f>
        <v>0</v>
      </c>
      <c r="P124" s="155">
        <v>3</v>
      </c>
      <c r="Q124" s="155">
        <v>9</v>
      </c>
      <c r="R124" s="154" t="s">
        <v>196</v>
      </c>
      <c r="S124" s="156">
        <v>0</v>
      </c>
      <c r="BY124" s="190">
        <v>3</v>
      </c>
      <c r="BZ124" s="190">
        <v>9</v>
      </c>
    </row>
    <row r="125" spans="1:78" x14ac:dyDescent="0.25">
      <c r="A125" s="270"/>
      <c r="B125" s="269"/>
      <c r="C125" s="197"/>
      <c r="D125" s="192" t="s">
        <v>121</v>
      </c>
      <c r="E125" s="193"/>
      <c r="F125" s="194"/>
      <c r="G125" s="195"/>
      <c r="H125" s="196"/>
      <c r="R125" s="154"/>
    </row>
    <row r="126" spans="1:78" x14ac:dyDescent="0.25">
      <c r="A126" s="270" t="s">
        <v>89</v>
      </c>
      <c r="B126" s="269">
        <v>58</v>
      </c>
      <c r="C126" s="184"/>
      <c r="D126" s="185" t="s">
        <v>123</v>
      </c>
      <c r="E126" s="186" t="s">
        <v>85</v>
      </c>
      <c r="F126" s="187">
        <v>1</v>
      </c>
      <c r="G126" s="188"/>
      <c r="H126" s="189">
        <f>F126*G126</f>
        <v>0</v>
      </c>
      <c r="J126" s="153">
        <v>3</v>
      </c>
      <c r="K126" s="154">
        <f>IF(J126=1,H126,0)</f>
        <v>0</v>
      </c>
      <c r="L126" s="154">
        <f>IF(J126=2,H126,0)</f>
        <v>0</v>
      </c>
      <c r="M126" s="154">
        <f>IF(J126=3,H126,0)</f>
        <v>0</v>
      </c>
      <c r="N126" s="154">
        <f>IF(J126=4,H126,0)</f>
        <v>0</v>
      </c>
      <c r="O126" s="154">
        <f>IF(J126=5,H126,0)</f>
        <v>0</v>
      </c>
      <c r="P126" s="155">
        <v>3</v>
      </c>
      <c r="Q126" s="155">
        <v>9</v>
      </c>
      <c r="R126" s="154" t="s">
        <v>196</v>
      </c>
      <c r="S126" s="156">
        <v>0</v>
      </c>
      <c r="BY126" s="190">
        <v>3</v>
      </c>
      <c r="BZ126" s="190">
        <v>9</v>
      </c>
    </row>
    <row r="127" spans="1:78" x14ac:dyDescent="0.25">
      <c r="A127" s="270"/>
      <c r="B127" s="269"/>
      <c r="C127" s="197"/>
      <c r="D127" s="192" t="s">
        <v>124</v>
      </c>
      <c r="E127" s="193"/>
      <c r="F127" s="194"/>
      <c r="G127" s="195"/>
      <c r="H127" s="196"/>
      <c r="R127" s="154"/>
    </row>
    <row r="128" spans="1:78" x14ac:dyDescent="0.25">
      <c r="A128" s="270" t="s">
        <v>89</v>
      </c>
      <c r="B128" s="269">
        <v>59</v>
      </c>
      <c r="C128" s="184"/>
      <c r="D128" s="185" t="s">
        <v>126</v>
      </c>
      <c r="E128" s="186" t="s">
        <v>85</v>
      </c>
      <c r="F128" s="187">
        <v>33</v>
      </c>
      <c r="G128" s="188"/>
      <c r="H128" s="189">
        <f>F128*G128</f>
        <v>0</v>
      </c>
      <c r="J128" s="153">
        <v>3</v>
      </c>
      <c r="K128" s="154">
        <f>IF(J128=1,H128,0)</f>
        <v>0</v>
      </c>
      <c r="L128" s="154">
        <f>IF(J128=2,H128,0)</f>
        <v>0</v>
      </c>
      <c r="M128" s="154">
        <f>IF(J128=3,H128,0)</f>
        <v>0</v>
      </c>
      <c r="N128" s="154">
        <f>IF(J128=4,H128,0)</f>
        <v>0</v>
      </c>
      <c r="O128" s="154">
        <f>IF(J128=5,H128,0)</f>
        <v>0</v>
      </c>
      <c r="P128" s="155">
        <v>3</v>
      </c>
      <c r="Q128" s="155">
        <v>9</v>
      </c>
      <c r="R128" s="154" t="s">
        <v>196</v>
      </c>
      <c r="S128" s="156">
        <v>0</v>
      </c>
      <c r="BY128" s="190">
        <v>3</v>
      </c>
      <c r="BZ128" s="190">
        <v>9</v>
      </c>
    </row>
    <row r="129" spans="1:78" x14ac:dyDescent="0.25">
      <c r="A129" s="270"/>
      <c r="B129" s="269"/>
      <c r="C129" s="197"/>
      <c r="D129" s="192" t="s">
        <v>127</v>
      </c>
      <c r="E129" s="193"/>
      <c r="F129" s="194"/>
      <c r="G129" s="195"/>
      <c r="H129" s="196"/>
      <c r="R129" s="154"/>
    </row>
    <row r="130" spans="1:78" x14ac:dyDescent="0.25">
      <c r="A130" s="270" t="s">
        <v>89</v>
      </c>
      <c r="B130" s="269">
        <v>60</v>
      </c>
      <c r="C130" s="184"/>
      <c r="D130" s="185" t="s">
        <v>129</v>
      </c>
      <c r="E130" s="186" t="s">
        <v>85</v>
      </c>
      <c r="F130" s="187">
        <v>2</v>
      </c>
      <c r="G130" s="188"/>
      <c r="H130" s="189">
        <f>F130*G130</f>
        <v>0</v>
      </c>
      <c r="J130" s="153">
        <v>3</v>
      </c>
      <c r="K130" s="154">
        <f>IF(J130=1,H130,0)</f>
        <v>0</v>
      </c>
      <c r="L130" s="154">
        <f>IF(J130=2,H130,0)</f>
        <v>0</v>
      </c>
      <c r="M130" s="154">
        <f>IF(J130=3,H130,0)</f>
        <v>0</v>
      </c>
      <c r="N130" s="154">
        <f>IF(J130=4,H130,0)</f>
        <v>0</v>
      </c>
      <c r="O130" s="154">
        <f>IF(J130=5,H130,0)</f>
        <v>0</v>
      </c>
      <c r="P130" s="155">
        <v>3</v>
      </c>
      <c r="Q130" s="155">
        <v>9</v>
      </c>
      <c r="R130" s="154" t="s">
        <v>196</v>
      </c>
      <c r="S130" s="156">
        <v>0</v>
      </c>
      <c r="BY130" s="190">
        <v>3</v>
      </c>
      <c r="BZ130" s="190">
        <v>9</v>
      </c>
    </row>
    <row r="131" spans="1:78" x14ac:dyDescent="0.25">
      <c r="A131" s="270"/>
      <c r="B131" s="269"/>
      <c r="C131" s="197"/>
      <c r="D131" s="192" t="s">
        <v>130</v>
      </c>
      <c r="E131" s="193"/>
      <c r="F131" s="194"/>
      <c r="G131" s="195"/>
      <c r="H131" s="196"/>
      <c r="R131" s="154"/>
    </row>
    <row r="132" spans="1:78" x14ac:dyDescent="0.25">
      <c r="A132" s="270" t="s">
        <v>89</v>
      </c>
      <c r="B132" s="269">
        <v>61</v>
      </c>
      <c r="C132" s="184"/>
      <c r="D132" s="185" t="s">
        <v>132</v>
      </c>
      <c r="E132" s="186" t="s">
        <v>85</v>
      </c>
      <c r="F132" s="187">
        <v>2</v>
      </c>
      <c r="G132" s="188"/>
      <c r="H132" s="189">
        <f>F132*G132</f>
        <v>0</v>
      </c>
      <c r="J132" s="153">
        <v>3</v>
      </c>
      <c r="K132" s="154">
        <f>IF(J132=1,H132,0)</f>
        <v>0</v>
      </c>
      <c r="L132" s="154">
        <f>IF(J132=2,H132,0)</f>
        <v>0</v>
      </c>
      <c r="M132" s="154">
        <f>IF(J132=3,H132,0)</f>
        <v>0</v>
      </c>
      <c r="N132" s="154">
        <f>IF(J132=4,H132,0)</f>
        <v>0</v>
      </c>
      <c r="O132" s="154">
        <f>IF(J132=5,H132,0)</f>
        <v>0</v>
      </c>
      <c r="P132" s="155">
        <v>3</v>
      </c>
      <c r="Q132" s="155">
        <v>9</v>
      </c>
      <c r="R132" s="154" t="s">
        <v>196</v>
      </c>
      <c r="S132" s="156">
        <v>0</v>
      </c>
      <c r="BY132" s="190">
        <v>3</v>
      </c>
      <c r="BZ132" s="190">
        <v>9</v>
      </c>
    </row>
    <row r="133" spans="1:78" x14ac:dyDescent="0.25">
      <c r="A133" s="270"/>
      <c r="B133" s="269"/>
      <c r="C133" s="197"/>
      <c r="D133" s="225" t="s">
        <v>133</v>
      </c>
      <c r="E133" s="193"/>
      <c r="F133" s="194"/>
      <c r="G133" s="195"/>
      <c r="H133" s="196"/>
      <c r="R133" s="154"/>
    </row>
    <row r="134" spans="1:78" x14ac:dyDescent="0.25">
      <c r="A134" s="270" t="s">
        <v>89</v>
      </c>
      <c r="B134" s="269">
        <v>62</v>
      </c>
      <c r="C134" s="184"/>
      <c r="D134" s="185" t="s">
        <v>134</v>
      </c>
      <c r="E134" s="186" t="s">
        <v>85</v>
      </c>
      <c r="F134" s="187">
        <v>5</v>
      </c>
      <c r="G134" s="188"/>
      <c r="H134" s="189">
        <f>F134*G134</f>
        <v>0</v>
      </c>
      <c r="J134" s="153">
        <v>3</v>
      </c>
      <c r="K134" s="154">
        <f>IF(J134=1,H134,0)</f>
        <v>0</v>
      </c>
      <c r="L134" s="154">
        <f>IF(J134=2,H134,0)</f>
        <v>0</v>
      </c>
      <c r="M134" s="154">
        <f>IF(J134=3,H134,0)</f>
        <v>0</v>
      </c>
      <c r="N134" s="154">
        <f>IF(J134=4,H134,0)</f>
        <v>0</v>
      </c>
      <c r="O134" s="154">
        <f>IF(J134=5,H134,0)</f>
        <v>0</v>
      </c>
      <c r="P134" s="155">
        <v>3</v>
      </c>
      <c r="Q134" s="155">
        <v>9</v>
      </c>
      <c r="R134" s="154" t="s">
        <v>196</v>
      </c>
      <c r="S134" s="156">
        <v>0</v>
      </c>
      <c r="BY134" s="190">
        <v>3</v>
      </c>
      <c r="BZ134" s="190">
        <v>9</v>
      </c>
    </row>
    <row r="135" spans="1:78" x14ac:dyDescent="0.25">
      <c r="A135" s="270"/>
      <c r="B135" s="269"/>
      <c r="C135" s="197"/>
      <c r="D135" s="192" t="s">
        <v>135</v>
      </c>
      <c r="E135" s="193"/>
      <c r="F135" s="194"/>
      <c r="G135" s="195"/>
      <c r="H135" s="196"/>
      <c r="R135" s="154"/>
    </row>
    <row r="136" spans="1:78" x14ac:dyDescent="0.25">
      <c r="A136" s="270" t="s">
        <v>89</v>
      </c>
      <c r="B136" s="269">
        <v>63</v>
      </c>
      <c r="C136" s="184"/>
      <c r="D136" s="185" t="s">
        <v>136</v>
      </c>
      <c r="E136" s="186" t="s">
        <v>85</v>
      </c>
      <c r="F136" s="187">
        <v>57</v>
      </c>
      <c r="G136" s="188"/>
      <c r="H136" s="189">
        <f>F136*G136</f>
        <v>0</v>
      </c>
      <c r="J136" s="153">
        <v>3</v>
      </c>
      <c r="K136" s="154">
        <f>IF(J136=1,H136,0)</f>
        <v>0</v>
      </c>
      <c r="L136" s="154">
        <f>IF(J136=2,H136,0)</f>
        <v>0</v>
      </c>
      <c r="M136" s="154">
        <f>IF(J136=3,H136,0)</f>
        <v>0</v>
      </c>
      <c r="N136" s="154">
        <f>IF(J136=4,H136,0)</f>
        <v>0</v>
      </c>
      <c r="O136" s="154">
        <f>IF(J136=5,H136,0)</f>
        <v>0</v>
      </c>
      <c r="P136" s="155">
        <v>3</v>
      </c>
      <c r="Q136" s="155">
        <v>9</v>
      </c>
      <c r="R136" s="154" t="s">
        <v>196</v>
      </c>
      <c r="S136" s="156">
        <v>0</v>
      </c>
      <c r="BY136" s="190">
        <v>3</v>
      </c>
      <c r="BZ136" s="190">
        <v>9</v>
      </c>
    </row>
    <row r="137" spans="1:78" x14ac:dyDescent="0.25">
      <c r="A137" s="270"/>
      <c r="B137" s="269"/>
      <c r="C137" s="197"/>
      <c r="D137" s="192" t="s">
        <v>137</v>
      </c>
      <c r="E137" s="193"/>
      <c r="F137" s="194"/>
      <c r="G137" s="195"/>
      <c r="H137" s="196"/>
      <c r="R137" s="154"/>
    </row>
    <row r="138" spans="1:78" x14ac:dyDescent="0.25">
      <c r="A138" s="270" t="s">
        <v>89</v>
      </c>
      <c r="B138" s="269">
        <v>67</v>
      </c>
      <c r="C138" s="184"/>
      <c r="D138" s="185" t="s">
        <v>139</v>
      </c>
      <c r="E138" s="186" t="s">
        <v>85</v>
      </c>
      <c r="F138" s="187">
        <v>1</v>
      </c>
      <c r="G138" s="188"/>
      <c r="H138" s="189">
        <f>F138*G138</f>
        <v>0</v>
      </c>
      <c r="J138" s="153">
        <v>3</v>
      </c>
      <c r="K138" s="154">
        <f>IF(J138=1,H138,0)</f>
        <v>0</v>
      </c>
      <c r="L138" s="154">
        <f>IF(J138=2,H138,0)</f>
        <v>0</v>
      </c>
      <c r="M138" s="154">
        <f>IF(J138=3,H138,0)</f>
        <v>0</v>
      </c>
      <c r="N138" s="154">
        <f>IF(J138=4,H138,0)</f>
        <v>0</v>
      </c>
      <c r="O138" s="154">
        <f>IF(J138=5,H138,0)</f>
        <v>0</v>
      </c>
      <c r="P138" s="155">
        <v>3</v>
      </c>
      <c r="Q138" s="155">
        <v>9</v>
      </c>
      <c r="R138" s="154" t="s">
        <v>196</v>
      </c>
      <c r="S138" s="156">
        <v>0</v>
      </c>
      <c r="BY138" s="190">
        <v>3</v>
      </c>
      <c r="BZ138" s="190">
        <v>9</v>
      </c>
    </row>
    <row r="139" spans="1:78" ht="20.399999999999999" x14ac:dyDescent="0.25">
      <c r="A139" s="270"/>
      <c r="B139" s="269"/>
      <c r="C139" s="197"/>
      <c r="D139" s="192" t="s">
        <v>140</v>
      </c>
      <c r="E139" s="193"/>
      <c r="F139" s="194"/>
      <c r="G139" s="195"/>
      <c r="H139" s="196"/>
      <c r="R139" s="154"/>
    </row>
    <row r="140" spans="1:78" x14ac:dyDescent="0.25">
      <c r="A140" s="270" t="s">
        <v>89</v>
      </c>
      <c r="B140" s="269">
        <v>68</v>
      </c>
      <c r="C140" s="184"/>
      <c r="D140" s="185" t="s">
        <v>198</v>
      </c>
      <c r="E140" s="186" t="s">
        <v>143</v>
      </c>
      <c r="F140" s="187">
        <v>1</v>
      </c>
      <c r="G140" s="188"/>
      <c r="H140" s="189">
        <f>F140*G140</f>
        <v>0</v>
      </c>
      <c r="R140" s="154"/>
    </row>
    <row r="141" spans="1:78" x14ac:dyDescent="0.25">
      <c r="A141" s="270"/>
      <c r="B141" s="269"/>
      <c r="C141" s="197"/>
      <c r="D141" s="192" t="s">
        <v>144</v>
      </c>
      <c r="E141" s="193"/>
      <c r="F141" s="194"/>
      <c r="G141" s="195"/>
      <c r="H141" s="196"/>
      <c r="R141" s="154"/>
    </row>
    <row r="142" spans="1:78" x14ac:dyDescent="0.25">
      <c r="A142" s="270" t="s">
        <v>89</v>
      </c>
      <c r="B142" s="269">
        <v>70</v>
      </c>
      <c r="C142" s="184"/>
      <c r="D142" s="185" t="s">
        <v>199</v>
      </c>
      <c r="E142" s="186" t="s">
        <v>143</v>
      </c>
      <c r="F142" s="187">
        <v>1</v>
      </c>
      <c r="G142" s="188"/>
      <c r="H142" s="189">
        <f>F142*G142</f>
        <v>0</v>
      </c>
      <c r="J142" s="153">
        <v>3</v>
      </c>
      <c r="K142" s="154">
        <f>IF(J142=1,H142,0)</f>
        <v>0</v>
      </c>
      <c r="L142" s="154">
        <f>IF(J142=2,H142,0)</f>
        <v>0</v>
      </c>
      <c r="M142" s="154">
        <f>IF(J142=3,H142,0)</f>
        <v>0</v>
      </c>
      <c r="N142" s="154">
        <f>IF(J142=4,H142,0)</f>
        <v>0</v>
      </c>
      <c r="O142" s="154">
        <f>IF(J142=5,H142,0)</f>
        <v>0</v>
      </c>
      <c r="P142" s="155">
        <v>3</v>
      </c>
      <c r="Q142" s="155">
        <v>9</v>
      </c>
      <c r="R142" s="154" t="s">
        <v>196</v>
      </c>
      <c r="S142" s="156">
        <v>0</v>
      </c>
      <c r="BY142" s="190">
        <v>3</v>
      </c>
      <c r="BZ142" s="190">
        <v>9</v>
      </c>
    </row>
    <row r="143" spans="1:78" x14ac:dyDescent="0.25">
      <c r="A143" s="270"/>
      <c r="B143" s="269"/>
      <c r="C143" s="197"/>
      <c r="D143" s="192" t="s">
        <v>146</v>
      </c>
      <c r="E143" s="193"/>
      <c r="F143" s="194"/>
      <c r="G143" s="195"/>
      <c r="H143" s="196"/>
      <c r="R143" s="154"/>
    </row>
    <row r="144" spans="1:78" x14ac:dyDescent="0.25">
      <c r="A144" s="270" t="s">
        <v>89</v>
      </c>
      <c r="B144" s="269">
        <v>71</v>
      </c>
      <c r="C144" s="184"/>
      <c r="D144" s="185" t="s">
        <v>200</v>
      </c>
      <c r="E144" s="186" t="s">
        <v>143</v>
      </c>
      <c r="F144" s="187">
        <v>1</v>
      </c>
      <c r="G144" s="188"/>
      <c r="H144" s="189">
        <f>F144*G144</f>
        <v>0</v>
      </c>
      <c r="J144" s="153">
        <v>3</v>
      </c>
      <c r="K144" s="154">
        <f>IF(J144=1,H144,0)</f>
        <v>0</v>
      </c>
      <c r="L144" s="154">
        <f>IF(J144=2,H144,0)</f>
        <v>0</v>
      </c>
      <c r="M144" s="154">
        <f>IF(J144=3,H144,0)</f>
        <v>0</v>
      </c>
      <c r="N144" s="154">
        <f>IF(J144=4,H144,0)</f>
        <v>0</v>
      </c>
      <c r="O144" s="154">
        <f>IF(J144=5,H144,0)</f>
        <v>0</v>
      </c>
      <c r="P144" s="155">
        <v>3</v>
      </c>
      <c r="Q144" s="155">
        <v>9</v>
      </c>
      <c r="R144" s="154" t="s">
        <v>196</v>
      </c>
      <c r="S144" s="156">
        <v>0</v>
      </c>
      <c r="BY144" s="190">
        <v>3</v>
      </c>
      <c r="BZ144" s="190">
        <v>9</v>
      </c>
    </row>
    <row r="145" spans="1:78" x14ac:dyDescent="0.25">
      <c r="A145" s="270"/>
      <c r="B145" s="269"/>
      <c r="C145" s="197"/>
      <c r="D145" s="192" t="s">
        <v>148</v>
      </c>
      <c r="E145" s="193"/>
      <c r="F145" s="194"/>
      <c r="G145" s="195"/>
      <c r="H145" s="196"/>
      <c r="R145" s="154"/>
    </row>
    <row r="146" spans="1:78" x14ac:dyDescent="0.25">
      <c r="A146" s="270" t="s">
        <v>89</v>
      </c>
      <c r="B146" s="269">
        <v>72</v>
      </c>
      <c r="C146" s="184"/>
      <c r="D146" s="185" t="s">
        <v>201</v>
      </c>
      <c r="E146" s="186" t="s">
        <v>143</v>
      </c>
      <c r="F146" s="187">
        <v>25</v>
      </c>
      <c r="G146" s="188"/>
      <c r="H146" s="189">
        <f>F146*G146</f>
        <v>0</v>
      </c>
      <c r="J146" s="153">
        <v>3</v>
      </c>
      <c r="K146" s="154">
        <f>IF(J146=1,H146,0)</f>
        <v>0</v>
      </c>
      <c r="L146" s="154">
        <f>IF(J146=2,H146,0)</f>
        <v>0</v>
      </c>
      <c r="M146" s="154">
        <f>IF(J146=3,H146,0)</f>
        <v>0</v>
      </c>
      <c r="N146" s="154">
        <f>IF(J146=4,H146,0)</f>
        <v>0</v>
      </c>
      <c r="O146" s="154">
        <f>IF(J146=5,H146,0)</f>
        <v>0</v>
      </c>
      <c r="P146" s="155">
        <v>3</v>
      </c>
      <c r="Q146" s="155">
        <v>9</v>
      </c>
      <c r="R146" s="154" t="s">
        <v>196</v>
      </c>
      <c r="S146" s="156">
        <v>0</v>
      </c>
      <c r="BY146" s="190">
        <v>3</v>
      </c>
      <c r="BZ146" s="190">
        <v>9</v>
      </c>
    </row>
    <row r="147" spans="1:78" x14ac:dyDescent="0.25">
      <c r="A147" s="270"/>
      <c r="B147" s="269"/>
      <c r="C147" s="197"/>
      <c r="D147" s="192" t="s">
        <v>150</v>
      </c>
      <c r="E147" s="193"/>
      <c r="F147" s="194"/>
      <c r="G147" s="195"/>
      <c r="H147" s="196"/>
      <c r="R147" s="154"/>
    </row>
    <row r="148" spans="1:78" x14ac:dyDescent="0.25">
      <c r="A148" s="270" t="s">
        <v>89</v>
      </c>
      <c r="B148" s="269">
        <v>73</v>
      </c>
      <c r="C148" s="184"/>
      <c r="D148" s="185" t="s">
        <v>202</v>
      </c>
      <c r="E148" s="186" t="s">
        <v>143</v>
      </c>
      <c r="F148" s="187">
        <v>1</v>
      </c>
      <c r="G148" s="188"/>
      <c r="H148" s="189">
        <f>F148*G148</f>
        <v>0</v>
      </c>
      <c r="J148" s="153">
        <v>3</v>
      </c>
      <c r="K148" s="154">
        <f>IF(J148=1,H148,0)</f>
        <v>0</v>
      </c>
      <c r="L148" s="154">
        <f>IF(J148=2,H148,0)</f>
        <v>0</v>
      </c>
      <c r="M148" s="154">
        <f>IF(J148=3,H148,0)</f>
        <v>0</v>
      </c>
      <c r="N148" s="154">
        <f>IF(J148=4,H148,0)</f>
        <v>0</v>
      </c>
      <c r="O148" s="154">
        <f>IF(J148=5,H148,0)</f>
        <v>0</v>
      </c>
      <c r="P148" s="155">
        <v>3</v>
      </c>
      <c r="Q148" s="155">
        <v>9</v>
      </c>
      <c r="R148" s="154" t="s">
        <v>196</v>
      </c>
      <c r="S148" s="156">
        <v>0</v>
      </c>
      <c r="BY148" s="190">
        <v>3</v>
      </c>
      <c r="BZ148" s="190">
        <v>9</v>
      </c>
    </row>
    <row r="149" spans="1:78" x14ac:dyDescent="0.25">
      <c r="A149" s="270"/>
      <c r="B149" s="269"/>
      <c r="C149" s="197"/>
      <c r="D149" s="192" t="s">
        <v>151</v>
      </c>
      <c r="E149" s="193"/>
      <c r="F149" s="194"/>
      <c r="G149" s="195"/>
      <c r="H149" s="196"/>
      <c r="R149" s="154"/>
    </row>
    <row r="150" spans="1:78" x14ac:dyDescent="0.25">
      <c r="A150" s="270" t="s">
        <v>89</v>
      </c>
      <c r="B150" s="269">
        <v>74</v>
      </c>
      <c r="C150" s="184"/>
      <c r="D150" s="185" t="s">
        <v>203</v>
      </c>
      <c r="E150" s="186" t="s">
        <v>143</v>
      </c>
      <c r="F150" s="187">
        <v>429</v>
      </c>
      <c r="G150" s="188"/>
      <c r="H150" s="189">
        <f>F150*G150</f>
        <v>0</v>
      </c>
      <c r="J150" s="153">
        <v>3</v>
      </c>
      <c r="K150" s="154">
        <f>IF(J150=1,H150,0)</f>
        <v>0</v>
      </c>
      <c r="L150" s="154">
        <f>IF(J150=2,H150,0)</f>
        <v>0</v>
      </c>
      <c r="M150" s="154">
        <f>IF(J150=3,H150,0)</f>
        <v>0</v>
      </c>
      <c r="N150" s="154">
        <f>IF(J150=4,H150,0)</f>
        <v>0</v>
      </c>
      <c r="O150" s="154">
        <f>IF(J150=5,H150,0)</f>
        <v>0</v>
      </c>
      <c r="P150" s="155">
        <v>3</v>
      </c>
      <c r="Q150" s="155">
        <v>9</v>
      </c>
      <c r="R150" s="154" t="s">
        <v>196</v>
      </c>
      <c r="S150" s="156">
        <v>0</v>
      </c>
      <c r="BY150" s="190">
        <v>3</v>
      </c>
      <c r="BZ150" s="190">
        <v>9</v>
      </c>
    </row>
    <row r="151" spans="1:78" x14ac:dyDescent="0.25">
      <c r="A151" s="270"/>
      <c r="B151" s="269"/>
      <c r="C151" s="197"/>
      <c r="D151" s="192" t="s">
        <v>153</v>
      </c>
      <c r="E151" s="193"/>
      <c r="F151" s="194"/>
      <c r="G151" s="195"/>
      <c r="H151" s="196"/>
      <c r="R151" s="154"/>
    </row>
    <row r="152" spans="1:78" x14ac:dyDescent="0.25">
      <c r="A152" s="270" t="s">
        <v>89</v>
      </c>
      <c r="B152" s="269">
        <v>75</v>
      </c>
      <c r="C152" s="184"/>
      <c r="D152" s="185" t="s">
        <v>204</v>
      </c>
      <c r="E152" s="186" t="s">
        <v>143</v>
      </c>
      <c r="F152" s="187">
        <v>371</v>
      </c>
      <c r="G152" s="188"/>
      <c r="H152" s="189">
        <f>F152*G152</f>
        <v>0</v>
      </c>
      <c r="J152" s="153">
        <v>3</v>
      </c>
      <c r="K152" s="154">
        <f>IF(J152=1,H152,0)</f>
        <v>0</v>
      </c>
      <c r="L152" s="154">
        <f>IF(J152=2,H152,0)</f>
        <v>0</v>
      </c>
      <c r="M152" s="154">
        <f>IF(J152=3,H152,0)</f>
        <v>0</v>
      </c>
      <c r="N152" s="154">
        <f>IF(J152=4,H152,0)</f>
        <v>0</v>
      </c>
      <c r="O152" s="154">
        <f>IF(J152=5,H152,0)</f>
        <v>0</v>
      </c>
      <c r="P152" s="155">
        <v>3</v>
      </c>
      <c r="Q152" s="155">
        <v>9</v>
      </c>
      <c r="R152" s="154" t="s">
        <v>196</v>
      </c>
      <c r="S152" s="156">
        <v>0</v>
      </c>
      <c r="BY152" s="190">
        <v>3</v>
      </c>
      <c r="BZ152" s="190">
        <v>9</v>
      </c>
    </row>
    <row r="153" spans="1:78" x14ac:dyDescent="0.25">
      <c r="A153" s="270"/>
      <c r="B153" s="269"/>
      <c r="C153" s="197"/>
      <c r="D153" s="192" t="s">
        <v>154</v>
      </c>
      <c r="E153" s="193"/>
      <c r="F153" s="194"/>
      <c r="G153" s="195"/>
      <c r="H153" s="196"/>
      <c r="R153" s="154"/>
    </row>
    <row r="154" spans="1:78" x14ac:dyDescent="0.25">
      <c r="A154" s="270" t="s">
        <v>89</v>
      </c>
      <c r="B154" s="269">
        <v>77</v>
      </c>
      <c r="C154" s="184"/>
      <c r="D154" s="185" t="s">
        <v>155</v>
      </c>
      <c r="E154" s="186" t="s">
        <v>143</v>
      </c>
      <c r="F154" s="187">
        <v>160</v>
      </c>
      <c r="G154" s="188"/>
      <c r="H154" s="189">
        <f>F154*G154</f>
        <v>0</v>
      </c>
      <c r="J154" s="153">
        <v>3</v>
      </c>
      <c r="K154" s="154">
        <f>IF(J154=1,H154,0)</f>
        <v>0</v>
      </c>
      <c r="L154" s="154">
        <f>IF(J154=2,H154,0)</f>
        <v>0</v>
      </c>
      <c r="M154" s="154">
        <f>IF(J154=3,H154,0)</f>
        <v>0</v>
      </c>
      <c r="N154" s="154">
        <f>IF(J154=4,H154,0)</f>
        <v>0</v>
      </c>
      <c r="O154" s="154">
        <f>IF(J154=5,H154,0)</f>
        <v>0</v>
      </c>
      <c r="P154" s="155">
        <v>3</v>
      </c>
      <c r="Q154" s="155">
        <v>9</v>
      </c>
      <c r="R154" s="154" t="s">
        <v>196</v>
      </c>
      <c r="S154" s="156">
        <v>0</v>
      </c>
      <c r="BY154" s="190">
        <v>3</v>
      </c>
      <c r="BZ154" s="190">
        <v>9</v>
      </c>
    </row>
    <row r="155" spans="1:78" x14ac:dyDescent="0.25">
      <c r="A155" s="270"/>
      <c r="B155" s="269"/>
      <c r="C155" s="197"/>
      <c r="D155" s="192" t="s">
        <v>154</v>
      </c>
      <c r="E155" s="193"/>
      <c r="F155" s="194"/>
      <c r="G155" s="195"/>
      <c r="H155" s="196"/>
      <c r="R155" s="154"/>
    </row>
    <row r="156" spans="1:78" x14ac:dyDescent="0.25">
      <c r="A156" s="270" t="s">
        <v>89</v>
      </c>
      <c r="B156" s="269">
        <v>78</v>
      </c>
      <c r="C156" s="184"/>
      <c r="D156" s="185" t="s">
        <v>156</v>
      </c>
      <c r="E156" s="186" t="s">
        <v>143</v>
      </c>
      <c r="F156" s="187">
        <v>150</v>
      </c>
      <c r="G156" s="188"/>
      <c r="H156" s="189">
        <f>F156*G156</f>
        <v>0</v>
      </c>
      <c r="J156" s="153">
        <v>3</v>
      </c>
      <c r="K156" s="154">
        <f>IF(J156=1,H156,0)</f>
        <v>0</v>
      </c>
      <c r="L156" s="154">
        <f>IF(J156=2,H156,0)</f>
        <v>0</v>
      </c>
      <c r="M156" s="154">
        <f>IF(J156=3,H156,0)</f>
        <v>0</v>
      </c>
      <c r="N156" s="154">
        <f>IF(J156=4,H156,0)</f>
        <v>0</v>
      </c>
      <c r="O156" s="154">
        <f>IF(J156=5,H156,0)</f>
        <v>0</v>
      </c>
      <c r="P156" s="155">
        <v>3</v>
      </c>
      <c r="Q156" s="155">
        <v>9</v>
      </c>
      <c r="R156" s="154" t="s">
        <v>196</v>
      </c>
      <c r="S156" s="156">
        <v>0</v>
      </c>
      <c r="BY156" s="190">
        <v>3</v>
      </c>
      <c r="BZ156" s="190">
        <v>9</v>
      </c>
    </row>
    <row r="157" spans="1:78" x14ac:dyDescent="0.25">
      <c r="A157" s="270"/>
      <c r="B157" s="269"/>
      <c r="C157" s="197"/>
      <c r="D157" s="192" t="s">
        <v>157</v>
      </c>
      <c r="E157" s="193"/>
      <c r="F157" s="194"/>
      <c r="G157" s="195"/>
      <c r="H157" s="196"/>
      <c r="R157" s="154"/>
    </row>
    <row r="158" spans="1:78" x14ac:dyDescent="0.25">
      <c r="A158" s="270" t="s">
        <v>89</v>
      </c>
      <c r="B158" s="269">
        <v>81</v>
      </c>
      <c r="C158" s="184"/>
      <c r="D158" s="185" t="s">
        <v>159</v>
      </c>
      <c r="E158" s="186" t="s">
        <v>143</v>
      </c>
      <c r="F158" s="187">
        <v>19</v>
      </c>
      <c r="G158" s="188"/>
      <c r="H158" s="189">
        <f>F158*G158</f>
        <v>0</v>
      </c>
      <c r="J158" s="153">
        <v>3</v>
      </c>
      <c r="K158" s="154">
        <f>IF(J158=1,H158,0)</f>
        <v>0</v>
      </c>
      <c r="L158" s="154">
        <f>IF(J158=2,H158,0)</f>
        <v>0</v>
      </c>
      <c r="M158" s="154">
        <f>IF(J158=3,H158,0)</f>
        <v>0</v>
      </c>
      <c r="N158" s="154">
        <f>IF(J158=4,H158,0)</f>
        <v>0</v>
      </c>
      <c r="O158" s="154">
        <f>IF(J158=5,H158,0)</f>
        <v>0</v>
      </c>
      <c r="P158" s="155">
        <v>3</v>
      </c>
      <c r="Q158" s="155">
        <v>9</v>
      </c>
      <c r="R158" s="154" t="s">
        <v>196</v>
      </c>
      <c r="S158" s="156">
        <v>0</v>
      </c>
      <c r="BY158" s="190">
        <v>3</v>
      </c>
      <c r="BZ158" s="190">
        <v>9</v>
      </c>
    </row>
    <row r="159" spans="1:78" x14ac:dyDescent="0.25">
      <c r="A159" s="270"/>
      <c r="B159" s="269"/>
      <c r="C159" s="197"/>
      <c r="D159" s="192" t="s">
        <v>160</v>
      </c>
      <c r="E159" s="193"/>
      <c r="F159" s="194"/>
      <c r="G159" s="195"/>
      <c r="H159" s="196"/>
      <c r="R159" s="154"/>
    </row>
    <row r="160" spans="1:78" x14ac:dyDescent="0.25">
      <c r="A160" s="270" t="s">
        <v>89</v>
      </c>
      <c r="B160" s="269">
        <v>82</v>
      </c>
      <c r="C160" s="184"/>
      <c r="D160" s="185" t="s">
        <v>162</v>
      </c>
      <c r="E160" s="186" t="s">
        <v>143</v>
      </c>
      <c r="F160" s="187">
        <v>38</v>
      </c>
      <c r="G160" s="188"/>
      <c r="H160" s="189">
        <f>F160*G160</f>
        <v>0</v>
      </c>
      <c r="J160" s="153">
        <v>3</v>
      </c>
      <c r="K160" s="154">
        <f>IF(J160=1,H160,0)</f>
        <v>0</v>
      </c>
      <c r="L160" s="154">
        <f>IF(J160=2,H160,0)</f>
        <v>0</v>
      </c>
      <c r="M160" s="154">
        <f>IF(J160=3,H160,0)</f>
        <v>0</v>
      </c>
      <c r="N160" s="154">
        <f>IF(J160=4,H160,0)</f>
        <v>0</v>
      </c>
      <c r="O160" s="154">
        <f>IF(J160=5,H160,0)</f>
        <v>0</v>
      </c>
      <c r="P160" s="155">
        <v>3</v>
      </c>
      <c r="Q160" s="155">
        <v>9</v>
      </c>
      <c r="R160" s="154" t="s">
        <v>196</v>
      </c>
      <c r="S160" s="156">
        <v>0</v>
      </c>
      <c r="BY160" s="190">
        <v>3</v>
      </c>
      <c r="BZ160" s="190">
        <v>9</v>
      </c>
    </row>
    <row r="161" spans="1:78" x14ac:dyDescent="0.25">
      <c r="A161" s="270"/>
      <c r="B161" s="269"/>
      <c r="C161" s="197"/>
      <c r="D161" s="222" t="s">
        <v>163</v>
      </c>
      <c r="E161" s="193"/>
      <c r="F161" s="194"/>
      <c r="G161" s="195"/>
      <c r="H161" s="196"/>
      <c r="R161" s="154"/>
    </row>
    <row r="162" spans="1:78" x14ac:dyDescent="0.25">
      <c r="A162" s="270" t="s">
        <v>89</v>
      </c>
      <c r="B162" s="269">
        <v>83</v>
      </c>
      <c r="C162" s="184"/>
      <c r="D162" s="185" t="s">
        <v>165</v>
      </c>
      <c r="E162" s="186" t="s">
        <v>85</v>
      </c>
      <c r="F162" s="187">
        <v>8</v>
      </c>
      <c r="G162" s="188"/>
      <c r="H162" s="189">
        <f>F162*G162</f>
        <v>0</v>
      </c>
      <c r="J162" s="153">
        <v>3</v>
      </c>
      <c r="K162" s="154">
        <f>IF(J162=1,H162,0)</f>
        <v>0</v>
      </c>
      <c r="L162" s="154">
        <f>IF(J162=2,H162,0)</f>
        <v>0</v>
      </c>
      <c r="M162" s="154">
        <f>IF(J162=3,H162,0)</f>
        <v>0</v>
      </c>
      <c r="N162" s="154">
        <f>IF(J162=4,H162,0)</f>
        <v>0</v>
      </c>
      <c r="O162" s="154">
        <f>IF(J162=5,H162,0)</f>
        <v>0</v>
      </c>
      <c r="P162" s="155">
        <v>3</v>
      </c>
      <c r="Q162" s="155">
        <v>9</v>
      </c>
      <c r="R162" s="154" t="s">
        <v>196</v>
      </c>
      <c r="S162" s="156">
        <v>0</v>
      </c>
      <c r="BY162" s="190">
        <v>3</v>
      </c>
      <c r="BZ162" s="190">
        <v>9</v>
      </c>
    </row>
    <row r="163" spans="1:78" x14ac:dyDescent="0.25">
      <c r="A163" s="270"/>
      <c r="B163" s="269"/>
      <c r="C163" s="197"/>
      <c r="D163" s="222"/>
      <c r="E163" s="193"/>
      <c r="F163" s="194"/>
      <c r="G163" s="195"/>
      <c r="H163" s="196"/>
      <c r="R163" s="154"/>
    </row>
    <row r="164" spans="1:78" x14ac:dyDescent="0.25">
      <c r="A164" s="270" t="s">
        <v>89</v>
      </c>
      <c r="B164" s="269">
        <v>84</v>
      </c>
      <c r="C164" s="184"/>
      <c r="D164" s="185" t="s">
        <v>167</v>
      </c>
      <c r="E164" s="186" t="s">
        <v>143</v>
      </c>
      <c r="F164" s="187">
        <v>15</v>
      </c>
      <c r="G164" s="188"/>
      <c r="H164" s="189">
        <f>F164*G164</f>
        <v>0</v>
      </c>
      <c r="J164" s="153">
        <v>3</v>
      </c>
      <c r="K164" s="154">
        <f>IF(J164=1,H164,0)</f>
        <v>0</v>
      </c>
      <c r="L164" s="154">
        <f>IF(J164=2,H164,0)</f>
        <v>0</v>
      </c>
      <c r="M164" s="154">
        <f>IF(J164=3,H164,0)</f>
        <v>0</v>
      </c>
      <c r="N164" s="154">
        <f>IF(J164=4,H164,0)</f>
        <v>0</v>
      </c>
      <c r="O164" s="154">
        <f>IF(J164=5,H164,0)</f>
        <v>0</v>
      </c>
      <c r="P164" s="155">
        <v>3</v>
      </c>
      <c r="Q164" s="155">
        <v>9</v>
      </c>
      <c r="R164" s="154" t="s">
        <v>196</v>
      </c>
      <c r="S164" s="156">
        <v>0</v>
      </c>
      <c r="BY164" s="190">
        <v>3</v>
      </c>
      <c r="BZ164" s="190">
        <v>9</v>
      </c>
    </row>
    <row r="165" spans="1:78" x14ac:dyDescent="0.25">
      <c r="A165" s="270"/>
      <c r="B165" s="269"/>
      <c r="C165" s="197"/>
      <c r="D165" s="192" t="s">
        <v>168</v>
      </c>
      <c r="E165" s="193"/>
      <c r="F165" s="194"/>
      <c r="G165" s="195"/>
      <c r="H165" s="196"/>
      <c r="R165" s="154"/>
    </row>
    <row r="166" spans="1:78" x14ac:dyDescent="0.25">
      <c r="A166" s="270" t="s">
        <v>89</v>
      </c>
      <c r="B166" s="269">
        <v>85</v>
      </c>
      <c r="C166" s="184"/>
      <c r="D166" s="185" t="s">
        <v>170</v>
      </c>
      <c r="E166" s="186" t="s">
        <v>143</v>
      </c>
      <c r="F166" s="187">
        <v>22</v>
      </c>
      <c r="G166" s="188"/>
      <c r="H166" s="189">
        <f>F166*G166</f>
        <v>0</v>
      </c>
      <c r="J166" s="153">
        <v>3</v>
      </c>
      <c r="K166" s="154">
        <f>IF(J166=1,H166,0)</f>
        <v>0</v>
      </c>
      <c r="L166" s="154">
        <f>IF(J166=2,H166,0)</f>
        <v>0</v>
      </c>
      <c r="M166" s="154">
        <f>IF(J166=3,H166,0)</f>
        <v>0</v>
      </c>
      <c r="N166" s="154">
        <f>IF(J166=4,H166,0)</f>
        <v>0</v>
      </c>
      <c r="O166" s="154">
        <f>IF(J166=5,H166,0)</f>
        <v>0</v>
      </c>
      <c r="P166" s="155">
        <v>3</v>
      </c>
      <c r="Q166" s="155">
        <v>9</v>
      </c>
      <c r="R166" s="154" t="s">
        <v>196</v>
      </c>
      <c r="S166" s="156">
        <v>0</v>
      </c>
      <c r="BY166" s="190">
        <v>3</v>
      </c>
      <c r="BZ166" s="190">
        <v>9</v>
      </c>
    </row>
    <row r="167" spans="1:78" x14ac:dyDescent="0.25">
      <c r="A167" s="270"/>
      <c r="B167" s="269"/>
      <c r="C167" s="197"/>
      <c r="D167" s="192" t="s">
        <v>171</v>
      </c>
      <c r="E167" s="193"/>
      <c r="F167" s="194"/>
      <c r="G167" s="195"/>
      <c r="H167" s="196"/>
      <c r="R167" s="154"/>
    </row>
    <row r="168" spans="1:78" x14ac:dyDescent="0.25">
      <c r="A168" s="270" t="s">
        <v>89</v>
      </c>
      <c r="B168" s="269">
        <v>86</v>
      </c>
      <c r="C168" s="184"/>
      <c r="D168" s="185" t="s">
        <v>205</v>
      </c>
      <c r="E168" s="186" t="s">
        <v>85</v>
      </c>
      <c r="F168" s="187">
        <v>200</v>
      </c>
      <c r="G168" s="188"/>
      <c r="H168" s="189">
        <f>F168*G168</f>
        <v>0</v>
      </c>
      <c r="R168" s="154"/>
    </row>
    <row r="169" spans="1:78" x14ac:dyDescent="0.25">
      <c r="A169" s="270"/>
      <c r="B169" s="269"/>
      <c r="C169" s="197"/>
      <c r="D169" s="192" t="s">
        <v>206</v>
      </c>
      <c r="E169" s="193"/>
      <c r="F169" s="194"/>
      <c r="G169" s="195"/>
      <c r="H169" s="196"/>
      <c r="R169" s="154"/>
    </row>
    <row r="170" spans="1:78" x14ac:dyDescent="0.25">
      <c r="A170" s="270" t="s">
        <v>89</v>
      </c>
      <c r="B170" s="269">
        <v>87</v>
      </c>
      <c r="C170" s="184"/>
      <c r="D170" s="185" t="s">
        <v>173</v>
      </c>
      <c r="E170" s="186" t="s">
        <v>85</v>
      </c>
      <c r="F170" s="187">
        <v>15</v>
      </c>
      <c r="G170" s="188"/>
      <c r="H170" s="189">
        <f>F170*G170</f>
        <v>0</v>
      </c>
      <c r="J170" s="153">
        <v>3</v>
      </c>
      <c r="K170" s="154">
        <f>IF(J170=1,H170,0)</f>
        <v>0</v>
      </c>
      <c r="L170" s="154">
        <f>IF(J170=2,H170,0)</f>
        <v>0</v>
      </c>
      <c r="M170" s="154">
        <f>IF(J170=3,H170,0)</f>
        <v>0</v>
      </c>
      <c r="N170" s="154">
        <f>IF(J170=4,H170,0)</f>
        <v>0</v>
      </c>
      <c r="O170" s="154">
        <f>IF(J170=5,H170,0)</f>
        <v>0</v>
      </c>
      <c r="P170" s="155">
        <v>3</v>
      </c>
      <c r="Q170" s="155">
        <v>9</v>
      </c>
      <c r="R170" s="154" t="s">
        <v>196</v>
      </c>
      <c r="S170" s="156">
        <v>0</v>
      </c>
      <c r="BY170" s="190">
        <v>3</v>
      </c>
      <c r="BZ170" s="190">
        <v>9</v>
      </c>
    </row>
    <row r="171" spans="1:78" x14ac:dyDescent="0.25">
      <c r="A171" s="270"/>
      <c r="B171" s="269"/>
      <c r="C171" s="197"/>
      <c r="D171" s="192" t="s">
        <v>174</v>
      </c>
      <c r="E171" s="193"/>
      <c r="F171" s="194"/>
      <c r="G171" s="195"/>
      <c r="H171" s="196"/>
      <c r="R171" s="154"/>
    </row>
    <row r="172" spans="1:78" x14ac:dyDescent="0.25">
      <c r="A172" s="270" t="s">
        <v>89</v>
      </c>
      <c r="B172" s="269">
        <v>88</v>
      </c>
      <c r="C172" s="184"/>
      <c r="D172" s="185" t="s">
        <v>207</v>
      </c>
      <c r="E172" s="186" t="s">
        <v>85</v>
      </c>
      <c r="F172" s="187">
        <v>150</v>
      </c>
      <c r="G172" s="188"/>
      <c r="H172" s="189">
        <f>F172*G172</f>
        <v>0</v>
      </c>
      <c r="J172" s="153">
        <v>3</v>
      </c>
      <c r="K172" s="154">
        <f>IF(J172=1,H172,0)</f>
        <v>0</v>
      </c>
      <c r="L172" s="154">
        <f>IF(J172=2,H172,0)</f>
        <v>0</v>
      </c>
      <c r="M172" s="154">
        <f>IF(J172=3,H172,0)</f>
        <v>0</v>
      </c>
      <c r="N172" s="154">
        <f>IF(J172=4,H172,0)</f>
        <v>0</v>
      </c>
      <c r="O172" s="154">
        <f>IF(J172=5,H172,0)</f>
        <v>0</v>
      </c>
      <c r="P172" s="155">
        <v>3</v>
      </c>
      <c r="Q172" s="155">
        <v>9</v>
      </c>
      <c r="R172" s="154" t="s">
        <v>196</v>
      </c>
      <c r="S172" s="156">
        <v>0</v>
      </c>
      <c r="BY172" s="190">
        <v>3</v>
      </c>
      <c r="BZ172" s="190">
        <v>9</v>
      </c>
    </row>
    <row r="173" spans="1:78" x14ac:dyDescent="0.25">
      <c r="A173" s="270"/>
      <c r="B173" s="269"/>
      <c r="C173" s="197"/>
      <c r="D173" s="222"/>
      <c r="E173" s="193"/>
      <c r="F173" s="194"/>
      <c r="G173" s="195"/>
      <c r="H173" s="196"/>
      <c r="R173" s="154"/>
    </row>
    <row r="174" spans="1:78" x14ac:dyDescent="0.25">
      <c r="A174" s="270" t="s">
        <v>89</v>
      </c>
      <c r="B174" s="269">
        <v>89</v>
      </c>
      <c r="C174" s="184"/>
      <c r="D174" s="185" t="s">
        <v>208</v>
      </c>
      <c r="E174" s="186" t="s">
        <v>85</v>
      </c>
      <c r="F174" s="187">
        <f>F172</f>
        <v>150</v>
      </c>
      <c r="G174" s="188"/>
      <c r="H174" s="189">
        <f>F174*G174</f>
        <v>0</v>
      </c>
      <c r="J174" s="153">
        <v>3</v>
      </c>
      <c r="K174" s="154">
        <f>IF(J174=1,H174,0)</f>
        <v>0</v>
      </c>
      <c r="L174" s="154">
        <f>IF(J174=2,H174,0)</f>
        <v>0</v>
      </c>
      <c r="M174" s="154">
        <f>IF(J174=3,H174,0)</f>
        <v>0</v>
      </c>
      <c r="N174" s="154">
        <f>IF(J174=4,H174,0)</f>
        <v>0</v>
      </c>
      <c r="O174" s="154">
        <f>IF(J174=5,H174,0)</f>
        <v>0</v>
      </c>
      <c r="P174" s="155">
        <v>3</v>
      </c>
      <c r="Q174" s="155">
        <v>9</v>
      </c>
      <c r="R174" s="154" t="s">
        <v>196</v>
      </c>
      <c r="S174" s="156">
        <v>0</v>
      </c>
      <c r="BY174" s="190">
        <v>3</v>
      </c>
      <c r="BZ174" s="190">
        <v>9</v>
      </c>
    </row>
    <row r="175" spans="1:78" x14ac:dyDescent="0.25">
      <c r="A175" s="270"/>
      <c r="B175" s="269"/>
      <c r="C175" s="197"/>
      <c r="D175" s="222"/>
      <c r="E175" s="193"/>
      <c r="F175" s="194"/>
      <c r="G175" s="195"/>
      <c r="H175" s="196"/>
      <c r="R175" s="154"/>
    </row>
    <row r="176" spans="1:78" x14ac:dyDescent="0.25">
      <c r="A176" s="270" t="s">
        <v>89</v>
      </c>
      <c r="B176" s="269">
        <v>90</v>
      </c>
      <c r="C176" s="184"/>
      <c r="D176" s="185" t="s">
        <v>209</v>
      </c>
      <c r="E176" s="186" t="s">
        <v>210</v>
      </c>
      <c r="F176" s="187">
        <v>30</v>
      </c>
      <c r="G176" s="188"/>
      <c r="H176" s="189">
        <f>F176*G176</f>
        <v>0</v>
      </c>
      <c r="J176" s="153">
        <v>3</v>
      </c>
      <c r="K176" s="154">
        <f>IF(J176=1,H176,0)</f>
        <v>0</v>
      </c>
      <c r="L176" s="154">
        <f>IF(J176=2,H176,0)</f>
        <v>0</v>
      </c>
      <c r="M176" s="154">
        <f>IF(J176=3,H176,0)</f>
        <v>0</v>
      </c>
      <c r="N176" s="154">
        <f>IF(J176=4,H176,0)</f>
        <v>0</v>
      </c>
      <c r="O176" s="154">
        <f>IF(J176=5,H176,0)</f>
        <v>0</v>
      </c>
      <c r="P176" s="155">
        <v>3</v>
      </c>
      <c r="Q176" s="155">
        <v>9</v>
      </c>
      <c r="R176" s="154" t="s">
        <v>196</v>
      </c>
      <c r="S176" s="156">
        <v>0</v>
      </c>
      <c r="BY176" s="190">
        <v>3</v>
      </c>
      <c r="BZ176" s="190">
        <v>9</v>
      </c>
    </row>
    <row r="177" spans="1:78" x14ac:dyDescent="0.25">
      <c r="A177" s="270"/>
      <c r="B177" s="269"/>
      <c r="C177" s="197"/>
      <c r="D177" s="192"/>
      <c r="E177" s="193"/>
      <c r="F177" s="194"/>
      <c r="G177" s="195"/>
      <c r="H177" s="196"/>
      <c r="R177" s="154"/>
    </row>
    <row r="178" spans="1:78" x14ac:dyDescent="0.25">
      <c r="A178" s="270" t="s">
        <v>89</v>
      </c>
      <c r="B178" s="269">
        <v>91</v>
      </c>
      <c r="C178" s="184"/>
      <c r="D178" s="185" t="s">
        <v>211</v>
      </c>
      <c r="E178" s="186" t="s">
        <v>64</v>
      </c>
      <c r="F178" s="187">
        <v>5</v>
      </c>
      <c r="G178" s="188"/>
      <c r="H178" s="189">
        <f>ROUND(SUM(H106:H177)*F178%,0)</f>
        <v>0</v>
      </c>
      <c r="J178" s="153">
        <v>3</v>
      </c>
      <c r="K178" s="154">
        <f>IF(J178=1,H178,0)</f>
        <v>0</v>
      </c>
      <c r="L178" s="154">
        <f>IF(J178=2,H178,0)</f>
        <v>0</v>
      </c>
      <c r="M178" s="154">
        <f>IF(J178=3,H178,0)</f>
        <v>0</v>
      </c>
      <c r="N178" s="154">
        <f>IF(J178=4,H178,0)</f>
        <v>0</v>
      </c>
      <c r="O178" s="154">
        <f>IF(J178=5,H178,0)</f>
        <v>0</v>
      </c>
      <c r="P178" s="155">
        <v>3</v>
      </c>
      <c r="Q178" s="155">
        <v>9</v>
      </c>
      <c r="R178" s="154" t="s">
        <v>196</v>
      </c>
      <c r="S178" s="156">
        <v>0</v>
      </c>
      <c r="BY178" s="190">
        <v>3</v>
      </c>
      <c r="BZ178" s="190">
        <v>9</v>
      </c>
    </row>
    <row r="179" spans="1:78" x14ac:dyDescent="0.25">
      <c r="A179" s="268"/>
      <c r="B179" s="269"/>
      <c r="C179" s="197"/>
      <c r="D179" s="192"/>
      <c r="E179" s="193"/>
      <c r="F179" s="194"/>
      <c r="G179" s="195"/>
      <c r="H179" s="196"/>
      <c r="R179" s="154"/>
    </row>
    <row r="180" spans="1:78" s="210" customFormat="1" x14ac:dyDescent="0.25">
      <c r="A180" s="227"/>
      <c r="B180" s="227"/>
      <c r="C180" s="228" t="s">
        <v>95</v>
      </c>
      <c r="D180" s="229" t="str">
        <f>CONCATENATE(C19," ",D19)</f>
        <v>800-741 Elektromontáže</v>
      </c>
      <c r="E180" s="230"/>
      <c r="F180" s="231"/>
      <c r="G180" s="232"/>
      <c r="H180" s="233">
        <f>SUM(H19:H179)</f>
        <v>0</v>
      </c>
      <c r="I180" s="205"/>
      <c r="J180" s="206"/>
      <c r="K180" s="207">
        <f>SUM(K19:K179)</f>
        <v>0</v>
      </c>
      <c r="L180" s="207">
        <f>SUM(L19:L179)</f>
        <v>0</v>
      </c>
      <c r="M180" s="207">
        <f>SUM(M19:M179)</f>
        <v>0</v>
      </c>
      <c r="N180" s="207">
        <f>SUM(N19:N179)</f>
        <v>0</v>
      </c>
      <c r="O180" s="207">
        <f>SUM(O19:O179)</f>
        <v>0</v>
      </c>
      <c r="P180" s="208"/>
      <c r="Q180" s="208"/>
      <c r="R180" s="207"/>
      <c r="S180" s="209"/>
      <c r="T180" s="205"/>
      <c r="U180" s="205"/>
      <c r="V180" s="205"/>
      <c r="W180" s="205"/>
      <c r="X180" s="205"/>
      <c r="Y180" s="205"/>
      <c r="Z180" s="205"/>
    </row>
    <row r="181" spans="1:78" s="210" customFormat="1" x14ac:dyDescent="0.25">
      <c r="A181" s="211"/>
      <c r="B181" s="211"/>
      <c r="C181" s="212"/>
      <c r="D181" s="213"/>
      <c r="E181" s="214"/>
      <c r="F181" s="215"/>
      <c r="G181" s="216"/>
      <c r="H181" s="217"/>
      <c r="I181" s="205"/>
      <c r="J181" s="206"/>
      <c r="K181" s="207"/>
      <c r="L181" s="207"/>
      <c r="M181" s="207"/>
      <c r="N181" s="207"/>
      <c r="O181" s="207"/>
      <c r="P181" s="208"/>
      <c r="Q181" s="208"/>
      <c r="R181" s="207"/>
      <c r="S181" s="209"/>
      <c r="T181" s="205"/>
      <c r="U181" s="205"/>
      <c r="V181" s="205"/>
      <c r="W181" s="205"/>
      <c r="X181" s="205"/>
      <c r="Y181" s="205"/>
      <c r="Z181" s="205"/>
    </row>
    <row r="182" spans="1:78" x14ac:dyDescent="0.25">
      <c r="A182" s="234"/>
      <c r="B182" s="235" t="s">
        <v>212</v>
      </c>
      <c r="C182" s="236" t="s">
        <v>213</v>
      </c>
      <c r="D182" s="236" t="s">
        <v>214</v>
      </c>
      <c r="E182" s="237" t="s">
        <v>215</v>
      </c>
      <c r="F182" s="236" t="s">
        <v>216</v>
      </c>
      <c r="G182" s="236"/>
      <c r="H182" s="238" t="s">
        <v>217</v>
      </c>
      <c r="R182" s="154"/>
    </row>
    <row r="183" spans="1:78" x14ac:dyDescent="0.25">
      <c r="A183" s="239"/>
      <c r="B183" s="239" t="s">
        <v>80</v>
      </c>
      <c r="C183" s="240" t="s">
        <v>218</v>
      </c>
      <c r="D183" s="179" t="s">
        <v>219</v>
      </c>
      <c r="E183" s="180"/>
      <c r="F183" s="182"/>
      <c r="G183" s="182"/>
      <c r="H183" s="183"/>
      <c r="R183" s="154"/>
    </row>
    <row r="184" spans="1:78" x14ac:dyDescent="0.25">
      <c r="A184" s="270" t="s">
        <v>89</v>
      </c>
      <c r="B184" s="241">
        <v>1</v>
      </c>
      <c r="C184" s="184" t="s">
        <v>220</v>
      </c>
      <c r="D184" s="185" t="s">
        <v>221</v>
      </c>
      <c r="E184" s="186" t="s">
        <v>143</v>
      </c>
      <c r="F184" s="187">
        <v>100</v>
      </c>
      <c r="G184" s="188"/>
      <c r="H184" s="189">
        <f>F184*G184</f>
        <v>0</v>
      </c>
      <c r="J184" s="153">
        <v>1</v>
      </c>
      <c r="K184" s="154">
        <f>IF(J184=1,H184,0)</f>
        <v>0</v>
      </c>
      <c r="L184" s="154">
        <f>IF(J184=2,H184,0)</f>
        <v>0</v>
      </c>
      <c r="M184" s="154">
        <f>IF(J184=3,H184,0)</f>
        <v>0</v>
      </c>
      <c r="N184" s="154">
        <f>IF(J184=4,H184,0)</f>
        <v>0</v>
      </c>
      <c r="O184" s="154">
        <f>IF(J184=5,H184,0)</f>
        <v>0</v>
      </c>
      <c r="P184" s="155">
        <v>1</v>
      </c>
      <c r="Q184" s="155">
        <v>1</v>
      </c>
      <c r="R184" s="154">
        <v>1</v>
      </c>
      <c r="S184" s="156">
        <v>0</v>
      </c>
      <c r="BY184" s="190">
        <v>1</v>
      </c>
      <c r="BZ184" s="190">
        <v>1</v>
      </c>
    </row>
    <row r="185" spans="1:78" x14ac:dyDescent="0.25">
      <c r="A185" s="270"/>
      <c r="B185" s="242"/>
      <c r="C185" s="197"/>
      <c r="D185" s="192" t="s">
        <v>222</v>
      </c>
      <c r="E185" s="193"/>
      <c r="F185" s="194"/>
      <c r="G185" s="195"/>
      <c r="H185" s="196"/>
      <c r="R185" s="154"/>
    </row>
    <row r="186" spans="1:78" x14ac:dyDescent="0.25">
      <c r="A186" s="270" t="s">
        <v>89</v>
      </c>
      <c r="B186" s="241">
        <f>B184+1</f>
        <v>2</v>
      </c>
      <c r="C186" s="184" t="s">
        <v>223</v>
      </c>
      <c r="D186" s="185" t="s">
        <v>221</v>
      </c>
      <c r="E186" s="186" t="s">
        <v>143</v>
      </c>
      <c r="F186" s="187">
        <v>170</v>
      </c>
      <c r="G186" s="188"/>
      <c r="H186" s="189">
        <f>F186*G186</f>
        <v>0</v>
      </c>
      <c r="J186" s="153">
        <v>1</v>
      </c>
      <c r="K186" s="154">
        <f>IF(J186=1,H186,0)</f>
        <v>0</v>
      </c>
      <c r="L186" s="154">
        <f>IF(J186=2,H186,0)</f>
        <v>0</v>
      </c>
      <c r="M186" s="154">
        <f>IF(J186=3,H186,0)</f>
        <v>0</v>
      </c>
      <c r="N186" s="154">
        <f>IF(J186=4,H186,0)</f>
        <v>0</v>
      </c>
      <c r="O186" s="154">
        <f>IF(J186=5,H186,0)</f>
        <v>0</v>
      </c>
      <c r="P186" s="155">
        <v>1</v>
      </c>
      <c r="Q186" s="155">
        <v>1</v>
      </c>
      <c r="R186" s="154">
        <v>1</v>
      </c>
      <c r="S186" s="156">
        <v>0</v>
      </c>
      <c r="BY186" s="190">
        <v>1</v>
      </c>
      <c r="BZ186" s="190">
        <v>1</v>
      </c>
    </row>
    <row r="187" spans="1:78" x14ac:dyDescent="0.25">
      <c r="A187" s="270"/>
      <c r="B187" s="242"/>
      <c r="C187" s="197"/>
      <c r="D187" s="192" t="s">
        <v>224</v>
      </c>
      <c r="E187" s="193"/>
      <c r="F187" s="194"/>
      <c r="G187" s="195"/>
      <c r="H187" s="196"/>
      <c r="R187" s="154"/>
    </row>
    <row r="188" spans="1:78" x14ac:dyDescent="0.25">
      <c r="A188" s="270" t="s">
        <v>89</v>
      </c>
      <c r="B188" s="241">
        <f>B186+1</f>
        <v>3</v>
      </c>
      <c r="C188" s="184" t="s">
        <v>225</v>
      </c>
      <c r="D188" s="185" t="s">
        <v>226</v>
      </c>
      <c r="E188" s="186" t="s">
        <v>143</v>
      </c>
      <c r="F188" s="187">
        <v>270</v>
      </c>
      <c r="G188" s="188"/>
      <c r="H188" s="189">
        <f>F188*G188</f>
        <v>0</v>
      </c>
      <c r="J188" s="153">
        <v>1</v>
      </c>
      <c r="K188" s="154">
        <f>IF(J188=1,H188,0)</f>
        <v>0</v>
      </c>
      <c r="L188" s="154">
        <f>IF(J188=2,H188,0)</f>
        <v>0</v>
      </c>
      <c r="M188" s="154">
        <f>IF(J188=3,H188,0)</f>
        <v>0</v>
      </c>
      <c r="N188" s="154">
        <f>IF(J188=4,H188,0)</f>
        <v>0</v>
      </c>
      <c r="O188" s="154">
        <f>IF(J188=5,H188,0)</f>
        <v>0</v>
      </c>
      <c r="P188" s="155">
        <v>1</v>
      </c>
      <c r="Q188" s="155">
        <v>1</v>
      </c>
      <c r="R188" s="154">
        <v>1</v>
      </c>
      <c r="S188" s="156">
        <v>0</v>
      </c>
      <c r="BY188" s="190">
        <v>1</v>
      </c>
      <c r="BZ188" s="190">
        <v>1</v>
      </c>
    </row>
    <row r="189" spans="1:78" x14ac:dyDescent="0.25">
      <c r="A189" s="270"/>
      <c r="B189" s="242"/>
      <c r="C189" s="197"/>
      <c r="D189" s="192"/>
      <c r="E189" s="193"/>
      <c r="F189" s="194"/>
      <c r="G189" s="195"/>
      <c r="H189" s="196"/>
      <c r="R189" s="154"/>
    </row>
    <row r="190" spans="1:78" x14ac:dyDescent="0.25">
      <c r="A190" s="270" t="s">
        <v>89</v>
      </c>
      <c r="B190" s="241">
        <f>B188+1</f>
        <v>4</v>
      </c>
      <c r="C190" s="184" t="s">
        <v>227</v>
      </c>
      <c r="D190" s="185" t="s">
        <v>228</v>
      </c>
      <c r="E190" s="186" t="s">
        <v>85</v>
      </c>
      <c r="F190" s="187">
        <v>18</v>
      </c>
      <c r="G190" s="188"/>
      <c r="H190" s="189">
        <f>F190*G190</f>
        <v>0</v>
      </c>
      <c r="J190" s="153">
        <v>1</v>
      </c>
      <c r="K190" s="154">
        <f>IF(J190=1,H190,0)</f>
        <v>0</v>
      </c>
      <c r="L190" s="154">
        <f>IF(J190=2,H190,0)</f>
        <v>0</v>
      </c>
      <c r="M190" s="154">
        <f>IF(J190=3,H190,0)</f>
        <v>0</v>
      </c>
      <c r="N190" s="154">
        <f>IF(J190=4,H190,0)</f>
        <v>0</v>
      </c>
      <c r="O190" s="154">
        <f>IF(J190=5,H190,0)</f>
        <v>0</v>
      </c>
      <c r="P190" s="155">
        <v>1</v>
      </c>
      <c r="Q190" s="155">
        <v>1</v>
      </c>
      <c r="R190" s="154">
        <v>1</v>
      </c>
      <c r="S190" s="156">
        <v>0</v>
      </c>
      <c r="BY190" s="190">
        <v>1</v>
      </c>
      <c r="BZ190" s="190">
        <v>1</v>
      </c>
    </row>
    <row r="191" spans="1:78" x14ac:dyDescent="0.25">
      <c r="A191" s="270"/>
      <c r="B191" s="242"/>
      <c r="C191" s="197"/>
      <c r="D191" s="192"/>
      <c r="E191" s="193"/>
      <c r="F191" s="194"/>
      <c r="G191" s="195"/>
      <c r="H191" s="196"/>
      <c r="R191" s="154"/>
    </row>
    <row r="192" spans="1:78" x14ac:dyDescent="0.25">
      <c r="A192" s="268" t="s">
        <v>83</v>
      </c>
      <c r="B192" s="241">
        <f>B190+1</f>
        <v>5</v>
      </c>
      <c r="C192" s="184"/>
      <c r="D192" s="185" t="s">
        <v>229</v>
      </c>
      <c r="E192" s="186" t="s">
        <v>85</v>
      </c>
      <c r="F192" s="187">
        <v>8</v>
      </c>
      <c r="G192" s="188"/>
      <c r="H192" s="189">
        <f>F192*G192</f>
        <v>0</v>
      </c>
      <c r="J192" s="153">
        <v>3</v>
      </c>
      <c r="K192" s="154">
        <f>IF(J192=1,H192,0)</f>
        <v>0</v>
      </c>
      <c r="L192" s="154">
        <f>IF(J192=2,H192,0)</f>
        <v>0</v>
      </c>
      <c r="M192" s="154">
        <f>IF(J192=3,H192,0)</f>
        <v>0</v>
      </c>
      <c r="N192" s="154">
        <f>IF(J192=4,H192,0)</f>
        <v>0</v>
      </c>
      <c r="O192" s="154">
        <f>IF(J192=5,H192,0)</f>
        <v>0</v>
      </c>
      <c r="P192" s="155">
        <v>1</v>
      </c>
      <c r="Q192" s="155">
        <v>9</v>
      </c>
      <c r="R192" s="154">
        <v>9</v>
      </c>
      <c r="S192" s="156">
        <v>0</v>
      </c>
      <c r="BY192" s="190">
        <v>1</v>
      </c>
      <c r="BZ192" s="190">
        <v>9</v>
      </c>
    </row>
    <row r="193" spans="1:78" x14ac:dyDescent="0.25">
      <c r="A193" s="268"/>
      <c r="B193" s="242"/>
      <c r="C193" s="197"/>
      <c r="D193" s="192" t="s">
        <v>230</v>
      </c>
      <c r="E193" s="193"/>
      <c r="F193" s="194"/>
      <c r="G193" s="195"/>
      <c r="H193" s="196"/>
      <c r="R193" s="154"/>
    </row>
    <row r="194" spans="1:78" s="210" customFormat="1" x14ac:dyDescent="0.25">
      <c r="A194" s="227"/>
      <c r="B194" s="227"/>
      <c r="C194" s="228" t="s">
        <v>95</v>
      </c>
      <c r="D194" s="229" t="str">
        <f>CONCATENATE(C183," ",D183)</f>
        <v>846-9 Bourací a zednické práce</v>
      </c>
      <c r="E194" s="230"/>
      <c r="F194" s="243"/>
      <c r="G194" s="232"/>
      <c r="H194" s="233">
        <f>SUM(H183:H193)</f>
        <v>0</v>
      </c>
      <c r="I194" s="205"/>
      <c r="J194" s="206"/>
      <c r="K194" s="207">
        <f>SUM(K184:K193)</f>
        <v>0</v>
      </c>
      <c r="L194" s="207">
        <f>SUM(L184:L193)</f>
        <v>0</v>
      </c>
      <c r="M194" s="207">
        <f>SUM(M184:M193)</f>
        <v>0</v>
      </c>
      <c r="N194" s="207">
        <f>SUM(N184:N193)</f>
        <v>0</v>
      </c>
      <c r="O194" s="207">
        <f>SUM(O184:O193)</f>
        <v>0</v>
      </c>
      <c r="P194" s="208"/>
      <c r="Q194" s="208"/>
      <c r="R194" s="207"/>
      <c r="S194" s="209"/>
      <c r="T194" s="205"/>
      <c r="U194" s="205"/>
      <c r="V194" s="205"/>
      <c r="W194" s="205"/>
      <c r="X194" s="205"/>
      <c r="Y194" s="205"/>
      <c r="Z194" s="205"/>
    </row>
    <row r="195" spans="1:78" s="205" customFormat="1" x14ac:dyDescent="0.25">
      <c r="A195" s="211"/>
      <c r="B195" s="211"/>
      <c r="C195" s="212"/>
      <c r="D195" s="213"/>
      <c r="E195" s="214"/>
      <c r="F195" s="216"/>
      <c r="G195" s="216"/>
      <c r="H195" s="217"/>
      <c r="J195" s="206"/>
      <c r="K195" s="207"/>
      <c r="L195" s="207"/>
      <c r="M195" s="207"/>
      <c r="N195" s="207"/>
      <c r="O195" s="207"/>
      <c r="P195" s="208"/>
      <c r="Q195" s="208"/>
      <c r="R195" s="207"/>
      <c r="S195" s="209"/>
    </row>
    <row r="196" spans="1:78" x14ac:dyDescent="0.25">
      <c r="A196" s="239"/>
      <c r="B196" s="239" t="s">
        <v>80</v>
      </c>
      <c r="C196" s="178" t="s">
        <v>231</v>
      </c>
      <c r="D196" s="244" t="s">
        <v>232</v>
      </c>
      <c r="E196" s="245"/>
      <c r="F196" s="246"/>
      <c r="G196" s="247"/>
      <c r="H196" s="248"/>
      <c r="R196" s="154"/>
    </row>
    <row r="197" spans="1:78" x14ac:dyDescent="0.25">
      <c r="A197" s="270" t="s">
        <v>89</v>
      </c>
      <c r="B197" s="241">
        <v>1</v>
      </c>
      <c r="C197" s="184"/>
      <c r="D197" s="185" t="s">
        <v>233</v>
      </c>
      <c r="E197" s="186" t="s">
        <v>234</v>
      </c>
      <c r="F197" s="187">
        <v>36</v>
      </c>
      <c r="G197" s="188"/>
      <c r="H197" s="189">
        <f>F197*G197</f>
        <v>0</v>
      </c>
      <c r="J197" s="153">
        <v>5</v>
      </c>
      <c r="K197" s="154">
        <f>IF(J197=1,H197,0)</f>
        <v>0</v>
      </c>
      <c r="L197" s="154">
        <f>IF(J197=2,H197,0)</f>
        <v>0</v>
      </c>
      <c r="M197" s="154">
        <f>IF(J197=3,H197,0)</f>
        <v>0</v>
      </c>
      <c r="N197" s="154">
        <f>IF(J197=4,H197,0)</f>
        <v>0</v>
      </c>
      <c r="O197" s="154">
        <f>IF(J197=5,H197,0)</f>
        <v>0</v>
      </c>
      <c r="P197" s="155">
        <v>1</v>
      </c>
      <c r="Q197" s="155">
        <v>9</v>
      </c>
      <c r="R197" s="154">
        <v>9</v>
      </c>
      <c r="S197" s="156">
        <v>0</v>
      </c>
      <c r="BY197" s="190">
        <v>1</v>
      </c>
      <c r="BZ197" s="190">
        <v>9</v>
      </c>
    </row>
    <row r="198" spans="1:78" x14ac:dyDescent="0.25">
      <c r="A198" s="270"/>
      <c r="B198" s="242"/>
      <c r="C198" s="191"/>
      <c r="D198" s="192"/>
      <c r="E198" s="193"/>
      <c r="F198" s="194"/>
      <c r="G198" s="195"/>
      <c r="H198" s="196"/>
      <c r="R198" s="154"/>
    </row>
    <row r="199" spans="1:78" x14ac:dyDescent="0.25">
      <c r="A199" s="270" t="s">
        <v>89</v>
      </c>
      <c r="B199" s="241">
        <f>B197+1</f>
        <v>2</v>
      </c>
      <c r="C199" s="184"/>
      <c r="D199" s="185" t="s">
        <v>235</v>
      </c>
      <c r="E199" s="186" t="s">
        <v>234</v>
      </c>
      <c r="F199" s="187">
        <v>10</v>
      </c>
      <c r="G199" s="188"/>
      <c r="H199" s="189">
        <f>F199*G199</f>
        <v>0</v>
      </c>
      <c r="J199" s="153">
        <v>5</v>
      </c>
      <c r="K199" s="154">
        <f>IF(J199=1,H199,0)</f>
        <v>0</v>
      </c>
      <c r="L199" s="154">
        <f>IF(J199=2,H199,0)</f>
        <v>0</v>
      </c>
      <c r="M199" s="154">
        <f>IF(J199=3,H199,0)</f>
        <v>0</v>
      </c>
      <c r="N199" s="154">
        <f>IF(J199=4,H199,0)</f>
        <v>0</v>
      </c>
      <c r="O199" s="154">
        <f>IF(J199=5,H199,0)</f>
        <v>0</v>
      </c>
      <c r="P199" s="155">
        <v>3</v>
      </c>
      <c r="Q199" s="155">
        <v>9</v>
      </c>
      <c r="R199" s="154" t="s">
        <v>88</v>
      </c>
      <c r="S199" s="156">
        <v>4.0000000000000003E-5</v>
      </c>
      <c r="BY199" s="190">
        <v>3</v>
      </c>
      <c r="BZ199" s="190">
        <v>9</v>
      </c>
    </row>
    <row r="200" spans="1:78" x14ac:dyDescent="0.25">
      <c r="A200" s="270"/>
      <c r="B200" s="242"/>
      <c r="C200" s="191"/>
      <c r="D200" s="192"/>
      <c r="E200" s="193"/>
      <c r="F200" s="194"/>
      <c r="G200" s="195"/>
      <c r="H200" s="196"/>
      <c r="R200" s="154"/>
    </row>
    <row r="201" spans="1:78" x14ac:dyDescent="0.25">
      <c r="A201" s="270" t="s">
        <v>89</v>
      </c>
      <c r="B201" s="241">
        <f>B199+1</f>
        <v>3</v>
      </c>
      <c r="C201" s="184"/>
      <c r="D201" s="185" t="s">
        <v>236</v>
      </c>
      <c r="E201" s="186" t="s">
        <v>234</v>
      </c>
      <c r="F201" s="187">
        <v>6</v>
      </c>
      <c r="G201" s="188"/>
      <c r="H201" s="189">
        <f>F201*G201</f>
        <v>0</v>
      </c>
      <c r="J201" s="153">
        <v>5</v>
      </c>
      <c r="K201" s="154">
        <f>IF(J201=1,H201,0)</f>
        <v>0</v>
      </c>
      <c r="L201" s="154">
        <f>IF(J201=2,H201,0)</f>
        <v>0</v>
      </c>
      <c r="M201" s="154">
        <f>IF(J201=3,H201,0)</f>
        <v>0</v>
      </c>
      <c r="N201" s="154">
        <f>IF(J201=4,H201,0)</f>
        <v>0</v>
      </c>
      <c r="O201" s="154">
        <f>IF(J201=5,H201,0)</f>
        <v>0</v>
      </c>
      <c r="P201" s="155">
        <v>3</v>
      </c>
      <c r="Q201" s="155">
        <v>9</v>
      </c>
      <c r="R201" s="154" t="s">
        <v>88</v>
      </c>
      <c r="S201" s="156">
        <v>4.0000000000000003E-5</v>
      </c>
      <c r="BY201" s="190">
        <v>3</v>
      </c>
      <c r="BZ201" s="190">
        <v>9</v>
      </c>
    </row>
    <row r="202" spans="1:78" x14ac:dyDescent="0.25">
      <c r="A202" s="270"/>
      <c r="B202" s="242"/>
      <c r="C202" s="191"/>
      <c r="D202" s="192"/>
      <c r="E202" s="193"/>
      <c r="F202" s="194"/>
      <c r="G202" s="195"/>
      <c r="H202" s="196"/>
      <c r="R202" s="154"/>
    </row>
    <row r="203" spans="1:78" x14ac:dyDescent="0.25">
      <c r="A203" s="270" t="s">
        <v>89</v>
      </c>
      <c r="B203" s="241">
        <f>B201+1</f>
        <v>4</v>
      </c>
      <c r="C203" s="184"/>
      <c r="D203" s="185"/>
      <c r="E203" s="186"/>
      <c r="F203" s="187"/>
      <c r="G203" s="188"/>
      <c r="H203" s="189">
        <f>F203*G203</f>
        <v>0</v>
      </c>
      <c r="J203" s="153">
        <v>5</v>
      </c>
      <c r="K203" s="154">
        <f>IF(J203=1,H203,0)</f>
        <v>0</v>
      </c>
      <c r="L203" s="154">
        <f>IF(J203=2,H203,0)</f>
        <v>0</v>
      </c>
      <c r="M203" s="154">
        <f>IF(J203=3,H203,0)</f>
        <v>0</v>
      </c>
      <c r="N203" s="154">
        <f>IF(J203=4,H203,0)</f>
        <v>0</v>
      </c>
      <c r="O203" s="154">
        <f>IF(J203=5,H203,0)</f>
        <v>0</v>
      </c>
      <c r="P203" s="155">
        <v>3</v>
      </c>
      <c r="Q203" s="155">
        <v>9</v>
      </c>
      <c r="R203" s="154" t="s">
        <v>88</v>
      </c>
      <c r="S203" s="156">
        <v>4.0000000000000003E-5</v>
      </c>
      <c r="BY203" s="190">
        <v>3</v>
      </c>
      <c r="BZ203" s="190">
        <v>9</v>
      </c>
    </row>
    <row r="204" spans="1:78" x14ac:dyDescent="0.25">
      <c r="A204" s="270"/>
      <c r="B204" s="242"/>
      <c r="C204" s="191"/>
      <c r="D204" s="192"/>
      <c r="E204" s="193"/>
      <c r="F204" s="194"/>
      <c r="G204" s="195"/>
      <c r="H204" s="196"/>
      <c r="R204" s="154"/>
    </row>
    <row r="205" spans="1:78" s="210" customFormat="1" x14ac:dyDescent="0.25">
      <c r="A205" s="198"/>
      <c r="B205" s="198"/>
      <c r="C205" s="199" t="s">
        <v>95</v>
      </c>
      <c r="D205" s="200" t="str">
        <f>CONCATENATE(C196," ",D196)</f>
        <v>M21 Hodinová zúčtovací sazba</v>
      </c>
      <c r="E205" s="201"/>
      <c r="F205" s="202"/>
      <c r="G205" s="203"/>
      <c r="H205" s="204">
        <f>SUM(H196:H204)</f>
        <v>0</v>
      </c>
      <c r="I205" s="205"/>
      <c r="J205" s="206"/>
      <c r="K205" s="207">
        <f>SUM(K196:K204)</f>
        <v>0</v>
      </c>
      <c r="L205" s="207">
        <f>SUM(L196:L204)</f>
        <v>0</v>
      </c>
      <c r="M205" s="207">
        <f>SUM(M196:M204)</f>
        <v>0</v>
      </c>
      <c r="N205" s="207">
        <f>SUM(N196:N204)</f>
        <v>0</v>
      </c>
      <c r="O205" s="207">
        <f>SUM(O196:O204)</f>
        <v>0</v>
      </c>
      <c r="P205" s="208"/>
      <c r="Q205" s="208"/>
      <c r="R205" s="209"/>
      <c r="S205" s="209"/>
      <c r="T205" s="205"/>
      <c r="U205" s="205"/>
      <c r="V205" s="205"/>
      <c r="W205" s="205"/>
      <c r="X205" s="205"/>
      <c r="Y205" s="205"/>
      <c r="Z205" s="205"/>
    </row>
    <row r="206" spans="1:78" x14ac:dyDescent="0.25">
      <c r="A206" s="249"/>
      <c r="B206" s="250"/>
      <c r="F206" s="149"/>
    </row>
    <row r="207" spans="1:78" x14ac:dyDescent="0.25">
      <c r="A207" s="251"/>
      <c r="B207" s="148"/>
      <c r="F207" s="149"/>
    </row>
    <row r="208" spans="1:78" x14ac:dyDescent="0.25">
      <c r="A208" s="251"/>
      <c r="B208" s="148"/>
      <c r="F208" s="149"/>
    </row>
    <row r="209" spans="1:8" x14ac:dyDescent="0.25">
      <c r="A209" s="251"/>
      <c r="B209" s="148"/>
      <c r="F209" s="149"/>
    </row>
    <row r="210" spans="1:8" x14ac:dyDescent="0.25">
      <c r="A210" s="251"/>
      <c r="B210" s="148"/>
      <c r="F210" s="149"/>
    </row>
    <row r="211" spans="1:8" x14ac:dyDescent="0.25">
      <c r="A211" s="251"/>
      <c r="B211" s="148"/>
      <c r="F211" s="149"/>
    </row>
    <row r="212" spans="1:8" x14ac:dyDescent="0.25">
      <c r="A212" s="251"/>
      <c r="B212" s="148"/>
      <c r="F212" s="149"/>
    </row>
    <row r="213" spans="1:8" x14ac:dyDescent="0.25">
      <c r="A213" s="251"/>
      <c r="B213" s="148"/>
      <c r="F213" s="149"/>
    </row>
    <row r="214" spans="1:8" x14ac:dyDescent="0.25">
      <c r="A214" s="251"/>
      <c r="B214" s="148"/>
      <c r="F214" s="149"/>
    </row>
    <row r="215" spans="1:8" x14ac:dyDescent="0.25">
      <c r="A215" s="251"/>
      <c r="B215" s="148"/>
      <c r="F215" s="149"/>
    </row>
    <row r="216" spans="1:8" x14ac:dyDescent="0.25">
      <c r="A216" s="252"/>
      <c r="B216" s="148"/>
      <c r="F216" s="149"/>
    </row>
    <row r="217" spans="1:8" x14ac:dyDescent="0.25">
      <c r="A217" s="252"/>
      <c r="B217" s="148"/>
      <c r="F217" s="149"/>
    </row>
    <row r="218" spans="1:8" x14ac:dyDescent="0.25">
      <c r="A218" s="252"/>
      <c r="B218" s="148"/>
      <c r="F218" s="149"/>
    </row>
    <row r="219" spans="1:8" x14ac:dyDescent="0.25">
      <c r="A219" s="252"/>
      <c r="B219" s="148"/>
      <c r="F219" s="149"/>
    </row>
    <row r="220" spans="1:8" x14ac:dyDescent="0.25">
      <c r="A220" s="252"/>
      <c r="B220" s="148"/>
      <c r="C220" s="148"/>
      <c r="D220" s="148"/>
      <c r="E220" s="253"/>
      <c r="F220" s="148"/>
      <c r="G220" s="148"/>
      <c r="H220" s="148"/>
    </row>
    <row r="221" spans="1:8" x14ac:dyDescent="0.25">
      <c r="A221" s="252"/>
      <c r="B221" s="148"/>
      <c r="C221" s="148"/>
      <c r="D221" s="148"/>
      <c r="E221" s="253"/>
      <c r="F221" s="148"/>
      <c r="G221" s="148"/>
      <c r="H221" s="148"/>
    </row>
    <row r="222" spans="1:8" x14ac:dyDescent="0.25">
      <c r="A222" s="252"/>
      <c r="B222" s="148"/>
      <c r="C222" s="148"/>
      <c r="D222" s="148"/>
      <c r="E222" s="253"/>
      <c r="F222" s="148"/>
      <c r="G222" s="148"/>
      <c r="H222" s="148"/>
    </row>
    <row r="223" spans="1:8" x14ac:dyDescent="0.25">
      <c r="A223" s="252"/>
      <c r="B223" s="148"/>
      <c r="C223" s="148"/>
      <c r="D223" s="148"/>
      <c r="E223" s="253"/>
      <c r="F223" s="148"/>
      <c r="G223" s="148"/>
      <c r="H223" s="148"/>
    </row>
    <row r="224" spans="1:8" x14ac:dyDescent="0.25">
      <c r="A224" s="252"/>
      <c r="B224" s="148"/>
      <c r="F224" s="149"/>
    </row>
    <row r="225" spans="1:6" x14ac:dyDescent="0.25">
      <c r="A225" s="252"/>
      <c r="B225" s="148"/>
      <c r="F225" s="149"/>
    </row>
    <row r="226" spans="1:6" x14ac:dyDescent="0.25">
      <c r="A226" s="252"/>
      <c r="B226" s="148"/>
      <c r="F226" s="149"/>
    </row>
    <row r="227" spans="1:6" x14ac:dyDescent="0.25">
      <c r="A227" s="252"/>
      <c r="B227" s="148"/>
      <c r="F227" s="149"/>
    </row>
    <row r="228" spans="1:6" x14ac:dyDescent="0.25">
      <c r="A228" s="252"/>
      <c r="B228" s="148"/>
      <c r="F228" s="149"/>
    </row>
    <row r="229" spans="1:6" x14ac:dyDescent="0.25">
      <c r="A229" s="252"/>
      <c r="B229" s="148"/>
      <c r="F229" s="149"/>
    </row>
    <row r="230" spans="1:6" x14ac:dyDescent="0.25">
      <c r="A230" s="252"/>
      <c r="B230" s="148"/>
      <c r="F230" s="149"/>
    </row>
    <row r="231" spans="1:6" x14ac:dyDescent="0.25">
      <c r="A231" s="252"/>
      <c r="B231" s="148"/>
      <c r="F231" s="149"/>
    </row>
    <row r="232" spans="1:6" x14ac:dyDescent="0.25">
      <c r="A232" s="252"/>
      <c r="B232" s="148"/>
      <c r="F232" s="149"/>
    </row>
    <row r="233" spans="1:6" x14ac:dyDescent="0.25">
      <c r="A233" s="252"/>
      <c r="B233" s="148"/>
      <c r="F233" s="149"/>
    </row>
    <row r="234" spans="1:6" x14ac:dyDescent="0.25">
      <c r="A234" s="252"/>
      <c r="B234" s="148"/>
      <c r="F234" s="149"/>
    </row>
    <row r="235" spans="1:6" x14ac:dyDescent="0.25">
      <c r="A235" s="252"/>
      <c r="B235" s="148"/>
      <c r="F235" s="149"/>
    </row>
    <row r="236" spans="1:6" x14ac:dyDescent="0.25">
      <c r="A236" s="252"/>
      <c r="B236" s="148"/>
      <c r="F236" s="149"/>
    </row>
    <row r="237" spans="1:6" x14ac:dyDescent="0.25">
      <c r="A237" s="252"/>
      <c r="B237" s="148"/>
      <c r="F237" s="149"/>
    </row>
    <row r="238" spans="1:6" x14ac:dyDescent="0.25">
      <c r="A238" s="205"/>
      <c r="B238" s="148"/>
      <c r="F238" s="149"/>
    </row>
    <row r="239" spans="1:6" x14ac:dyDescent="0.25">
      <c r="B239" s="148"/>
      <c r="F239" s="149"/>
    </row>
    <row r="240" spans="1:6" x14ac:dyDescent="0.25">
      <c r="A240" s="254"/>
      <c r="F240" s="149"/>
    </row>
    <row r="241" spans="1:8" x14ac:dyDescent="0.25">
      <c r="F241" s="149"/>
    </row>
    <row r="242" spans="1:8" x14ac:dyDescent="0.25">
      <c r="A242" s="255"/>
      <c r="F242" s="149"/>
    </row>
    <row r="243" spans="1:8" x14ac:dyDescent="0.25">
      <c r="F243" s="149"/>
    </row>
    <row r="244" spans="1:8" x14ac:dyDescent="0.25">
      <c r="F244" s="149"/>
    </row>
    <row r="245" spans="1:8" x14ac:dyDescent="0.25">
      <c r="F245" s="149"/>
    </row>
    <row r="246" spans="1:8" x14ac:dyDescent="0.25">
      <c r="F246" s="149"/>
    </row>
    <row r="247" spans="1:8" x14ac:dyDescent="0.25">
      <c r="F247" s="149"/>
    </row>
    <row r="248" spans="1:8" x14ac:dyDescent="0.25">
      <c r="F248" s="149"/>
    </row>
    <row r="249" spans="1:8" x14ac:dyDescent="0.25">
      <c r="F249" s="149"/>
    </row>
    <row r="250" spans="1:8" x14ac:dyDescent="0.25">
      <c r="F250" s="149"/>
    </row>
    <row r="251" spans="1:8" x14ac:dyDescent="0.25">
      <c r="F251" s="149"/>
    </row>
    <row r="252" spans="1:8" x14ac:dyDescent="0.25">
      <c r="F252" s="149"/>
    </row>
    <row r="253" spans="1:8" x14ac:dyDescent="0.25">
      <c r="F253" s="149"/>
    </row>
    <row r="254" spans="1:8" x14ac:dyDescent="0.25">
      <c r="F254" s="149"/>
    </row>
    <row r="255" spans="1:8" x14ac:dyDescent="0.25">
      <c r="B255" s="256"/>
      <c r="C255" s="256"/>
    </row>
    <row r="256" spans="1:8" x14ac:dyDescent="0.25">
      <c r="B256" s="148"/>
      <c r="C256" s="148"/>
      <c r="D256" s="257"/>
      <c r="E256" s="258"/>
      <c r="F256" s="259"/>
      <c r="G256" s="257"/>
      <c r="H256" s="260"/>
    </row>
    <row r="257" spans="2:8" x14ac:dyDescent="0.25">
      <c r="B257" s="261"/>
      <c r="C257" s="261"/>
      <c r="D257" s="148"/>
      <c r="E257" s="253"/>
      <c r="F257" s="262"/>
      <c r="G257" s="148"/>
      <c r="H257" s="148"/>
    </row>
    <row r="258" spans="2:8" x14ac:dyDescent="0.25">
      <c r="B258" s="148"/>
      <c r="C258" s="148"/>
      <c r="D258" s="148"/>
      <c r="E258" s="253"/>
      <c r="F258" s="262"/>
      <c r="G258" s="148"/>
      <c r="H258" s="148"/>
    </row>
    <row r="259" spans="2:8" x14ac:dyDescent="0.25">
      <c r="B259" s="148"/>
      <c r="C259" s="148"/>
      <c r="D259" s="148"/>
      <c r="E259" s="253"/>
      <c r="F259" s="262"/>
      <c r="G259" s="148"/>
      <c r="H259" s="148"/>
    </row>
    <row r="260" spans="2:8" x14ac:dyDescent="0.25">
      <c r="B260" s="148"/>
      <c r="C260" s="148"/>
      <c r="D260" s="148"/>
      <c r="E260" s="253"/>
      <c r="F260" s="262"/>
      <c r="G260" s="148"/>
      <c r="H260" s="148"/>
    </row>
    <row r="261" spans="2:8" x14ac:dyDescent="0.25">
      <c r="B261" s="148"/>
      <c r="C261" s="148"/>
      <c r="D261" s="148"/>
      <c r="E261" s="253"/>
      <c r="F261" s="262"/>
      <c r="G261" s="148"/>
      <c r="H261" s="148"/>
    </row>
    <row r="262" spans="2:8" x14ac:dyDescent="0.25">
      <c r="B262" s="148"/>
      <c r="C262" s="148"/>
      <c r="D262" s="148"/>
      <c r="E262" s="253"/>
      <c r="F262" s="262"/>
      <c r="G262" s="148"/>
      <c r="H262" s="148"/>
    </row>
    <row r="263" spans="2:8" x14ac:dyDescent="0.25">
      <c r="B263" s="148"/>
      <c r="C263" s="148"/>
      <c r="D263" s="148"/>
      <c r="E263" s="253"/>
      <c r="F263" s="262"/>
      <c r="G263" s="148"/>
      <c r="H263" s="148"/>
    </row>
    <row r="264" spans="2:8" x14ac:dyDescent="0.25">
      <c r="B264" s="148"/>
      <c r="C264" s="148"/>
      <c r="D264" s="148"/>
      <c r="E264" s="253"/>
      <c r="F264" s="262"/>
      <c r="G264" s="148"/>
      <c r="H264" s="148"/>
    </row>
    <row r="265" spans="2:8" x14ac:dyDescent="0.25">
      <c r="B265" s="148"/>
      <c r="C265" s="148"/>
      <c r="D265" s="148"/>
      <c r="E265" s="253"/>
      <c r="F265" s="262"/>
      <c r="G265" s="148"/>
      <c r="H265" s="148"/>
    </row>
    <row r="266" spans="2:8" x14ac:dyDescent="0.25">
      <c r="B266" s="148"/>
      <c r="C266" s="148"/>
      <c r="D266" s="148"/>
      <c r="E266" s="253"/>
      <c r="F266" s="262"/>
      <c r="G266" s="148"/>
      <c r="H266" s="148"/>
    </row>
    <row r="267" spans="2:8" x14ac:dyDescent="0.25">
      <c r="B267" s="148"/>
      <c r="C267" s="148"/>
      <c r="D267" s="148"/>
      <c r="E267" s="253"/>
      <c r="F267" s="262"/>
      <c r="G267" s="148"/>
      <c r="H267" s="148"/>
    </row>
    <row r="268" spans="2:8" x14ac:dyDescent="0.25">
      <c r="B268" s="148"/>
      <c r="C268" s="148"/>
      <c r="D268" s="148"/>
      <c r="E268" s="253"/>
      <c r="F268" s="262"/>
      <c r="G268" s="148"/>
      <c r="H268" s="148"/>
    </row>
    <row r="269" spans="2:8" x14ac:dyDescent="0.25">
      <c r="B269" s="148"/>
      <c r="C269" s="148"/>
      <c r="D269" s="148"/>
      <c r="E269" s="253"/>
      <c r="F269" s="262"/>
      <c r="G269" s="148"/>
      <c r="H269" s="148"/>
    </row>
  </sheetData>
  <mergeCells count="181">
    <mergeCell ref="A201:A202"/>
    <mergeCell ref="A203:A204"/>
    <mergeCell ref="A178:A179"/>
    <mergeCell ref="B178:B179"/>
    <mergeCell ref="A184:A185"/>
    <mergeCell ref="A186:A187"/>
    <mergeCell ref="A188:A189"/>
    <mergeCell ref="A190:A191"/>
    <mergeCell ref="A192:A193"/>
    <mergeCell ref="A197:A198"/>
    <mergeCell ref="A199:A200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76:A177"/>
    <mergeCell ref="B176:B177"/>
    <mergeCell ref="A158:A159"/>
    <mergeCell ref="B158:B159"/>
    <mergeCell ref="A160:A161"/>
    <mergeCell ref="B160:B161"/>
    <mergeCell ref="A162:A163"/>
    <mergeCell ref="B162:B163"/>
    <mergeCell ref="A164:A165"/>
    <mergeCell ref="B164:B165"/>
    <mergeCell ref="A166:A167"/>
    <mergeCell ref="B166:B167"/>
    <mergeCell ref="A148:A149"/>
    <mergeCell ref="B148:B149"/>
    <mergeCell ref="A150:A151"/>
    <mergeCell ref="B150:B151"/>
    <mergeCell ref="A152:A153"/>
    <mergeCell ref="B152:B153"/>
    <mergeCell ref="A154:A155"/>
    <mergeCell ref="B154:B155"/>
    <mergeCell ref="A156:A157"/>
    <mergeCell ref="B156:B157"/>
    <mergeCell ref="A138:A139"/>
    <mergeCell ref="B138:B139"/>
    <mergeCell ref="A140:A141"/>
    <mergeCell ref="B140:B141"/>
    <mergeCell ref="A142:A143"/>
    <mergeCell ref="B142:B143"/>
    <mergeCell ref="A144:A145"/>
    <mergeCell ref="B144:B145"/>
    <mergeCell ref="A146:A147"/>
    <mergeCell ref="B146:B147"/>
    <mergeCell ref="A128:A129"/>
    <mergeCell ref="B128:B129"/>
    <mergeCell ref="A130:A131"/>
    <mergeCell ref="B130:B131"/>
    <mergeCell ref="A132:A133"/>
    <mergeCell ref="B132:B133"/>
    <mergeCell ref="A134:A135"/>
    <mergeCell ref="B134:B135"/>
    <mergeCell ref="A136:A137"/>
    <mergeCell ref="B136:B137"/>
    <mergeCell ref="A118:A119"/>
    <mergeCell ref="B118:B119"/>
    <mergeCell ref="A120:A121"/>
    <mergeCell ref="B120:B121"/>
    <mergeCell ref="A122:A123"/>
    <mergeCell ref="B122:B123"/>
    <mergeCell ref="A124:A125"/>
    <mergeCell ref="B124:B125"/>
    <mergeCell ref="A126:A127"/>
    <mergeCell ref="B126:B127"/>
    <mergeCell ref="A108:A109"/>
    <mergeCell ref="B108:B109"/>
    <mergeCell ref="A110:A111"/>
    <mergeCell ref="B110:B111"/>
    <mergeCell ref="A112:A113"/>
    <mergeCell ref="B112:B113"/>
    <mergeCell ref="A114:A115"/>
    <mergeCell ref="B114:B115"/>
    <mergeCell ref="A116:A117"/>
    <mergeCell ref="B116:B117"/>
    <mergeCell ref="A98:A99"/>
    <mergeCell ref="B98:B99"/>
    <mergeCell ref="A100:A101"/>
    <mergeCell ref="B100:B101"/>
    <mergeCell ref="A102:A103"/>
    <mergeCell ref="B102:B103"/>
    <mergeCell ref="A104:A105"/>
    <mergeCell ref="B104:B105"/>
    <mergeCell ref="A106:A107"/>
    <mergeCell ref="B106:B107"/>
    <mergeCell ref="A88:A89"/>
    <mergeCell ref="B88:B89"/>
    <mergeCell ref="A90:A91"/>
    <mergeCell ref="B90:B91"/>
    <mergeCell ref="A92:A93"/>
    <mergeCell ref="B92:B93"/>
    <mergeCell ref="A94:A95"/>
    <mergeCell ref="B94:B95"/>
    <mergeCell ref="A96:A97"/>
    <mergeCell ref="B96:B9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68:A69"/>
    <mergeCell ref="B68:B69"/>
    <mergeCell ref="A70:A71"/>
    <mergeCell ref="B70:B71"/>
    <mergeCell ref="A72:A73"/>
    <mergeCell ref="B72:B73"/>
    <mergeCell ref="A74:A75"/>
    <mergeCell ref="B74:B75"/>
    <mergeCell ref="A76:A77"/>
    <mergeCell ref="B76:B7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15:A16"/>
    <mergeCell ref="B15:B16"/>
    <mergeCell ref="A20:A21"/>
    <mergeCell ref="B20:B21"/>
    <mergeCell ref="A22:A23"/>
    <mergeCell ref="B22:B23"/>
    <mergeCell ref="A24:A25"/>
    <mergeCell ref="B24:B25"/>
    <mergeCell ref="A26:A27"/>
    <mergeCell ref="B26:B27"/>
    <mergeCell ref="B1:H1"/>
    <mergeCell ref="F4:H4"/>
    <mergeCell ref="A7:A8"/>
    <mergeCell ref="B7:B8"/>
    <mergeCell ref="A9:A10"/>
    <mergeCell ref="B9:B10"/>
    <mergeCell ref="A11:A12"/>
    <mergeCell ref="B11:B12"/>
    <mergeCell ref="A13:A14"/>
    <mergeCell ref="B13:B14"/>
  </mergeCells>
  <pageMargins left="0.59027777777777801" right="0.39374999999999999" top="0.59027777777777801" bottom="0.59027777777777801" header="0.511811023622047" footer="0.196527777777778"/>
  <pageSetup paperSize="9" orientation="portrait" horizontalDpi="300" verticalDpi="300" r:id="rId1"/>
  <headerFooter>
    <oddFooter>&amp;L&amp;9Zpracováno programem 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dc:description/>
  <cp:lastModifiedBy>Rozpočty</cp:lastModifiedBy>
  <cp:revision>3</cp:revision>
  <cp:lastPrinted>2020-07-21T19:05:19Z</cp:lastPrinted>
  <dcterms:created xsi:type="dcterms:W3CDTF">2019-11-03T13:32:59Z</dcterms:created>
  <dcterms:modified xsi:type="dcterms:W3CDTF">2025-07-30T08:55:00Z</dcterms:modified>
  <dc:language>cs-CZ</dc:language>
</cp:coreProperties>
</file>