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Zakázky\2327 - Přechod pro chodce na ul. Petrovická, Krnov\DÚR+DSP\_výkaz výměr a rozpočet stavby\"/>
    </mc:Choice>
  </mc:AlternateContent>
  <xr:revisionPtr revIDLastSave="0" documentId="13_ncr:1_{10B71985-923F-4347-BACD-D9E6B95AB04B}" xr6:coauthVersionLast="47" xr6:coauthVersionMax="47" xr10:uidLastSave="{00000000-0000-0000-0000-000000000000}"/>
  <bookViews>
    <workbookView xWindow="5790" yWindow="1995" windowWidth="21030" windowHeight="13440" activeTab="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0 001 Pol" sheetId="12" r:id="rId4"/>
    <sheet name="001 001 Pol" sheetId="13" r:id="rId5"/>
    <sheet name="002 001 Pol" sheetId="14" r:id="rId6"/>
    <sheet name="003 00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'000 001 Pol'!$1:$7</definedName>
    <definedName name="_xlnm.Print_Titles" localSheetId="4">'001 001 Pol'!$1:$7</definedName>
    <definedName name="_xlnm.Print_Titles" localSheetId="5">'002 001 Pol'!$1:$7</definedName>
    <definedName name="_xlnm.Print_Titles" localSheetId="6">'003 001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'000 001 Pol'!$A$1:$Y$63</definedName>
    <definedName name="_xlnm.Print_Area" localSheetId="4">'001 001 Pol'!$A$1:$Y$148</definedName>
    <definedName name="_xlnm.Print_Area" localSheetId="5">'002 001 Pol'!$A$1:$Y$116</definedName>
    <definedName name="_xlnm.Print_Area" localSheetId="6">'003 001 Pol'!$A$1:$Y$107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2" i="1"/>
  <c r="I71" i="1"/>
  <c r="I70" i="1"/>
  <c r="I69" i="1"/>
  <c r="I68" i="1"/>
  <c r="I67" i="1"/>
  <c r="I66" i="1"/>
  <c r="I65" i="1"/>
  <c r="I64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H41" i="1" s="1"/>
  <c r="I41" i="1" s="1"/>
  <c r="F41" i="1"/>
  <c r="G40" i="1"/>
  <c r="F40" i="1"/>
  <c r="G39" i="1"/>
  <c r="F39" i="1"/>
  <c r="G97" i="15"/>
  <c r="BA91" i="15"/>
  <c r="BA74" i="15"/>
  <c r="BA72" i="15"/>
  <c r="BA71" i="15"/>
  <c r="BA69" i="15"/>
  <c r="BA50" i="15"/>
  <c r="G9" i="15"/>
  <c r="G8" i="15" s="1"/>
  <c r="I9" i="15"/>
  <c r="I8" i="15" s="1"/>
  <c r="K9" i="15"/>
  <c r="K8" i="15" s="1"/>
  <c r="M9" i="15"/>
  <c r="O9" i="15"/>
  <c r="Q9" i="15"/>
  <c r="V9" i="15"/>
  <c r="G12" i="15"/>
  <c r="I12" i="15"/>
  <c r="K12" i="15"/>
  <c r="M12" i="15"/>
  <c r="O12" i="15"/>
  <c r="Q12" i="15"/>
  <c r="V12" i="15"/>
  <c r="V8" i="15" s="1"/>
  <c r="G15" i="15"/>
  <c r="I15" i="15"/>
  <c r="K15" i="15"/>
  <c r="M15" i="15"/>
  <c r="O15" i="15"/>
  <c r="O8" i="15" s="1"/>
  <c r="Q15" i="15"/>
  <c r="V15" i="15"/>
  <c r="G19" i="15"/>
  <c r="I19" i="15"/>
  <c r="K19" i="15"/>
  <c r="M19" i="15"/>
  <c r="O19" i="15"/>
  <c r="Q19" i="15"/>
  <c r="V19" i="15"/>
  <c r="G23" i="15"/>
  <c r="I23" i="15"/>
  <c r="K23" i="15"/>
  <c r="M23" i="15"/>
  <c r="O23" i="15"/>
  <c r="Q23" i="15"/>
  <c r="Q8" i="15" s="1"/>
  <c r="V23" i="15"/>
  <c r="G28" i="15"/>
  <c r="M28" i="15" s="1"/>
  <c r="I28" i="15"/>
  <c r="K28" i="15"/>
  <c r="O28" i="15"/>
  <c r="Q28" i="15"/>
  <c r="V28" i="15"/>
  <c r="G30" i="15"/>
  <c r="I30" i="15"/>
  <c r="K30" i="15"/>
  <c r="M30" i="15"/>
  <c r="O30" i="15"/>
  <c r="Q30" i="15"/>
  <c r="V30" i="15"/>
  <c r="G34" i="15"/>
  <c r="M34" i="15" s="1"/>
  <c r="I34" i="15"/>
  <c r="K34" i="15"/>
  <c r="O34" i="15"/>
  <c r="Q34" i="15"/>
  <c r="V34" i="15"/>
  <c r="G37" i="15"/>
  <c r="I37" i="15"/>
  <c r="K37" i="15"/>
  <c r="M37" i="15"/>
  <c r="O37" i="15"/>
  <c r="Q37" i="15"/>
  <c r="V37" i="15"/>
  <c r="G40" i="15"/>
  <c r="I40" i="15"/>
  <c r="K40" i="15"/>
  <c r="M40" i="15"/>
  <c r="O40" i="15"/>
  <c r="Q40" i="15"/>
  <c r="V40" i="15"/>
  <c r="G43" i="15"/>
  <c r="I43" i="15"/>
  <c r="K43" i="15"/>
  <c r="M43" i="15"/>
  <c r="O43" i="15"/>
  <c r="Q43" i="15"/>
  <c r="V43" i="15"/>
  <c r="G47" i="15"/>
  <c r="I47" i="15"/>
  <c r="K47" i="15"/>
  <c r="M47" i="15"/>
  <c r="O47" i="15"/>
  <c r="Q47" i="15"/>
  <c r="G48" i="15"/>
  <c r="I48" i="15"/>
  <c r="K48" i="15"/>
  <c r="M48" i="15"/>
  <c r="O48" i="15"/>
  <c r="Q48" i="15"/>
  <c r="V48" i="15"/>
  <c r="V47" i="15" s="1"/>
  <c r="G54" i="15"/>
  <c r="G53" i="15" s="1"/>
  <c r="I54" i="15"/>
  <c r="I53" i="15" s="1"/>
  <c r="K54" i="15"/>
  <c r="O54" i="15"/>
  <c r="Q54" i="15"/>
  <c r="V54" i="15"/>
  <c r="G56" i="15"/>
  <c r="I56" i="15"/>
  <c r="K56" i="15"/>
  <c r="M56" i="15"/>
  <c r="O56" i="15"/>
  <c r="O53" i="15" s="1"/>
  <c r="Q56" i="15"/>
  <c r="Q53" i="15" s="1"/>
  <c r="V56" i="15"/>
  <c r="V53" i="15" s="1"/>
  <c r="G58" i="15"/>
  <c r="M58" i="15" s="1"/>
  <c r="I58" i="15"/>
  <c r="K58" i="15"/>
  <c r="K53" i="15" s="1"/>
  <c r="O58" i="15"/>
  <c r="Q58" i="15"/>
  <c r="V58" i="15"/>
  <c r="G60" i="15"/>
  <c r="I60" i="15"/>
  <c r="K60" i="15"/>
  <c r="M60" i="15"/>
  <c r="O60" i="15"/>
  <c r="Q60" i="15"/>
  <c r="V60" i="15"/>
  <c r="G62" i="15"/>
  <c r="I62" i="15"/>
  <c r="K62" i="15"/>
  <c r="M62" i="15"/>
  <c r="O62" i="15"/>
  <c r="Q62" i="15"/>
  <c r="V62" i="15"/>
  <c r="G67" i="15"/>
  <c r="I67" i="15"/>
  <c r="K67" i="15"/>
  <c r="M67" i="15"/>
  <c r="O67" i="15"/>
  <c r="Q67" i="15"/>
  <c r="V67" i="15"/>
  <c r="O75" i="15"/>
  <c r="Q75" i="15"/>
  <c r="V75" i="15"/>
  <c r="G76" i="15"/>
  <c r="I76" i="15"/>
  <c r="K76" i="15"/>
  <c r="M76" i="15"/>
  <c r="O76" i="15"/>
  <c r="Q76" i="15"/>
  <c r="V76" i="15"/>
  <c r="G79" i="15"/>
  <c r="I79" i="15"/>
  <c r="K79" i="15"/>
  <c r="M79" i="15"/>
  <c r="O79" i="15"/>
  <c r="Q79" i="15"/>
  <c r="V79" i="15"/>
  <c r="G81" i="15"/>
  <c r="M81" i="15" s="1"/>
  <c r="M75" i="15" s="1"/>
  <c r="I81" i="15"/>
  <c r="I75" i="15" s="1"/>
  <c r="K81" i="15"/>
  <c r="K75" i="15" s="1"/>
  <c r="O81" i="15"/>
  <c r="Q81" i="15"/>
  <c r="V81" i="15"/>
  <c r="G87" i="15"/>
  <c r="I87" i="15"/>
  <c r="K87" i="15"/>
  <c r="M87" i="15"/>
  <c r="O87" i="15"/>
  <c r="Q87" i="15"/>
  <c r="V87" i="15"/>
  <c r="G90" i="15"/>
  <c r="I90" i="15"/>
  <c r="K90" i="15"/>
  <c r="M90" i="15"/>
  <c r="O90" i="15"/>
  <c r="Q90" i="15"/>
  <c r="V90" i="15"/>
  <c r="G92" i="15"/>
  <c r="I92" i="15"/>
  <c r="K92" i="15"/>
  <c r="M92" i="15"/>
  <c r="O92" i="15"/>
  <c r="Q92" i="15"/>
  <c r="V92" i="15"/>
  <c r="G94" i="15"/>
  <c r="I94" i="15"/>
  <c r="K94" i="15"/>
  <c r="M94" i="15"/>
  <c r="O94" i="15"/>
  <c r="Q94" i="15"/>
  <c r="V94" i="15"/>
  <c r="G95" i="15"/>
  <c r="I95" i="15"/>
  <c r="K95" i="15"/>
  <c r="M95" i="15"/>
  <c r="O95" i="15"/>
  <c r="Q95" i="15"/>
  <c r="V95" i="15"/>
  <c r="AE97" i="15"/>
  <c r="G106" i="14"/>
  <c r="BA71" i="14"/>
  <c r="G9" i="14"/>
  <c r="G8" i="14" s="1"/>
  <c r="I9" i="14"/>
  <c r="I8" i="14" s="1"/>
  <c r="K9" i="14"/>
  <c r="K8" i="14" s="1"/>
  <c r="M9" i="14"/>
  <c r="O9" i="14"/>
  <c r="O8" i="14" s="1"/>
  <c r="Q9" i="14"/>
  <c r="Q8" i="14" s="1"/>
  <c r="V9" i="14"/>
  <c r="V8" i="14" s="1"/>
  <c r="G13" i="14"/>
  <c r="AF106" i="14" s="1"/>
  <c r="I13" i="14"/>
  <c r="K13" i="14"/>
  <c r="O13" i="14"/>
  <c r="Q13" i="14"/>
  <c r="V13" i="14"/>
  <c r="G17" i="14"/>
  <c r="I17" i="14"/>
  <c r="K17" i="14"/>
  <c r="M17" i="14"/>
  <c r="O17" i="14"/>
  <c r="Q17" i="14"/>
  <c r="V17" i="14"/>
  <c r="G21" i="14"/>
  <c r="M21" i="14" s="1"/>
  <c r="I21" i="14"/>
  <c r="K21" i="14"/>
  <c r="O21" i="14"/>
  <c r="Q21" i="14"/>
  <c r="V21" i="14"/>
  <c r="G24" i="14"/>
  <c r="I24" i="14"/>
  <c r="K24" i="14"/>
  <c r="M24" i="14"/>
  <c r="O24" i="14"/>
  <c r="Q24" i="14"/>
  <c r="V24" i="14"/>
  <c r="G28" i="14"/>
  <c r="I28" i="14"/>
  <c r="K28" i="14"/>
  <c r="M28" i="14"/>
  <c r="O28" i="14"/>
  <c r="Q28" i="14"/>
  <c r="V28" i="14"/>
  <c r="G32" i="14"/>
  <c r="I32" i="14"/>
  <c r="K32" i="14"/>
  <c r="M32" i="14"/>
  <c r="O32" i="14"/>
  <c r="Q32" i="14"/>
  <c r="V32" i="14"/>
  <c r="G36" i="14"/>
  <c r="I36" i="14"/>
  <c r="K36" i="14"/>
  <c r="M36" i="14"/>
  <c r="O36" i="14"/>
  <c r="Q36" i="14"/>
  <c r="V36" i="14"/>
  <c r="G40" i="14"/>
  <c r="I40" i="14"/>
  <c r="K40" i="14"/>
  <c r="M40" i="14"/>
  <c r="O40" i="14"/>
  <c r="Q40" i="14"/>
  <c r="V40" i="14"/>
  <c r="G44" i="14"/>
  <c r="I44" i="14"/>
  <c r="K44" i="14"/>
  <c r="M44" i="14"/>
  <c r="O44" i="14"/>
  <c r="Q44" i="14"/>
  <c r="V44" i="14"/>
  <c r="G47" i="14"/>
  <c r="M47" i="14" s="1"/>
  <c r="I47" i="14"/>
  <c r="K47" i="14"/>
  <c r="O47" i="14"/>
  <c r="Q47" i="14"/>
  <c r="V47" i="14"/>
  <c r="G50" i="14"/>
  <c r="I50" i="14"/>
  <c r="K50" i="14"/>
  <c r="M50" i="14"/>
  <c r="O50" i="14"/>
  <c r="Q50" i="14"/>
  <c r="V50" i="14"/>
  <c r="G54" i="14"/>
  <c r="I54" i="14"/>
  <c r="K54" i="14"/>
  <c r="M54" i="14"/>
  <c r="O54" i="14"/>
  <c r="Q54" i="14"/>
  <c r="V54" i="14"/>
  <c r="G56" i="14"/>
  <c r="I56" i="14"/>
  <c r="K56" i="14"/>
  <c r="M56" i="14"/>
  <c r="O56" i="14"/>
  <c r="Q56" i="14"/>
  <c r="V56" i="14"/>
  <c r="G61" i="14"/>
  <c r="I61" i="14"/>
  <c r="K61" i="14"/>
  <c r="M61" i="14"/>
  <c r="O61" i="14"/>
  <c r="Q61" i="14"/>
  <c r="V61" i="14"/>
  <c r="G65" i="14"/>
  <c r="G64" i="14" s="1"/>
  <c r="I65" i="14"/>
  <c r="I64" i="14" s="1"/>
  <c r="K65" i="14"/>
  <c r="K64" i="14" s="1"/>
  <c r="M65" i="14"/>
  <c r="O65" i="14"/>
  <c r="O64" i="14" s="1"/>
  <c r="Q65" i="14"/>
  <c r="Q64" i="14" s="1"/>
  <c r="V65" i="14"/>
  <c r="V64" i="14" s="1"/>
  <c r="G68" i="14"/>
  <c r="M68" i="14" s="1"/>
  <c r="I68" i="14"/>
  <c r="K68" i="14"/>
  <c r="O68" i="14"/>
  <c r="Q68" i="14"/>
  <c r="V68" i="14"/>
  <c r="G70" i="14"/>
  <c r="I70" i="14"/>
  <c r="K70" i="14"/>
  <c r="M70" i="14"/>
  <c r="O70" i="14"/>
  <c r="Q70" i="14"/>
  <c r="V70" i="14"/>
  <c r="G74" i="14"/>
  <c r="I74" i="14"/>
  <c r="K74" i="14"/>
  <c r="M74" i="14"/>
  <c r="O74" i="14"/>
  <c r="Q74" i="14"/>
  <c r="V74" i="14"/>
  <c r="G77" i="14"/>
  <c r="I77" i="14"/>
  <c r="K77" i="14"/>
  <c r="M77" i="14"/>
  <c r="O77" i="14"/>
  <c r="Q77" i="14"/>
  <c r="V77" i="14"/>
  <c r="G79" i="14"/>
  <c r="I79" i="14"/>
  <c r="K79" i="14"/>
  <c r="M79" i="14"/>
  <c r="O79" i="14"/>
  <c r="Q79" i="14"/>
  <c r="V79" i="14"/>
  <c r="G82" i="14"/>
  <c r="I82" i="14"/>
  <c r="K82" i="14"/>
  <c r="M82" i="14"/>
  <c r="O82" i="14"/>
  <c r="Q82" i="14"/>
  <c r="V82" i="14"/>
  <c r="G85" i="14"/>
  <c r="I85" i="14"/>
  <c r="K85" i="14"/>
  <c r="M85" i="14"/>
  <c r="O85" i="14"/>
  <c r="Q85" i="14"/>
  <c r="V85" i="14"/>
  <c r="G86" i="14"/>
  <c r="M86" i="14" s="1"/>
  <c r="I86" i="14"/>
  <c r="K86" i="14"/>
  <c r="O86" i="14"/>
  <c r="Q86" i="14"/>
  <c r="V86" i="14"/>
  <c r="G87" i="14"/>
  <c r="I87" i="14"/>
  <c r="K87" i="14"/>
  <c r="M87" i="14"/>
  <c r="O87" i="14"/>
  <c r="Q87" i="14"/>
  <c r="V87" i="14"/>
  <c r="G90" i="14"/>
  <c r="M90" i="14" s="1"/>
  <c r="I90" i="14"/>
  <c r="K90" i="14"/>
  <c r="O90" i="14"/>
  <c r="Q90" i="14"/>
  <c r="V90" i="14"/>
  <c r="G96" i="14"/>
  <c r="I96" i="14"/>
  <c r="K96" i="14"/>
  <c r="M96" i="14"/>
  <c r="O96" i="14"/>
  <c r="Q96" i="14"/>
  <c r="V96" i="14"/>
  <c r="G99" i="14"/>
  <c r="I99" i="14"/>
  <c r="K99" i="14"/>
  <c r="M99" i="14"/>
  <c r="O99" i="14"/>
  <c r="Q99" i="14"/>
  <c r="V99" i="14"/>
  <c r="G103" i="14"/>
  <c r="G102" i="14" s="1"/>
  <c r="I103" i="14"/>
  <c r="I102" i="14" s="1"/>
  <c r="K103" i="14"/>
  <c r="K102" i="14" s="1"/>
  <c r="M103" i="14"/>
  <c r="M102" i="14" s="1"/>
  <c r="O103" i="14"/>
  <c r="O102" i="14" s="1"/>
  <c r="Q103" i="14"/>
  <c r="Q102" i="14" s="1"/>
  <c r="V103" i="14"/>
  <c r="G104" i="14"/>
  <c r="I104" i="14"/>
  <c r="K104" i="14"/>
  <c r="M104" i="14"/>
  <c r="O104" i="14"/>
  <c r="Q104" i="14"/>
  <c r="V104" i="14"/>
  <c r="V102" i="14" s="1"/>
  <c r="AE106" i="14"/>
  <c r="G138" i="13"/>
  <c r="BA82" i="13"/>
  <c r="BA59" i="13"/>
  <c r="BA13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2" i="13"/>
  <c r="I12" i="13"/>
  <c r="K12" i="13"/>
  <c r="M12" i="13"/>
  <c r="O12" i="13"/>
  <c r="Q12" i="13"/>
  <c r="V12" i="13"/>
  <c r="G15" i="13"/>
  <c r="I15" i="13"/>
  <c r="K15" i="13"/>
  <c r="M15" i="13"/>
  <c r="O15" i="13"/>
  <c r="Q15" i="13"/>
  <c r="V15" i="13"/>
  <c r="G20" i="13"/>
  <c r="M20" i="13" s="1"/>
  <c r="I20" i="13"/>
  <c r="K20" i="13"/>
  <c r="O20" i="13"/>
  <c r="Q20" i="13"/>
  <c r="V20" i="13"/>
  <c r="G23" i="13"/>
  <c r="I23" i="13"/>
  <c r="K23" i="13"/>
  <c r="M23" i="13"/>
  <c r="O23" i="13"/>
  <c r="Q23" i="13"/>
  <c r="V23" i="13"/>
  <c r="G26" i="13"/>
  <c r="I26" i="13"/>
  <c r="K26" i="13"/>
  <c r="M26" i="13"/>
  <c r="O26" i="13"/>
  <c r="Q26" i="13"/>
  <c r="V26" i="13"/>
  <c r="G29" i="13"/>
  <c r="I29" i="13"/>
  <c r="K29" i="13"/>
  <c r="M29" i="13"/>
  <c r="O29" i="13"/>
  <c r="Q29" i="13"/>
  <c r="V29" i="13"/>
  <c r="G33" i="13"/>
  <c r="I33" i="13"/>
  <c r="K33" i="13"/>
  <c r="M33" i="13"/>
  <c r="O33" i="13"/>
  <c r="Q33" i="13"/>
  <c r="V33" i="13"/>
  <c r="G36" i="13"/>
  <c r="I36" i="13"/>
  <c r="K36" i="13"/>
  <c r="M36" i="13"/>
  <c r="O36" i="13"/>
  <c r="Q36" i="13"/>
  <c r="V36" i="13"/>
  <c r="G38" i="13"/>
  <c r="I38" i="13"/>
  <c r="K38" i="13"/>
  <c r="M38" i="13"/>
  <c r="O38" i="13"/>
  <c r="Q38" i="13"/>
  <c r="V38" i="13"/>
  <c r="G41" i="13"/>
  <c r="M41" i="13" s="1"/>
  <c r="I41" i="13"/>
  <c r="K41" i="13"/>
  <c r="O41" i="13"/>
  <c r="Q41" i="13"/>
  <c r="V41" i="13"/>
  <c r="G45" i="13"/>
  <c r="I45" i="13"/>
  <c r="K45" i="13"/>
  <c r="M45" i="13"/>
  <c r="O45" i="13"/>
  <c r="Q45" i="13"/>
  <c r="V45" i="13"/>
  <c r="G49" i="13"/>
  <c r="M49" i="13" s="1"/>
  <c r="I49" i="13"/>
  <c r="K49" i="13"/>
  <c r="O49" i="13"/>
  <c r="Q49" i="13"/>
  <c r="V49" i="13"/>
  <c r="G52" i="13"/>
  <c r="I52" i="13"/>
  <c r="K52" i="13"/>
  <c r="M52" i="13"/>
  <c r="O52" i="13"/>
  <c r="Q52" i="13"/>
  <c r="V52" i="13"/>
  <c r="K55" i="13"/>
  <c r="O55" i="13"/>
  <c r="G56" i="13"/>
  <c r="I56" i="13"/>
  <c r="K56" i="13"/>
  <c r="M56" i="13"/>
  <c r="O56" i="13"/>
  <c r="Q56" i="13"/>
  <c r="Q55" i="13" s="1"/>
  <c r="V56" i="13"/>
  <c r="V55" i="13" s="1"/>
  <c r="G61" i="13"/>
  <c r="I61" i="13"/>
  <c r="K61" i="13"/>
  <c r="M61" i="13"/>
  <c r="O61" i="13"/>
  <c r="Q61" i="13"/>
  <c r="V61" i="13"/>
  <c r="G65" i="13"/>
  <c r="I65" i="13"/>
  <c r="K65" i="13"/>
  <c r="M65" i="13"/>
  <c r="O65" i="13"/>
  <c r="Q65" i="13"/>
  <c r="V65" i="13"/>
  <c r="G67" i="13"/>
  <c r="I67" i="13"/>
  <c r="K67" i="13"/>
  <c r="M67" i="13"/>
  <c r="O67" i="13"/>
  <c r="Q67" i="13"/>
  <c r="V67" i="13"/>
  <c r="G69" i="13"/>
  <c r="G55" i="13" s="1"/>
  <c r="I69" i="13"/>
  <c r="I55" i="13" s="1"/>
  <c r="K69" i="13"/>
  <c r="O69" i="13"/>
  <c r="Q69" i="13"/>
  <c r="V69" i="13"/>
  <c r="G70" i="13"/>
  <c r="I70" i="13"/>
  <c r="K70" i="13"/>
  <c r="M70" i="13"/>
  <c r="O70" i="13"/>
  <c r="Q70" i="13"/>
  <c r="V70" i="13"/>
  <c r="G73" i="13"/>
  <c r="G72" i="13" s="1"/>
  <c r="I73" i="13"/>
  <c r="I72" i="13" s="1"/>
  <c r="K73" i="13"/>
  <c r="K72" i="13" s="1"/>
  <c r="M73" i="13"/>
  <c r="M72" i="13" s="1"/>
  <c r="O73" i="13"/>
  <c r="O72" i="13" s="1"/>
  <c r="Q73" i="13"/>
  <c r="Q72" i="13" s="1"/>
  <c r="V73" i="13"/>
  <c r="V72" i="13" s="1"/>
  <c r="O74" i="13"/>
  <c r="Q74" i="13"/>
  <c r="G75" i="13"/>
  <c r="I75" i="13"/>
  <c r="K75" i="13"/>
  <c r="M75" i="13"/>
  <c r="O75" i="13"/>
  <c r="Q75" i="13"/>
  <c r="V75" i="13"/>
  <c r="V74" i="13" s="1"/>
  <c r="G78" i="13"/>
  <c r="I78" i="13"/>
  <c r="K78" i="13"/>
  <c r="M78" i="13"/>
  <c r="O78" i="13"/>
  <c r="Q78" i="13"/>
  <c r="V78" i="13"/>
  <c r="G81" i="13"/>
  <c r="I81" i="13"/>
  <c r="K81" i="13"/>
  <c r="M81" i="13"/>
  <c r="O81" i="13"/>
  <c r="Q81" i="13"/>
  <c r="V81" i="13"/>
  <c r="G85" i="13"/>
  <c r="I85" i="13"/>
  <c r="K85" i="13"/>
  <c r="M85" i="13"/>
  <c r="O85" i="13"/>
  <c r="Q85" i="13"/>
  <c r="V85" i="13"/>
  <c r="G90" i="13"/>
  <c r="M90" i="13" s="1"/>
  <c r="M74" i="13" s="1"/>
  <c r="I90" i="13"/>
  <c r="I74" i="13" s="1"/>
  <c r="K90" i="13"/>
  <c r="K74" i="13" s="1"/>
  <c r="O90" i="13"/>
  <c r="Q90" i="13"/>
  <c r="V90" i="13"/>
  <c r="G93" i="13"/>
  <c r="I93" i="13"/>
  <c r="K93" i="13"/>
  <c r="M93" i="13"/>
  <c r="O93" i="13"/>
  <c r="Q93" i="13"/>
  <c r="V93" i="13"/>
  <c r="G103" i="13"/>
  <c r="I103" i="13"/>
  <c r="K103" i="13"/>
  <c r="M103" i="13"/>
  <c r="O103" i="13"/>
  <c r="Q103" i="13"/>
  <c r="V103" i="13"/>
  <c r="G112" i="13"/>
  <c r="I112" i="13"/>
  <c r="K112" i="13"/>
  <c r="M112" i="13"/>
  <c r="O112" i="13"/>
  <c r="Q112" i="13"/>
  <c r="V112" i="13"/>
  <c r="G122" i="13"/>
  <c r="I122" i="13"/>
  <c r="K122" i="13"/>
  <c r="M122" i="13"/>
  <c r="O122" i="13"/>
  <c r="Q122" i="13"/>
  <c r="V122" i="13"/>
  <c r="G124" i="13"/>
  <c r="I124" i="13"/>
  <c r="K124" i="13"/>
  <c r="M124" i="13"/>
  <c r="O124" i="13"/>
  <c r="Q124" i="13"/>
  <c r="V124" i="13"/>
  <c r="G127" i="13"/>
  <c r="I127" i="13"/>
  <c r="K127" i="13"/>
  <c r="M127" i="13"/>
  <c r="O127" i="13"/>
  <c r="Q127" i="13"/>
  <c r="V127" i="13"/>
  <c r="G130" i="13"/>
  <c r="M130" i="13" s="1"/>
  <c r="I130" i="13"/>
  <c r="K130" i="13"/>
  <c r="O130" i="13"/>
  <c r="Q130" i="13"/>
  <c r="V130" i="13"/>
  <c r="O134" i="13"/>
  <c r="Q134" i="13"/>
  <c r="V134" i="13"/>
  <c r="G135" i="13"/>
  <c r="G134" i="13" s="1"/>
  <c r="I135" i="13"/>
  <c r="I134" i="13" s="1"/>
  <c r="K135" i="13"/>
  <c r="K134" i="13" s="1"/>
  <c r="M135" i="13"/>
  <c r="M134" i="13" s="1"/>
  <c r="O135" i="13"/>
  <c r="Q135" i="13"/>
  <c r="V135" i="13"/>
  <c r="AE138" i="13"/>
  <c r="G53" i="12"/>
  <c r="BA45" i="12"/>
  <c r="BA35" i="12"/>
  <c r="BA33" i="12"/>
  <c r="BA31" i="12"/>
  <c r="BA29" i="12"/>
  <c r="BA26" i="12"/>
  <c r="BA22" i="12"/>
  <c r="BA21" i="12"/>
  <c r="BA16" i="12"/>
  <c r="BA14" i="12"/>
  <c r="BA12" i="12"/>
  <c r="BA10" i="12"/>
  <c r="K8" i="12"/>
  <c r="O8" i="12"/>
  <c r="G9" i="12"/>
  <c r="I9" i="12"/>
  <c r="K9" i="12"/>
  <c r="M9" i="12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G8" i="12" s="1"/>
  <c r="I17" i="12"/>
  <c r="I8" i="12" s="1"/>
  <c r="K17" i="12"/>
  <c r="O17" i="12"/>
  <c r="Q17" i="12"/>
  <c r="V17" i="12"/>
  <c r="G25" i="12"/>
  <c r="M25" i="12" s="1"/>
  <c r="M24" i="12" s="1"/>
  <c r="I25" i="12"/>
  <c r="I24" i="12" s="1"/>
  <c r="K25" i="12"/>
  <c r="K24" i="12" s="1"/>
  <c r="O25" i="12"/>
  <c r="Q25" i="12"/>
  <c r="V25" i="12"/>
  <c r="G27" i="12"/>
  <c r="I27" i="12"/>
  <c r="K27" i="12"/>
  <c r="M27" i="12"/>
  <c r="O27" i="12"/>
  <c r="Q27" i="12"/>
  <c r="V27" i="12"/>
  <c r="G30" i="12"/>
  <c r="I30" i="12"/>
  <c r="K30" i="12"/>
  <c r="M30" i="12"/>
  <c r="O30" i="12"/>
  <c r="O24" i="12" s="1"/>
  <c r="Q30" i="12"/>
  <c r="Q24" i="12" s="1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V24" i="12" s="1"/>
  <c r="G37" i="12"/>
  <c r="I37" i="12"/>
  <c r="K37" i="12"/>
  <c r="M37" i="12"/>
  <c r="O37" i="12"/>
  <c r="Q37" i="12"/>
  <c r="V37" i="12"/>
  <c r="G44" i="12"/>
  <c r="I44" i="12"/>
  <c r="K44" i="12"/>
  <c r="M44" i="12"/>
  <c r="O44" i="12"/>
  <c r="Q44" i="12"/>
  <c r="V44" i="12"/>
  <c r="G46" i="12"/>
  <c r="M46" i="12" s="1"/>
  <c r="I46" i="12"/>
  <c r="K46" i="12"/>
  <c r="O46" i="12"/>
  <c r="Q46" i="12"/>
  <c r="V46" i="12"/>
  <c r="G49" i="12"/>
  <c r="I49" i="12"/>
  <c r="K49" i="12"/>
  <c r="M49" i="12"/>
  <c r="O49" i="12"/>
  <c r="Q49" i="12"/>
  <c r="V49" i="12"/>
  <c r="AE53" i="12"/>
  <c r="I20" i="1"/>
  <c r="I19" i="1"/>
  <c r="I18" i="1"/>
  <c r="I17" i="1"/>
  <c r="I16" i="1"/>
  <c r="I74" i="1"/>
  <c r="J72" i="1" s="1"/>
  <c r="F48" i="1"/>
  <c r="G48" i="1"/>
  <c r="G25" i="1" s="1"/>
  <c r="A25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0" i="1"/>
  <c r="I40" i="1" s="1"/>
  <c r="H39" i="1"/>
  <c r="H48" i="1" s="1"/>
  <c r="J28" i="1"/>
  <c r="J26" i="1"/>
  <c r="G38" i="1"/>
  <c r="F38" i="1"/>
  <c r="J23" i="1"/>
  <c r="J24" i="1"/>
  <c r="J25" i="1"/>
  <c r="J27" i="1"/>
  <c r="E24" i="1"/>
  <c r="E26" i="1"/>
  <c r="J73" i="1" l="1"/>
  <c r="J64" i="1"/>
  <c r="J65" i="1"/>
  <c r="J66" i="1"/>
  <c r="J67" i="1"/>
  <c r="J68" i="1"/>
  <c r="J69" i="1"/>
  <c r="J70" i="1"/>
  <c r="J71" i="1"/>
  <c r="G26" i="1"/>
  <c r="A26" i="1"/>
  <c r="G28" i="1"/>
  <c r="G23" i="1"/>
  <c r="M8" i="15"/>
  <c r="AF97" i="15"/>
  <c r="G75" i="15"/>
  <c r="M54" i="15"/>
  <c r="M53" i="15" s="1"/>
  <c r="M64" i="14"/>
  <c r="M13" i="14"/>
  <c r="M8" i="14" s="1"/>
  <c r="M8" i="13"/>
  <c r="G74" i="13"/>
  <c r="AF138" i="13"/>
  <c r="M69" i="13"/>
  <c r="M55" i="13" s="1"/>
  <c r="AF53" i="12"/>
  <c r="G24" i="12"/>
  <c r="M17" i="12"/>
  <c r="M8" i="12" s="1"/>
  <c r="I21" i="1"/>
  <c r="I39" i="1"/>
  <c r="I48" i="1" s="1"/>
  <c r="J74" i="1" l="1"/>
  <c r="A23" i="1"/>
  <c r="J47" i="1"/>
  <c r="J46" i="1"/>
  <c r="J45" i="1"/>
  <c r="J44" i="1"/>
  <c r="J43" i="1"/>
  <c r="J42" i="1"/>
  <c r="J41" i="1"/>
  <c r="J40" i="1"/>
  <c r="J39" i="1"/>
  <c r="J48" i="1" s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F4CC50D4-6A25-4AA2-8681-D15F876027E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3CBCC12-A145-4EF0-B299-0053F49292F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C921441F-FCF0-4C1A-BB36-F96FFB0C118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5C7E60E-760E-4982-81A4-85BF8951444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41728F78-E59B-446D-8968-5A24232226A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571AD5C-29F4-4D33-914F-D6DA258F98D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6BC31D36-83A6-411E-8CEA-E84C163C1D5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577FD8-8855-4B0F-94BF-C4359C3E51C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<sst xmlns="http://schemas.openxmlformats.org/spreadsheetml/2006/main" count="1689" uniqueCount="555">
  <si>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</si>
  <si>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</si>
  <si>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</si>
  <si>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</si>
  <si>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</si>
  <si>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</si>
  <si>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</si>
  <si>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</si>
  <si>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</si>
  <si>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</si>
  <si>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</si>
  <si>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</si>
  <si>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</si>
  <si>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</si>
  <si>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</si>
  <si>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</si>
  <si>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</si>
  <si>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</si>
  <si>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</si>
  <si>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</si>
  <si>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</si>
  <si>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</si>
  <si>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</si>
  <si>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</si>
  <si>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</si>
  <si>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</si>
  <si>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</si>
  <si>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</si>
  <si>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</si>
  <si>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</si>
  <si>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</si>
  <si>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</si>
  <si>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</si>
  <si>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</si>
  <si>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</si>
  <si>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</si>
  <si>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</si>
  <si>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</si>
  <si>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</si>
  <si>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</si>
  <si>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</si>
  <si>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</si>
  <si>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</si>
  <si>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2327</t>
  </si>
  <si>
    <t>Přechod pro chodce na ul. Petrovická, Krnov</t>
  </si>
  <si>
    <t>Stavba</t>
  </si>
  <si>
    <t>000</t>
  </si>
  <si>
    <t>Vedlejší a ostatní náklady</t>
  </si>
  <si>
    <t>001</t>
  </si>
  <si>
    <t>VN + ON (cena indiv)</t>
  </si>
  <si>
    <t>Zemní práce, příprava staveniště</t>
  </si>
  <si>
    <t>Zemní práce, příprava staveniště - RTS I/2024</t>
  </si>
  <si>
    <t>002</t>
  </si>
  <si>
    <t>Zpevněné plochy</t>
  </si>
  <si>
    <t>Nové konstrukce - RTS I/2024</t>
  </si>
  <si>
    <t>003</t>
  </si>
  <si>
    <t>Celkem za stavbu</t>
  </si>
  <si>
    <t>CZK</t>
  </si>
  <si>
    <t>#POPS</t>
  </si>
  <si>
    <t>Popis stavby: 2327 - Přechod pro chodce na ul. Petrovická, Krnov</t>
  </si>
  <si>
    <t>#POPO</t>
  </si>
  <si>
    <t>Popis objektu: 000 - Vedlejší a ostatní náklady</t>
  </si>
  <si>
    <t>#POPR</t>
  </si>
  <si>
    <t>Popis rozpočtu: 001 - VN + ON (cena indiv)</t>
  </si>
  <si>
    <t>Popis objektu: 001 - Zemní práce, příprava staveniště</t>
  </si>
  <si>
    <t>Popis rozpočtu: 001 - Zemní práce, příprava staveniště - RTS I/2024</t>
  </si>
  <si>
    <t>Popis objektu: 002 - Zpevněné plochy</t>
  </si>
  <si>
    <t>Popis rozpočtu: 001 - Nové konstrukce - RTS I/2024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</si>
  <si>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</si>
  <si>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</si>
  <si>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</si>
  <si>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</si>
  <si>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</si>
  <si>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</si>
  <si>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</si>
  <si>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</si>
  <si>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5</t>
  </si>
  <si>
    <t>Komunikace</t>
  </si>
  <si>
    <t>91</t>
  </si>
  <si>
    <t>Doplňující práce na komunikaci</t>
  </si>
  <si>
    <t>99</t>
  </si>
  <si>
    <t>Staveništní přesun hmot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</si>
  <si>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</si>
  <si>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</si>
  <si>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</si>
  <si>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</si>
  <si>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</si>
  <si>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</si>
  <si>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</si>
  <si>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</si>
  <si>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</si>
  <si>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</si>
  <si>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</si>
  <si>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</si>
  <si>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</si>
  <si>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</si>
  <si>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</si>
  <si>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</si>
  <si>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</si>
  <si>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</si>
  <si>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</si>
  <si>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</si>
  <si>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</si>
  <si>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</si>
  <si>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</si>
  <si>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</si>
  <si>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</si>
  <si>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</si>
  <si>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</si>
  <si>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</si>
  <si>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</si>
  <si>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</si>
  <si>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</si>
  <si>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</si>
  <si>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</si>
  <si>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</si>
  <si>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</si>
  <si>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</si>
  <si>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</si>
  <si>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</si>
  <si>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24/ I</t>
  </si>
  <si>
    <t>Indiv</t>
  </si>
  <si>
    <t>VRN</t>
  </si>
  <si>
    <t>Běžná</t>
  </si>
  <si>
    <t>POL99_8</t>
  </si>
  <si>
    <t>-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</si>
  <si>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</si>
  <si>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</si>
  <si>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</si>
  <si>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-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</si>
  <si>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</si>
  <si>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</si>
  <si>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-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</si>
  <si>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02946OA0</t>
  </si>
  <si>
    <t>Fotodokumentace stavby</t>
  </si>
  <si>
    <t>soubor</t>
  </si>
  <si>
    <t>Agregovaná položka</t>
  </si>
  <si>
    <t>POL2_</t>
  </si>
  <si>
    <t>- dodavatel zajistí zpracování fotodokumentace průběhu prací na stavbě, kterou následně předá investorovi. Fotodokumentace bude dokladovat postup prací po jednotlivých dnech, nasazení stavebních mechanismů i provádění zkoušek. Snímky budou předány na CD ve složkách pojmenovaných dle jednotlivých dnů.</t>
  </si>
  <si>
    <t>VNP1</t>
  </si>
  <si>
    <t>Náklady vzniklé v souvislosti s realizací stavby</t>
  </si>
  <si>
    <t>Vlastní</t>
  </si>
  <si>
    <t>- náklady související s případným zásahem do silničních pozemků</t>
  </si>
  <si>
    <t>- průběžné čištění znečištěných komunikací stavbou</t>
  </si>
  <si>
    <t>- zajištění zpětného předání dotčených ploch jednotlivým majitelům a správcům</t>
  </si>
  <si>
    <t>- zajištění obslužného provozu - zásobování, svoz kom. odpadu, vjezd vozidel složek integrovaného záchranného systému</t>
  </si>
  <si>
    <t>- zajištění výkopů (zábradlí) a přístupů k objektům (lávky,  budou využity dle postupu výstavby vždy v dotčeném prostoru)</t>
  </si>
  <si>
    <t>- koordinace prací na stavbě a tvorba harmonogramu výstavby</t>
  </si>
  <si>
    <t>005211030R</t>
  </si>
  <si>
    <t xml:space="preserve">Dočasná dopravní opatření </t>
  </si>
  <si>
    <t>- 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</si>
  <si>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005111020R</t>
  </si>
  <si>
    <t>Vytyčení stavby</t>
  </si>
  <si>
    <t>- geodetické práce související se stavbou</t>
  </si>
  <si>
    <t>- vyhotovení protokolu o vytyčení stavby se seznamem souřadnic vytyčených bodů a jejich polohopisnými (S-JTSK) a výškopisnými (Bpv) hodnotami.</t>
  </si>
  <si>
    <t>005111021R</t>
  </si>
  <si>
    <t>Vytyčení inženýrských sítí</t>
  </si>
  <si>
    <t>- zaměření a vytýčení stávajících inženýrských sítí v místě stavby z hlediska jejich ochrany při provádění stavby.</t>
  </si>
  <si>
    <t>005211020R</t>
  </si>
  <si>
    <t>Ochrana stávaj. inženýrských sítí na staveništi</t>
  </si>
  <si>
    <t>- 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</si>
  <si>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005241020R</t>
  </si>
  <si>
    <t xml:space="preserve">Geodetické zaměření skutečného provedení  </t>
  </si>
  <si>
    <t>- geodetické zaměření skutečného stavu jednotlivých objektů oprávněnou osobou (tiskopis v graf. formě 3x, v digitální formě 1x, všech objektů stavby)</t>
  </si>
  <si>
    <t>- doklady ke kolaudaci, revizní zprávy jsou-li vyžadovány</t>
  </si>
  <si>
    <t>00511 R</t>
  </si>
  <si>
    <t xml:space="preserve">Geodetické práce </t>
  </si>
  <si>
    <t>- vypracování geometrického plánu stavby (pro všechny požadované stavební objekty)</t>
  </si>
  <si>
    <t>- schválení návrhu vkladu do katastru nemovitostí příslušným katastrálním úřadem</t>
  </si>
  <si>
    <t>005241010R</t>
  </si>
  <si>
    <t>Dokumentace skutečného provedení stavby</t>
  </si>
  <si>
    <t>- náklady na vyhotovení dokumentace skutečného provedení stavby a její předání objednateli v požadované formě a požadovaném počtu</t>
  </si>
  <si>
    <t>ONP1</t>
  </si>
  <si>
    <t>Statická zatěžovací zkouška</t>
  </si>
  <si>
    <t xml:space="preserve">ks    </t>
  </si>
  <si>
    <t>Práce</t>
  </si>
  <si>
    <t>POL1_</t>
  </si>
  <si>
    <t>- statická zatěžovací zkouška dle ČSN 736190 a ČSN 72 1006</t>
  </si>
  <si>
    <t>- místa určená investorem a TDS, popř. správcem komunikace</t>
  </si>
  <si>
    <t>ONP2</t>
  </si>
  <si>
    <t>Rázová zatěžovací zkouška</t>
  </si>
  <si>
    <t>- rázová zatěžovací zkouška dle ČSN 736192 a ČSN 72 1006</t>
  </si>
  <si>
    <t>- zkoušky prováděné lokálně v místech dle specifikace projektanta a investora</t>
  </si>
  <si>
    <t>SUM</t>
  </si>
  <si>
    <t>Poznámky uchazeče k zadání</t>
  </si>
  <si>
    <t>POPUZIV</t>
  </si>
  <si>
    <t>- přípravu podkladů, podání žádosti na katastrální úřad</t>
  </si>
  <si>
    <t>- polní práce spojené s vyhotovením geometrického plánu</t>
  </si>
  <si>
    <t>- výpočetní a grafické kancelářské práce</t>
  </si>
  <si>
    <t>- úřední ověření výsledného elaborátu</t>
  </si>
  <si>
    <t>END</t>
  </si>
  <si>
    <t>113108315R00</t>
  </si>
  <si>
    <t>Odstranění asfaltové vrstvy pl. do 50 m2, tl.15 cm</t>
  </si>
  <si>
    <t>m2</t>
  </si>
  <si>
    <t>- odstranění povrchu silnice I/45</t>
  </si>
  <si>
    <t>2*24,75</t>
  </si>
  <si>
    <t>VV</t>
  </si>
  <si>
    <t>113108310R00</t>
  </si>
  <si>
    <t>Odstranění asfaltové vrstvy pl. do 50 m2, tl.10 cm</t>
  </si>
  <si>
    <t>- odstranění povrchu asf. ploch v prostoru místních komunikací v tl. do 0,10 m (max. tl. vrstvy - předpoklad)</t>
  </si>
  <si>
    <t>9,0*0,50</t>
  </si>
  <si>
    <t>113107630R00</t>
  </si>
  <si>
    <t>Odstranění podkladu nad 50 m2,kam.drcené tl.30 cm</t>
  </si>
  <si>
    <t>- odstranění podkladu v prostorusilnice I/45 a MK, tl. 0,30 m</t>
  </si>
  <si>
    <t>- po posouzení stavu, možnost využití do konstrukce nové komunikace</t>
  </si>
  <si>
    <t>silnice I/45 : 2*(24,75)*1,3</t>
  </si>
  <si>
    <t>MK : 9,0*0,50*1,30</t>
  </si>
  <si>
    <t>113108305R00</t>
  </si>
  <si>
    <t>Odstranění asfaltové vrstvy pl.do 50 m2, tl. 5 cm</t>
  </si>
  <si>
    <t>- odstranění povrchu stávajícího chodníku</t>
  </si>
  <si>
    <t>9,0*2</t>
  </si>
  <si>
    <t>113106121R00</t>
  </si>
  <si>
    <t>Rozebrání dlažeb z betonových dlaždic na sucho</t>
  </si>
  <si>
    <t>- rozebrání staávající dlažby chodníku, s možností budoucího využití</t>
  </si>
  <si>
    <t>5,0*1,0</t>
  </si>
  <si>
    <t>979054441R00</t>
  </si>
  <si>
    <t>Očištění vybour. dlaždic s výplní kamen. těženým</t>
  </si>
  <si>
    <t>- očištění rozebráné dlažby</t>
  </si>
  <si>
    <t>5,0*1</t>
  </si>
  <si>
    <t>113107620R00</t>
  </si>
  <si>
    <t>Odstranění podkladu nad 50 m2,kam.drcené tl.20 cm</t>
  </si>
  <si>
    <t>- odstranění podkladu tl. 200 mm - v prostoru budoucích chodníků</t>
  </si>
  <si>
    <t>asfaltový povrch : 18,0</t>
  </si>
  <si>
    <t>dlžděný povrch : 5,0</t>
  </si>
  <si>
    <t>113109315R00</t>
  </si>
  <si>
    <t>Odstranění podkladu pl.50 m2, bet.prostý tl.15 cm</t>
  </si>
  <si>
    <t>- odstranění bet. povrchu v předpokládané tl. do 150 mm</t>
  </si>
  <si>
    <t>(1,8*5,5)</t>
  </si>
  <si>
    <t>113107610R00</t>
  </si>
  <si>
    <t>Odstranění podkladu nad 50 m2,kam.drcené tl.10 cm</t>
  </si>
  <si>
    <t>- odstranění povrchu tvořeného kamenivem (okraj komunikace, sjezd..), tl. cca 100 mm</t>
  </si>
  <si>
    <t>113202111R00</t>
  </si>
  <si>
    <t>Vytrhání obrub obrubníků silničních</t>
  </si>
  <si>
    <t>m</t>
  </si>
  <si>
    <t>- odstranění stávajících silničních obrub v prostoru stavby</t>
  </si>
  <si>
    <t>Silniční betonový obrubník : 5,0+9,0+9,0</t>
  </si>
  <si>
    <t>122302202R00</t>
  </si>
  <si>
    <t>Odkopávky pro silnice v hor. 4 do 1000 m3</t>
  </si>
  <si>
    <t>m3</t>
  </si>
  <si>
    <t>- odkop pro zpevněné plochy - 90%, 10% ruční výkop</t>
  </si>
  <si>
    <t>Odkopávky zeminy pro možnost provedení konstrukce chodníků : (19,6+4,4)*0,15*0,9</t>
  </si>
  <si>
    <t>Odkopávky zeminy pro možnost provedení obrubníků : (0,2*0,2)*72,50*0,9</t>
  </si>
  <si>
    <t>139601103R00</t>
  </si>
  <si>
    <t>Ruční výkop jam, rýh a šachet v hornině tř. 4</t>
  </si>
  <si>
    <t>- ruční výkop dokopávek apod.- cca 10%</t>
  </si>
  <si>
    <t>Odkopávky zeminy pro možnost provedení konstrukce chodníků : (19,6+4,4)*0,15*0,1</t>
  </si>
  <si>
    <t>Odkopávky zeminy pro možnost provedení obrubníků : (0,2*0,2)*72,50*0,1</t>
  </si>
  <si>
    <t>122307119R00</t>
  </si>
  <si>
    <t>Příplatek za lepivost hornina 4</t>
  </si>
  <si>
    <t>odkopávky : 5,85</t>
  </si>
  <si>
    <t>ruční výkop : 0,65</t>
  </si>
  <si>
    <t>569903311R00</t>
  </si>
  <si>
    <t xml:space="preserve">Zřízení zemních krajnic se zhutněním </t>
  </si>
  <si>
    <t>- hutněný zásyp za obrubou vhodnou zeminou z výkopku</t>
  </si>
  <si>
    <t>(0,2*0,2)*72,5</t>
  </si>
  <si>
    <t>121100001RAA</t>
  </si>
  <si>
    <t>Sejmutí ornice, naložení, odvoz a uložení odvoz do 1 km</t>
  </si>
  <si>
    <t>- v plochách zeleně dotčených stavbou v tl. 100 mm</t>
  </si>
  <si>
    <t>- mezideponie vzdálena do 1,0 km na pozemcích stavebníka</t>
  </si>
  <si>
    <t>- ornice bude sejmuta, odvezena a uskladněna na meziskládce (zde ošetřována) a následně zpětně přesunuta a rozprostřena, přebytek ornice bude rozhrnut na parcelách investora pro zlepšení vegetačního pokryvu</t>
  </si>
  <si>
    <t>sejmutí v tl.100 mm : 46,7*0,1</t>
  </si>
  <si>
    <t>460600001RT2</t>
  </si>
  <si>
    <t>Naložení a odvoz zeminy odvoz na vzdálenost 1000 m</t>
  </si>
  <si>
    <t>- naložení a odvoz zeminy do prostoru zpětného rozhrnutí</t>
  </si>
  <si>
    <t>- zbývající ornice bude rozprostřena na pozemcích investora</t>
  </si>
  <si>
    <t>sejmutí v tl. 100 mm : 46,7*0,1</t>
  </si>
  <si>
    <t>181301113R00</t>
  </si>
  <si>
    <t>Rozprostření ornice, rovina, tl.15-20 cm,nad 500m2</t>
  </si>
  <si>
    <t>- zpětné rozhrnutí ornice</t>
  </si>
  <si>
    <t>182001112R00</t>
  </si>
  <si>
    <t>Plošná úprava terénu, nerovnosti do 10 cm svah 1:2</t>
  </si>
  <si>
    <t>- úprava povrchu terénu před zpětným položením ornice a osetím, sadových úprav</t>
  </si>
  <si>
    <t>180402112R00</t>
  </si>
  <si>
    <t>Založení trávníku parkového výsevem svah do 1:2</t>
  </si>
  <si>
    <t>POL1_1</t>
  </si>
  <si>
    <t>00572400R</t>
  </si>
  <si>
    <t>Směs travní parková I. běžná zátěž á 25 kg</t>
  </si>
  <si>
    <t>kg</t>
  </si>
  <si>
    <t>SPCM</t>
  </si>
  <si>
    <t>Specifikace</t>
  </si>
  <si>
    <t>POL3_1</t>
  </si>
  <si>
    <t>46,70/100*2,5</t>
  </si>
  <si>
    <t>998225111R00</t>
  </si>
  <si>
    <t>Přesun hmot, pozemní komunikace, kryt živičný</t>
  </si>
  <si>
    <t>t</t>
  </si>
  <si>
    <t>Přesun hmot</t>
  </si>
  <si>
    <t>POL7_</t>
  </si>
  <si>
    <t>162201102R00</t>
  </si>
  <si>
    <t>Vodorovné přemístění výkopku z hor.1-4 do 50 m</t>
  </si>
  <si>
    <t>- přemístění výkopku na meziskládku pro další použití na stavbě a zpět</t>
  </si>
  <si>
    <t>zemní krajnice - tam a zpět : 2,90*2</t>
  </si>
  <si>
    <t>167101101R00</t>
  </si>
  <si>
    <t>Nakládání výkopku z hor. 1 ÷ 4 v množství do 100 m3</t>
  </si>
  <si>
    <t>- naložení pro možnost přemístění nazpět do prostoru stavby</t>
  </si>
  <si>
    <t>materiál ke zpětnému použití z meziskládky : 5,80</t>
  </si>
  <si>
    <t>171201101R00</t>
  </si>
  <si>
    <t>Uložení sypaniny do násypů nezhutněných</t>
  </si>
  <si>
    <t>- uložení sypaniny do násypů nebo na skládku s rozprostřením sypaniny ve vrstvách a s hrubým urovnáním.</t>
  </si>
  <si>
    <t>odkopávky hor 4 : 67,63613</t>
  </si>
  <si>
    <t>RV : 7,51513</t>
  </si>
  <si>
    <t>162301102R00</t>
  </si>
  <si>
    <t>Vodorovné přemístění výkopku z hor.1-4 do 1000 m</t>
  </si>
  <si>
    <t>- přemístění výkopku na skládku</t>
  </si>
  <si>
    <t>- odečet zpět využité zeminy : -2,90</t>
  </si>
  <si>
    <t>odkopávky hor 4 : 5,85</t>
  </si>
  <si>
    <t>RV : 0,65</t>
  </si>
  <si>
    <t>162701109R00</t>
  </si>
  <si>
    <t>Příplatek k vod. přemístění hor.1-4 za další 1 km</t>
  </si>
  <si>
    <t>- příplatek za odvoz na skládku - předpoklad vzd. do 23 km</t>
  </si>
  <si>
    <t>3,6*22</t>
  </si>
  <si>
    <t>979083112R00</t>
  </si>
  <si>
    <t>Vodorovné přemístění suti na skládku do 1000 m</t>
  </si>
  <si>
    <t>- přemístění suti do 1000 m dle pokynů investora na skládku investora</t>
  </si>
  <si>
    <t>asf. povrch tl. 50 mm : 18,0*0,05*2,50</t>
  </si>
  <si>
    <t>asf. povrch tl. 100 mm : 4,50*0,10*2,50</t>
  </si>
  <si>
    <t>asf. povrch tl. 150 mm : 49,50*0,15*2,50</t>
  </si>
  <si>
    <t>podklady s odvozem na skládku - tl. 30 cm : 70,20*0,30*2,2</t>
  </si>
  <si>
    <t>podklady z odvozem na skládku - tl. 20 cm : 23,0*0,20*2,20</t>
  </si>
  <si>
    <t>silniční obruby : 23,0*0,15*0,25*2,5</t>
  </si>
  <si>
    <t>vybouraný beton : 9,90*0,15*2,5</t>
  </si>
  <si>
    <t>rozebraná dlažba - na meziskládku a zpět : 5,50*0,06*2,5*2</t>
  </si>
  <si>
    <t>979082219R00</t>
  </si>
  <si>
    <t>Příplatek za dopravu suti po suchu za další 1 km</t>
  </si>
  <si>
    <t>- příplatek za odvoz na skládku - předpoklad vzd do 23,0 km</t>
  </si>
  <si>
    <t>asf. povrch tl. 50 mm : 18,0*0,05*2,50*22</t>
  </si>
  <si>
    <t>asf. povrch tl. 100 mm : 4,50*0,10*2,50*22</t>
  </si>
  <si>
    <t>asf. povrch tl. 150 mm : 49,50*0,15*2,50*22</t>
  </si>
  <si>
    <t>podklady s odvozem na skládku - tl. 30 cm : 70,20*0,30*2,2*22</t>
  </si>
  <si>
    <t>podklady z odvozem na skládku - tl. 20 cm : 23,0*0,20*2,20*22</t>
  </si>
  <si>
    <t>silniční obruby : 23,0*0,15*0,25*2,5*22</t>
  </si>
  <si>
    <t>vybouraný beton : 9,90*0,15*2,5*22</t>
  </si>
  <si>
    <t>979093111R00</t>
  </si>
  <si>
    <t>Uložení suti na skládku bez zhutnění</t>
  </si>
  <si>
    <t>- uložení suti do určeného prostoru</t>
  </si>
  <si>
    <t>zemina : 3,60*2,0</t>
  </si>
  <si>
    <t>199000005R00</t>
  </si>
  <si>
    <t>Poplatek za skládku zeminy 1- 4, č. dle katal. odpadů 17 05 04</t>
  </si>
  <si>
    <t>3,60*2,0</t>
  </si>
  <si>
    <t>199000002R00</t>
  </si>
  <si>
    <t>Poplatek za skládku horniny 1- 4, č. dle katal. odpadů 17 05 04</t>
  </si>
  <si>
    <t>podklady s odvozem na skládku - tl. 30 cm : 70,20*0,30</t>
  </si>
  <si>
    <t>podklady z odvozem na skládku - tl. 20 cm : 23,0*0,20</t>
  </si>
  <si>
    <t>979990103R00</t>
  </si>
  <si>
    <t>Poplatek za uložení suti - beton, skupina odpadu 170101</t>
  </si>
  <si>
    <t>RTS 23/ II</t>
  </si>
  <si>
    <t>RTS 23/ I</t>
  </si>
  <si>
    <t>979990121R00</t>
  </si>
  <si>
    <t>Poplatek za uložení suti - asfaltové pásy, kry, skupina odpadu 170302</t>
  </si>
  <si>
    <t>111201101R00</t>
  </si>
  <si>
    <t>Odstranění křovin i s kořeny na ploše do 1000 m2</t>
  </si>
  <si>
    <t>- odstranění keře v blízkosti přechodu, vč. likvidace</t>
  </si>
  <si>
    <t>182001131R00</t>
  </si>
  <si>
    <t>Plošná úprava terénu, nerovnosti do 20 cm v rovině</t>
  </si>
  <si>
    <t>- úprava povrchu terénu před prováděním stavebních úprav</t>
  </si>
  <si>
    <t>SKLADBA 1+předláždění : 47,18</t>
  </si>
  <si>
    <t>SKLADBA 2, 3 : 87,90</t>
  </si>
  <si>
    <t>181101102R00</t>
  </si>
  <si>
    <t>Úprava pláně v zářezech v hor. 1-4, se zhutněním</t>
  </si>
  <si>
    <t>- zhutnění zemní pláně, dle požadavků PD</t>
  </si>
  <si>
    <t>577132111R00</t>
  </si>
  <si>
    <t>Beton asfalt. ACO 11+ obrusný, š.nad 3 m, tl. 4 cm</t>
  </si>
  <si>
    <t>RTS 18/ II</t>
  </si>
  <si>
    <t>SKLADBA 2, 3 - obrusná vrstva ACO 11+, tl. 40 mm</t>
  </si>
  <si>
    <t>SKLADBA 2 : 27,50*0,50*2</t>
  </si>
  <si>
    <t>SKLADBA 3 : 9,0*0,50</t>
  </si>
  <si>
    <t>577152123R00</t>
  </si>
  <si>
    <t>Beton asfalt. ACL 16+ ložný, š. nad 3 m, tl. 6 cm</t>
  </si>
  <si>
    <t>SKLADBA 2 - ložná vrstva ACL 16+, tl. 60 mm</t>
  </si>
  <si>
    <t>SKLADBA 2 : 2*27,50*0,50</t>
  </si>
  <si>
    <t>565131211R00</t>
  </si>
  <si>
    <t>Podklad z obal kamen. ACP 16+, š.nad 3 m, tl. 5 cm</t>
  </si>
  <si>
    <t>SKLADBA 2, 3 - podklad asf. vrstva ACP 16+, tl. 50 mm</t>
  </si>
  <si>
    <t>573231110R00</t>
  </si>
  <si>
    <t>Postřik živičný spojovací z emulze 0,3-0,5 kg/m2</t>
  </si>
  <si>
    <t>RTS 22/ I</t>
  </si>
  <si>
    <t>SKLADBA 2, 3 - postřik spojovací na ACP16+ a ACL16+</t>
  </si>
  <si>
    <t>SKLADBA 2 : 2*27,5*0,5*2</t>
  </si>
  <si>
    <t>SKLADBA 3 : 9,0*0,5</t>
  </si>
  <si>
    <t>573111111R00</t>
  </si>
  <si>
    <t>Postřik živičný infiltr.+ posyp, asfalt. 0,60kg/m2</t>
  </si>
  <si>
    <t>SKLADBA 2, 3 - postřik infiltrační na vrchní podkladní vrstvu ŠD</t>
  </si>
  <si>
    <t>SKLADBA 2 : 2*27,5*0,5</t>
  </si>
  <si>
    <t>564851111RT2</t>
  </si>
  <si>
    <t>Podklad ze štěrkodrti po zhutnění tloušťky 15 cm štěrkodrť frakce 0-32 mm</t>
  </si>
  <si>
    <t>SKLADBA 2, 3 - podkladní vrstva ze štěrkodrti, prům. tl. 150 mm, frakce 0/32</t>
  </si>
  <si>
    <t>SKLADBA 2 : 27,5*0,5*2</t>
  </si>
  <si>
    <t>564851111RT4</t>
  </si>
  <si>
    <t>Podklad ze štěrkodrti po zhutnění tloušťky 15 cm štěrkodrť frakce 0-63 mm</t>
  </si>
  <si>
    <t>SKLADBA 2, 3 - šterkodrť (ŠDB), frakce 0/63 tl 150 mm vč. rozšíření pod obruby</t>
  </si>
  <si>
    <t>SKLADBA 2 : 2*27,5*0,5*3</t>
  </si>
  <si>
    <t>SKLADBA 3 : 9,0*0,5*1,2</t>
  </si>
  <si>
    <t>592451124R</t>
  </si>
  <si>
    <t>Dlažba 20x10x6 cm přírodní skladba</t>
  </si>
  <si>
    <t>POL3_</t>
  </si>
  <si>
    <t>SKLADBA 1 - povrch z bet. zámkové dlažby tl. 60 mm, u nových materiálů ztratné 5%</t>
  </si>
  <si>
    <t>(18,85+15,65)*1,05</t>
  </si>
  <si>
    <t>592451151R</t>
  </si>
  <si>
    <t>Dlažba SLP skladba 20x10x6 cm červená dlažba pro nevidomé</t>
  </si>
  <si>
    <t>SKLADBA 1 - dlažba bezb. úprav - varovné pásy, signální pásy, 5% ztratné</t>
  </si>
  <si>
    <t>((3*0,4)*2+(3,2*0,8+3,4*0,8))*1,05</t>
  </si>
  <si>
    <t>596215021R00</t>
  </si>
  <si>
    <t>Kladení zámkové dlažby tl. 6 cm do drtě tl. 4 cm</t>
  </si>
  <si>
    <t>SKLADBA 1 - kladení povrchu ze zámkové dlažby - pochozí plochy</t>
  </si>
  <si>
    <t>zámková dlažba tl. 60 mm šedá : 34,50</t>
  </si>
  <si>
    <t>SLP dlažba - varovné a signální pásy : 7,68</t>
  </si>
  <si>
    <t>465921135R00</t>
  </si>
  <si>
    <t>Kladení dlažby betonové do drtě tl. 4 cm</t>
  </si>
  <si>
    <t>Předláždění povrchu, kladení betonové dlažby rozebrané</t>
  </si>
  <si>
    <t>SKLADBA 1+ předláždění  - podkladní vrstva chodníku, tl. 150 mm, ŠD frakce 0/32</t>
  </si>
  <si>
    <t>předláždění : 5,0</t>
  </si>
  <si>
    <t>564113510R00</t>
  </si>
  <si>
    <t>Podklad z asf.recyklátu fr. 0-32 po zhutn.tl.10 cm</t>
  </si>
  <si>
    <t>- navázání na stávající kosntrukce v tl. 100 mm</t>
  </si>
  <si>
    <t>919735113R00</t>
  </si>
  <si>
    <t>Řezání stávajícího živičného krytu tl. 10 - 15 cm</t>
  </si>
  <si>
    <t>- zařezání pracovních spár v asfaltovém povrchu komunikace - silnice I/45</t>
  </si>
  <si>
    <t>v prostoru MK : 2*28,50</t>
  </si>
  <si>
    <t>919735112R00</t>
  </si>
  <si>
    <t>Řezání stávajícího živičného krytu tl. 5 - 10 cm</t>
  </si>
  <si>
    <t>- zařezání pracovních spár v asfaltovém povrchu komunikace - MK</t>
  </si>
  <si>
    <t>919726213R00</t>
  </si>
  <si>
    <t>Těsnění spár krytu zálivkou za tepla</t>
  </si>
  <si>
    <t>- zapravení pracovních spár asfaltovou zálivkou za tepla, vč. případného vyčištění a impregnace před zalitím</t>
  </si>
  <si>
    <t>asf 100 mm : 10</t>
  </si>
  <si>
    <t>asf 150 mm : 57</t>
  </si>
  <si>
    <t>592162116R</t>
  </si>
  <si>
    <t>Přídlažba silniční nízká 50/25/8 přírodní</t>
  </si>
  <si>
    <t>kus</t>
  </si>
  <si>
    <t>- silniční betonová přídlažba 50/25/8 cm</t>
  </si>
  <si>
    <t>27,50*2/0,5</t>
  </si>
  <si>
    <t>917932131R00</t>
  </si>
  <si>
    <t>Osazení betonové prefa přídlažby do lože z C20/25</t>
  </si>
  <si>
    <t>- osazení přídlažby</t>
  </si>
  <si>
    <t>59217488R</t>
  </si>
  <si>
    <t>Obrubník silniční 1000/150/250 přírodní</t>
  </si>
  <si>
    <t>- silniční obruba, ztratné 5%</t>
  </si>
  <si>
    <t>silniční : (5,5+10+10+10+9)*1,05</t>
  </si>
  <si>
    <t>59217476R</t>
  </si>
  <si>
    <t>Obrubník silniční nájezdový 1000/150/150 šedý</t>
  </si>
  <si>
    <t>- silniční nájezdový obrubník 150/150, ztratné 5%</t>
  </si>
  <si>
    <t>(5+3+3)*1,05</t>
  </si>
  <si>
    <t>59217480R</t>
  </si>
  <si>
    <t>Obrubník silniční přechodový L 1000/150/150-250</t>
  </si>
  <si>
    <t>59217481R</t>
  </si>
  <si>
    <t>Obrubník silniční přechodový P 1000/150/150-250</t>
  </si>
  <si>
    <t>592174230R</t>
  </si>
  <si>
    <t>Obrubník chodníkový 1000/80/250 přírodní</t>
  </si>
  <si>
    <t>- obrubník 1000/250/80, 5% ztratné</t>
  </si>
  <si>
    <t>(5+2*6,5+2*5)*1,05</t>
  </si>
  <si>
    <t>917862111R00</t>
  </si>
  <si>
    <t>Osazení stojatého obrubníku betonového, s boční opěrou, do lože z betonu C 12/15</t>
  </si>
  <si>
    <t>- osazení obrub</t>
  </si>
  <si>
    <t>nájezdové : 11</t>
  </si>
  <si>
    <t>přechodové : 4+4</t>
  </si>
  <si>
    <t>silniční : 44,5</t>
  </si>
  <si>
    <t>chodníkové : 28</t>
  </si>
  <si>
    <t>914121OA0</t>
  </si>
  <si>
    <t>Dopravní značky, základní velikost, ocelová - dodávka a montáž</t>
  </si>
  <si>
    <t>EXP 23</t>
  </si>
  <si>
    <t>- nové SDZ</t>
  </si>
  <si>
    <t>IP 6 - přechod pro chodce : 2</t>
  </si>
  <si>
    <t>915111OA0</t>
  </si>
  <si>
    <t>Vodorovné dopravní značení barvou, hladké - dodávka a montáž</t>
  </si>
  <si>
    <t xml:space="preserve">m2    </t>
  </si>
  <si>
    <t>- nové VDZ</t>
  </si>
  <si>
    <t>V7a - bílá : 6*(0,50*3,0)</t>
  </si>
  <si>
    <t>998223011R00</t>
  </si>
  <si>
    <t>Přesun hmot, pozemní komunikace, kryt dlážděný</t>
  </si>
  <si>
    <t>132301110R00</t>
  </si>
  <si>
    <t>Hloubení rýh š.do 60 cm v hor.4 do 50 m3,STROJNĚ</t>
  </si>
  <si>
    <t>- hloubení rýhy pro kabel VO, v zeleni, v chodníku</t>
  </si>
  <si>
    <t>strojní výkop - 80% : (0,5*0,7)*8,4*0,80</t>
  </si>
  <si>
    <t>131301201R00</t>
  </si>
  <si>
    <t>Hloubení zapažených jam v hor.4 do 100 m3</t>
  </si>
  <si>
    <t>- hloubení zápichových jam</t>
  </si>
  <si>
    <t>strojní výkop 80% : (0,8*0,8*1,7)*2*0,80</t>
  </si>
  <si>
    <t>- ruční výkop bude prováděn v prostoru křížení s ostatními IS, popř. dokopávky</t>
  </si>
  <si>
    <t>ruční výkop - 20% - rýhy : (0,5*0,7)*8,4*0,20</t>
  </si>
  <si>
    <t>ruční výkop - 20% - jámy : (0,8*0,8*1,7)*2*0,20</t>
  </si>
  <si>
    <t>hloubení rýhy 60 cm : 2,352</t>
  </si>
  <si>
    <t>ruční výkop : 1,02320</t>
  </si>
  <si>
    <t>hloubení jam : 1,7408</t>
  </si>
  <si>
    <t>161101101R00</t>
  </si>
  <si>
    <t>Svislé přemístění výkopku z hor.1-4 do 2,5 m</t>
  </si>
  <si>
    <t>- svislé přemístění výkopku, v rozsahu dle popisu položky</t>
  </si>
  <si>
    <t>jámy : 1,7408</t>
  </si>
  <si>
    <t>rýhy : 2,3520</t>
  </si>
  <si>
    <t>130001101R00</t>
  </si>
  <si>
    <t>Příplatek za ztížené hloubení v blízkosti vedení</t>
  </si>
  <si>
    <t>- příplatek za hloubení v blízkosti vedení osatatních IS</t>
  </si>
  <si>
    <t>151101101R00</t>
  </si>
  <si>
    <t>Pažení a rozepření stěn rýh - příložné - hl.do 2 m</t>
  </si>
  <si>
    <t>- pažení rýhy při hl. &gt; nez 1,20 m nebo při sesuvech zeminy</t>
  </si>
  <si>
    <t>- použití se odsouhlasí se stavebníkem</t>
  </si>
  <si>
    <t>8,40*0,70*2</t>
  </si>
  <si>
    <t>151101111R00</t>
  </si>
  <si>
    <t>Odstranění pažení stěn rýh - příložné - hl. do 2 m</t>
  </si>
  <si>
    <t>- odstranění pažení z výkopu</t>
  </si>
  <si>
    <t>460420022RT2</t>
  </si>
  <si>
    <t>Zřízení kabelového lože v rýze š. do 65 cm z písku lože tloušťky 15 cm</t>
  </si>
  <si>
    <t>- podsyp, lože tl. 0,10 m pod kabel</t>
  </si>
  <si>
    <t>8,40*0,50</t>
  </si>
  <si>
    <t>175101101RT2</t>
  </si>
  <si>
    <t>Obsyp potrubí bez prohození sypaniny s dodáním štěrkopísku frakce 0 - 22 mm</t>
  </si>
  <si>
    <t>- obsyp kanalizačního potrubí, vždy 250 mm od úrovně kabelu</t>
  </si>
  <si>
    <t>8,40*0,5*0,20</t>
  </si>
  <si>
    <t>174101101R00</t>
  </si>
  <si>
    <t>Zásyp jam, rýh, šachet se zhutněním</t>
  </si>
  <si>
    <t>- zásypy v prostoru stavby</t>
  </si>
  <si>
    <t>- včetně strojního přemístění materiálu pro zásyp ze vzdálenosti do 10 m od okraje zásypu</t>
  </si>
  <si>
    <t>vhodná zemina : (0,5*0,5)*8,4</t>
  </si>
  <si>
    <t>275313711R00</t>
  </si>
  <si>
    <t>Beton základových patek prostý C 25/30</t>
  </si>
  <si>
    <t>- základové patky stožárů o rozměrech dle TP výrobce a dle PD</t>
  </si>
  <si>
    <t>- typové provedení, vč. předchystání otvorů, osazení trubky PVC DN250 a zabetonování chrániček  kopoflex pro možnost napojení kabelového vedení, napojení FeZn</t>
  </si>
  <si>
    <t>- provedení celkem 2 ks základů o rozměrech 0,70x0,70x1,70 m vč. doplňkovýc konstrukcí</t>
  </si>
  <si>
    <t>0,7*0,7*1,70*2</t>
  </si>
  <si>
    <t>3457114702R</t>
  </si>
  <si>
    <t>Trubka kabelová chránička d63</t>
  </si>
  <si>
    <t>- chránička pro kabel VO</t>
  </si>
  <si>
    <t>871211121R00</t>
  </si>
  <si>
    <t>Montáž trubek polyetylenových ve výkopu d 63 mm</t>
  </si>
  <si>
    <t>- montáž chrániček VO d63</t>
  </si>
  <si>
    <t xml:space="preserve"> 460490012RT1</t>
  </si>
  <si>
    <t>Fólie výstražná z PVC, šířka 33 cm, fólie PVC šířka 33 cm</t>
  </si>
  <si>
    <t>- folie nad kabel VO</t>
  </si>
  <si>
    <t>210220022R00</t>
  </si>
  <si>
    <t>Vedení uzemňovací v zemi FeZn, D 8 - 10 mm</t>
  </si>
  <si>
    <t>včetně materiálu, montáže svorek spojovacích, odbočných, upevňovacích a spojovacího materiálu.</t>
  </si>
  <si>
    <t>210810053R00</t>
  </si>
  <si>
    <t>Kabel CYKY 4x10 mm2</t>
  </si>
  <si>
    <t>- materiál vč. uložení do chráničky d63 a propojení sloupů a ostatních prací, vč. rezervy 5%</t>
  </si>
  <si>
    <t>vedení v zemi : 8,40+2*1,0</t>
  </si>
  <si>
    <t>vedení na sloupu : 2*6,0</t>
  </si>
  <si>
    <t>vedení vzdušné : 11,0+1,0*2</t>
  </si>
  <si>
    <t>210500020RA0</t>
  </si>
  <si>
    <t>Venkovní osvětlení, stožár uliční</t>
  </si>
  <si>
    <t>- nové sloupy VO nasvětlení přechodů pro chodce vč. výložníku a svítidla</t>
  </si>
  <si>
    <t>- položka zahrnuje kompletní dodávku sloupů dle výkresové přílohy této PD, osazení sloupu, výložníky, svítidla a napojení na stávající rozvod VO vč. případné kabelové spojky</t>
  </si>
  <si>
    <t>- všechny sloupy budou provedeny dle technických podmínek daných výrobcem</t>
  </si>
  <si>
    <t>- VOP1, VOP2 - sloupy výšky 6,0 m, s výložníkem délky 2,50 m, osazeny svítidlem  MARUT S P 9k0 740 LED, nasazeno na výložníku  UD 1 - 2500/B, stožár typ STP6-B</t>
  </si>
  <si>
    <t>- na stožáru VOP1 bude přechod mezi vedení podzemním a nadzemním, z důvodu propojení je nutné osadit elktro skříň na sloup dle platné legislativy ťaké v ceně)</t>
  </si>
  <si>
    <t/>
  </si>
  <si>
    <t>Pro stavbu mohou být použity i výrobky jiných výrobců, které mají stejné valstnosti (po kontrolním výpočtu osvětlení) a jsou stejné nebo vyší kvality provedení.</t>
  </si>
  <si>
    <t>2,10*2</t>
  </si>
  <si>
    <t>Nakládání výkopku z hor.1-4 v množství do 100 m3</t>
  </si>
  <si>
    <t>rýhy : 2,352</t>
  </si>
  <si>
    <t>ruční vákop : 1,0232</t>
  </si>
  <si>
    <t>zpětně použito : -2,10</t>
  </si>
  <si>
    <t>3,016*22</t>
  </si>
  <si>
    <t>výkopek : 3,016*2,0</t>
  </si>
  <si>
    <t>998289011R00</t>
  </si>
  <si>
    <t>Přesun hmot pro kabelovody jakéhokoliv rozsahu</t>
  </si>
  <si>
    <t>Nasvětlení přechodu pro chodce</t>
  </si>
  <si>
    <t>Popis objektu: 003 - Nasvětlení přechodu pro chodce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</si>
</sst>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7"/>
  <sheetViews>
    <sheetView showGridLines="0" topLeftCell="B31" zoomScaleNormal="100" zoomScaleSheetLayoutView="75" workbookViewId="0">
      <selection activeCell="G54" sqref="G5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6" t="s">
        <v>24</v>
      </c>
      <c r="C2" s="77"/>
      <c r="D2" s="78" t="s">
        <v>43</v>
      </c>
      <c r="E2" s="234" t="s">
        <v>44</v>
      </c>
      <c r="F2" s="235"/>
      <c r="G2" s="235"/>
      <c r="H2" s="235"/>
      <c r="I2" s="235"/>
      <c r="J2" s="236"/>
      <c r="O2" s="1"/>
    </row>
    <row r="3" spans="1:15" ht="27" hidden="1" customHeight="1" x14ac:dyDescent="0.2">
      <c r="A3" s="2"/>
      <c r="B3" s="79"/>
      <c r="C3" s="77"/>
      <c r="D3" s="80"/>
      <c r="E3" s="237"/>
      <c r="F3" s="238"/>
      <c r="G3" s="238"/>
      <c r="H3" s="238"/>
      <c r="I3" s="238"/>
      <c r="J3" s="239"/>
    </row>
    <row r="4" spans="1:15" ht="23.25" customHeight="1" x14ac:dyDescent="0.2">
      <c r="A4" s="2"/>
      <c r="B4" s="81"/>
      <c r="C4" s="82"/>
      <c r="D4" s="83"/>
      <c r="E4" s="218"/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/>
      <c r="E5" s="223"/>
      <c r="F5" s="223"/>
      <c r="G5" s="22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SUMIF(F64:F73,A16,I64:I73)+SUMIF(F64:F73,"PSU",I64:I73)</f>
        <v>0</v>
      </c>
      <c r="J16" s="208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SUMIF(F64:F73,A17,I64:I73)</f>
        <v>0</v>
      </c>
      <c r="J17" s="208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SUMIF(F64:F73,A18,I64:I73)</f>
        <v>0</v>
      </c>
      <c r="J18" s="208"/>
    </row>
    <row r="19" spans="1:10" ht="23.25" customHeight="1" x14ac:dyDescent="0.2">
      <c r="A19" s="138" t="s">
        <v>87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SUMIF(F64:F73,A19,I64:I73)</f>
        <v>0</v>
      </c>
      <c r="J19" s="208"/>
    </row>
    <row r="20" spans="1:10" ht="23.25" customHeight="1" x14ac:dyDescent="0.2">
      <c r="A20" s="138" t="s">
        <v>88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SUMIF(F64:F73,A20,I64:I73)</f>
        <v>0</v>
      </c>
      <c r="J20" s="20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44"/>
      <c r="G21" s="209"/>
      <c r="H21" s="244"/>
      <c r="I21" s="209">
        <f>SUM(I16:J20)</f>
        <v>0</v>
      </c>
      <c r="J21" s="21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2">
        <f>A23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2">
        <f>ZakladDPHSniVypocet+ZakladDPHZaklVypocet</f>
        <v>0</v>
      </c>
      <c r="H28" s="212"/>
      <c r="I28" s="212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1">
        <f>A27</f>
        <v>0</v>
      </c>
      <c r="H29" s="211"/>
      <c r="I29" s="211"/>
      <c r="J29" s="118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7"/>
      <c r="D39" s="197"/>
      <c r="E39" s="197"/>
      <c r="F39" s="98">
        <f>'000 001 Pol'!AE53+'001 001 Pol'!AE138+'002 001 Pol'!AE106+'003 001 Pol'!AE97</f>
        <v>0</v>
      </c>
      <c r="G39" s="99">
        <f>'000 001 Pol'!AF53+'001 001 Pol'!AF138+'002 001 Pol'!AF106+'003 001 Pol'!AF97</f>
        <v>0</v>
      </c>
      <c r="H39" s="100">
        <f t="shared" ref="H39:H47" si="1">(F39*SazbaDPH1/100)+(G39*SazbaDPH2/100)</f>
        <v>0</v>
      </c>
      <c r="I39" s="100">
        <f t="shared" ref="I39:I47" si="2">F39+G39+H39</f>
        <v>0</v>
      </c>
      <c r="J39" s="101" t="str">
        <f t="shared" ref="J39:J47" si="3"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196" t="s">
        <v>47</v>
      </c>
      <c r="D40" s="196"/>
      <c r="E40" s="196"/>
      <c r="F40" s="103">
        <f>'000 001 Pol'!AE53</f>
        <v>0</v>
      </c>
      <c r="G40" s="104">
        <f>'000 001 Pol'!AF53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48</v>
      </c>
      <c r="C41" s="197" t="s">
        <v>49</v>
      </c>
      <c r="D41" s="197"/>
      <c r="E41" s="197"/>
      <c r="F41" s="107">
        <f>'000 001 Pol'!AE53</f>
        <v>0</v>
      </c>
      <c r="G41" s="100">
        <f>'000 001 Pol'!AF53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48</v>
      </c>
      <c r="C42" s="196" t="s">
        <v>50</v>
      </c>
      <c r="D42" s="196"/>
      <c r="E42" s="196"/>
      <c r="F42" s="103">
        <f>'001 001 Pol'!AE138</f>
        <v>0</v>
      </c>
      <c r="G42" s="104">
        <f>'001 001 Pol'!AF138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48</v>
      </c>
      <c r="C43" s="197" t="s">
        <v>51</v>
      </c>
      <c r="D43" s="197"/>
      <c r="E43" s="197"/>
      <c r="F43" s="107">
        <f>'001 001 Pol'!AE138</f>
        <v>0</v>
      </c>
      <c r="G43" s="100">
        <f>'001 001 Pol'!AF138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2</v>
      </c>
      <c r="B44" s="102" t="s">
        <v>52</v>
      </c>
      <c r="C44" s="196" t="s">
        <v>53</v>
      </c>
      <c r="D44" s="196"/>
      <c r="E44" s="196"/>
      <c r="F44" s="103">
        <f>'002 001 Pol'!AE106</f>
        <v>0</v>
      </c>
      <c r="G44" s="104">
        <f>'002 001 Pol'!AF106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">
      <c r="A45" s="87">
        <v>3</v>
      </c>
      <c r="B45" s="106" t="s">
        <v>48</v>
      </c>
      <c r="C45" s="197" t="s">
        <v>54</v>
      </c>
      <c r="D45" s="197"/>
      <c r="E45" s="197"/>
      <c r="F45" s="107">
        <f>'002 001 Pol'!AE106</f>
        <v>0</v>
      </c>
      <c r="G45" s="100">
        <f>'002 001 Pol'!AF106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>
        <v>2</v>
      </c>
      <c r="B46" s="102" t="s">
        <v>55</v>
      </c>
      <c r="C46" s="196" t="s">
        <v>553</v>
      </c>
      <c r="D46" s="196"/>
      <c r="E46" s="196"/>
      <c r="F46" s="103">
        <f>'003 001 Pol'!AE97</f>
        <v>0</v>
      </c>
      <c r="G46" s="104">
        <f>'003 001 Pol'!AF97</f>
        <v>0</v>
      </c>
      <c r="H46" s="104">
        <f t="shared" si="1"/>
        <v>0</v>
      </c>
      <c r="I46" s="104">
        <f t="shared" si="2"/>
        <v>0</v>
      </c>
      <c r="J46" s="105" t="str">
        <f t="shared" si="3"/>
        <v/>
      </c>
    </row>
    <row r="47" spans="1:10" ht="25.5" customHeight="1" x14ac:dyDescent="0.2">
      <c r="A47" s="87">
        <v>3</v>
      </c>
      <c r="B47" s="106" t="s">
        <v>48</v>
      </c>
      <c r="C47" s="197" t="s">
        <v>54</v>
      </c>
      <c r="D47" s="197"/>
      <c r="E47" s="197"/>
      <c r="F47" s="107">
        <f>'003 001 Pol'!AE97</f>
        <v>0</v>
      </c>
      <c r="G47" s="100">
        <f>'003 001 Pol'!AF97</f>
        <v>0</v>
      </c>
      <c r="H47" s="100">
        <f t="shared" si="1"/>
        <v>0</v>
      </c>
      <c r="I47" s="100">
        <f t="shared" si="2"/>
        <v>0</v>
      </c>
      <c r="J47" s="101" t="str">
        <f t="shared" si="3"/>
        <v/>
      </c>
    </row>
    <row r="48" spans="1:10" ht="25.5" customHeight="1" x14ac:dyDescent="0.2">
      <c r="A48" s="87"/>
      <c r="B48" s="198" t="s">
        <v>56</v>
      </c>
      <c r="C48" s="199"/>
      <c r="D48" s="199"/>
      <c r="E48" s="200"/>
      <c r="F48" s="108">
        <f>SUMIF(A39:A47,"=1",F39:F47)</f>
        <v>0</v>
      </c>
      <c r="G48" s="109">
        <f>SUMIF(A39:A47,"=1",G39:G47)</f>
        <v>0</v>
      </c>
      <c r="H48" s="109">
        <f>SUMIF(A39:A47,"=1",H39:H47)</f>
        <v>0</v>
      </c>
      <c r="I48" s="109">
        <f>SUMIF(A39:A47,"=1",I39:I47)</f>
        <v>0</v>
      </c>
      <c r="J48" s="110">
        <f>SUMIF(A39:A47,"=1",J39:J47)</f>
        <v>0</v>
      </c>
    </row>
    <row r="50" spans="1:10" x14ac:dyDescent="0.2">
      <c r="A50" t="s">
        <v>58</v>
      </c>
      <c r="B50" t="s">
        <v>59</v>
      </c>
    </row>
    <row r="51" spans="1:10" x14ac:dyDescent="0.2">
      <c r="A51" t="s">
        <v>60</v>
      </c>
      <c r="B51" t="s">
        <v>61</v>
      </c>
    </row>
    <row r="52" spans="1:10" x14ac:dyDescent="0.2">
      <c r="A52" t="s">
        <v>62</v>
      </c>
      <c r="B52" t="s">
        <v>63</v>
      </c>
    </row>
    <row r="53" spans="1:10" x14ac:dyDescent="0.2">
      <c r="A53" t="s">
        <v>60</v>
      </c>
      <c r="B53" t="s">
        <v>64</v>
      </c>
    </row>
    <row r="54" spans="1:10" x14ac:dyDescent="0.2">
      <c r="A54" t="s">
        <v>62</v>
      </c>
      <c r="B54" t="s">
        <v>65</v>
      </c>
    </row>
    <row r="55" spans="1:10" x14ac:dyDescent="0.2">
      <c r="A55" t="s">
        <v>60</v>
      </c>
      <c r="B55" t="s">
        <v>66</v>
      </c>
    </row>
    <row r="56" spans="1:10" x14ac:dyDescent="0.2">
      <c r="A56" t="s">
        <v>62</v>
      </c>
      <c r="B56" t="s">
        <v>67</v>
      </c>
    </row>
    <row r="57" spans="1:10" x14ac:dyDescent="0.2">
      <c r="A57" t="s">
        <v>60</v>
      </c>
      <c r="B57" t="s">
        <v>554</v>
      </c>
    </row>
    <row r="58" spans="1:10" x14ac:dyDescent="0.2">
      <c r="A58" t="s">
        <v>62</v>
      </c>
      <c r="B58" t="s">
        <v>67</v>
      </c>
    </row>
    <row r="61" spans="1:10" ht="15.75" x14ac:dyDescent="0.25">
      <c r="B61" s="119" t="s">
        <v>68</v>
      </c>
    </row>
    <row r="63" spans="1:10" ht="25.5" customHeight="1" x14ac:dyDescent="0.2">
      <c r="A63" s="121"/>
      <c r="B63" s="124" t="s">
        <v>18</v>
      </c>
      <c r="C63" s="124" t="s">
        <v>6</v>
      </c>
      <c r="D63" s="125"/>
      <c r="E63" s="125"/>
      <c r="F63" s="126" t="s">
        <v>69</v>
      </c>
      <c r="G63" s="126"/>
      <c r="H63" s="126"/>
      <c r="I63" s="126" t="s">
        <v>31</v>
      </c>
      <c r="J63" s="126" t="s">
        <v>0</v>
      </c>
    </row>
    <row r="64" spans="1:10" ht="36.75" customHeight="1" x14ac:dyDescent="0.2">
      <c r="A64" s="122"/>
      <c r="B64" s="127" t="s">
        <v>70</v>
      </c>
      <c r="C64" s="194" t="s">
        <v>71</v>
      </c>
      <c r="D64" s="195"/>
      <c r="E64" s="195"/>
      <c r="F64" s="134" t="s">
        <v>26</v>
      </c>
      <c r="G64" s="135"/>
      <c r="H64" s="135"/>
      <c r="I64" s="135">
        <f>'001 001 Pol'!G8+'001 001 Pol'!G134+'003 001 Pol'!G8</f>
        <v>0</v>
      </c>
      <c r="J64" s="131" t="str">
        <f>IF(I74=0,"",I64/I74*100)</f>
        <v/>
      </c>
    </row>
    <row r="65" spans="1:10" ht="36.75" customHeight="1" x14ac:dyDescent="0.2">
      <c r="A65" s="122"/>
      <c r="B65" s="127" t="s">
        <v>72</v>
      </c>
      <c r="C65" s="194" t="s">
        <v>73</v>
      </c>
      <c r="D65" s="195"/>
      <c r="E65" s="195"/>
      <c r="F65" s="134" t="s">
        <v>26</v>
      </c>
      <c r="G65" s="135"/>
      <c r="H65" s="135"/>
      <c r="I65" s="135">
        <f>'001 001 Pol'!G55</f>
        <v>0</v>
      </c>
      <c r="J65" s="131" t="str">
        <f>IF(I74=0,"",I65/I74*100)</f>
        <v/>
      </c>
    </row>
    <row r="66" spans="1:10" ht="36.75" customHeight="1" x14ac:dyDescent="0.2">
      <c r="A66" s="122"/>
      <c r="B66" s="127" t="s">
        <v>74</v>
      </c>
      <c r="C66" s="194" t="s">
        <v>75</v>
      </c>
      <c r="D66" s="195"/>
      <c r="E66" s="195"/>
      <c r="F66" s="134" t="s">
        <v>26</v>
      </c>
      <c r="G66" s="135"/>
      <c r="H66" s="135"/>
      <c r="I66" s="135">
        <f>'003 001 Pol'!G47</f>
        <v>0</v>
      </c>
      <c r="J66" s="131" t="str">
        <f>IF(I74=0,"",I66/I74*100)</f>
        <v/>
      </c>
    </row>
    <row r="67" spans="1:10" ht="36.75" customHeight="1" x14ac:dyDescent="0.2">
      <c r="A67" s="122"/>
      <c r="B67" s="127" t="s">
        <v>76</v>
      </c>
      <c r="C67" s="194" t="s">
        <v>77</v>
      </c>
      <c r="D67" s="195"/>
      <c r="E67" s="195"/>
      <c r="F67" s="134" t="s">
        <v>26</v>
      </c>
      <c r="G67" s="135"/>
      <c r="H67" s="135"/>
      <c r="I67" s="135">
        <f>'002 001 Pol'!G8</f>
        <v>0</v>
      </c>
      <c r="J67" s="131" t="str">
        <f>IF(I74=0,"",I67/I74*100)</f>
        <v/>
      </c>
    </row>
    <row r="68" spans="1:10" ht="36.75" customHeight="1" x14ac:dyDescent="0.2">
      <c r="A68" s="122"/>
      <c r="B68" s="127" t="s">
        <v>78</v>
      </c>
      <c r="C68" s="194" t="s">
        <v>79</v>
      </c>
      <c r="D68" s="195"/>
      <c r="E68" s="195"/>
      <c r="F68" s="134" t="s">
        <v>26</v>
      </c>
      <c r="G68" s="135"/>
      <c r="H68" s="135"/>
      <c r="I68" s="135">
        <f>'002 001 Pol'!G64</f>
        <v>0</v>
      </c>
      <c r="J68" s="131" t="str">
        <f>IF(I74=0,"",I68/I74*100)</f>
        <v/>
      </c>
    </row>
    <row r="69" spans="1:10" ht="36.75" customHeight="1" x14ac:dyDescent="0.2">
      <c r="A69" s="122"/>
      <c r="B69" s="127" t="s">
        <v>80</v>
      </c>
      <c r="C69" s="194" t="s">
        <v>81</v>
      </c>
      <c r="D69" s="195"/>
      <c r="E69" s="195"/>
      <c r="F69" s="134" t="s">
        <v>26</v>
      </c>
      <c r="G69" s="135"/>
      <c r="H69" s="135"/>
      <c r="I69" s="135">
        <f>'001 001 Pol'!G72+'002 001 Pol'!G102+'003 001 Pol'!G94</f>
        <v>0</v>
      </c>
      <c r="J69" s="131" t="str">
        <f>IF(I74=0,"",I69/I74*100)</f>
        <v/>
      </c>
    </row>
    <row r="70" spans="1:10" ht="36.75" customHeight="1" x14ac:dyDescent="0.2">
      <c r="A70" s="122"/>
      <c r="B70" s="127" t="s">
        <v>82</v>
      </c>
      <c r="C70" s="194" t="s">
        <v>83</v>
      </c>
      <c r="D70" s="195"/>
      <c r="E70" s="195"/>
      <c r="F70" s="134" t="s">
        <v>28</v>
      </c>
      <c r="G70" s="135"/>
      <c r="H70" s="135"/>
      <c r="I70" s="135">
        <f>'003 001 Pol'!G53</f>
        <v>0</v>
      </c>
      <c r="J70" s="131" t="str">
        <f>IF(I74=0,"",I70/I74*100)</f>
        <v/>
      </c>
    </row>
    <row r="71" spans="1:10" ht="36.75" customHeight="1" x14ac:dyDescent="0.2">
      <c r="A71" s="122"/>
      <c r="B71" s="127" t="s">
        <v>84</v>
      </c>
      <c r="C71" s="194" t="s">
        <v>85</v>
      </c>
      <c r="D71" s="195"/>
      <c r="E71" s="195"/>
      <c r="F71" s="134" t="s">
        <v>86</v>
      </c>
      <c r="G71" s="135"/>
      <c r="H71" s="135"/>
      <c r="I71" s="135">
        <f>'001 001 Pol'!G74+'003 001 Pol'!G75</f>
        <v>0</v>
      </c>
      <c r="J71" s="131" t="str">
        <f>IF(I74=0,"",I71/I74*100)</f>
        <v/>
      </c>
    </row>
    <row r="72" spans="1:10" ht="36.75" customHeight="1" x14ac:dyDescent="0.2">
      <c r="A72" s="122"/>
      <c r="B72" s="127" t="s">
        <v>87</v>
      </c>
      <c r="C72" s="194" t="s">
        <v>29</v>
      </c>
      <c r="D72" s="195"/>
      <c r="E72" s="195"/>
      <c r="F72" s="134" t="s">
        <v>87</v>
      </c>
      <c r="G72" s="135"/>
      <c r="H72" s="135"/>
      <c r="I72" s="135">
        <f>'000 001 Pol'!G8</f>
        <v>0</v>
      </c>
      <c r="J72" s="131" t="str">
        <f>IF(I74=0,"",I72/I74*100)</f>
        <v/>
      </c>
    </row>
    <row r="73" spans="1:10" ht="36.75" customHeight="1" x14ac:dyDescent="0.2">
      <c r="A73" s="122"/>
      <c r="B73" s="127" t="s">
        <v>88</v>
      </c>
      <c r="C73" s="194" t="s">
        <v>30</v>
      </c>
      <c r="D73" s="195"/>
      <c r="E73" s="195"/>
      <c r="F73" s="134" t="s">
        <v>88</v>
      </c>
      <c r="G73" s="135"/>
      <c r="H73" s="135"/>
      <c r="I73" s="135">
        <f>'000 001 Pol'!G24</f>
        <v>0</v>
      </c>
      <c r="J73" s="131" t="str">
        <f>IF(I74=0,"",I73/I74*100)</f>
        <v/>
      </c>
    </row>
    <row r="74" spans="1:10" ht="25.5" customHeight="1" x14ac:dyDescent="0.2">
      <c r="A74" s="123"/>
      <c r="B74" s="128" t="s">
        <v>1</v>
      </c>
      <c r="C74" s="129"/>
      <c r="D74" s="130"/>
      <c r="E74" s="130"/>
      <c r="F74" s="136"/>
      <c r="G74" s="137"/>
      <c r="H74" s="137"/>
      <c r="I74" s="137">
        <f>SUM(I64:I73)</f>
        <v>0</v>
      </c>
      <c r="J74" s="132">
        <f>SUM(J64:J73)</f>
        <v>0</v>
      </c>
    </row>
    <row r="75" spans="1:10" x14ac:dyDescent="0.2">
      <c r="F75" s="86"/>
      <c r="G75" s="86"/>
      <c r="H75" s="86"/>
      <c r="I75" s="86"/>
      <c r="J75" s="133"/>
    </row>
    <row r="76" spans="1:10" x14ac:dyDescent="0.2">
      <c r="F76" s="86"/>
      <c r="G76" s="86"/>
      <c r="H76" s="86"/>
      <c r="I76" s="86"/>
      <c r="J76" s="133"/>
    </row>
    <row r="77" spans="1:10" x14ac:dyDescent="0.2">
      <c r="F77" s="86"/>
      <c r="G77" s="86"/>
      <c r="H77" s="86"/>
      <c r="I77" s="86"/>
      <c r="J77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B48:E48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983F-820D-4A30-A6AF-46D1D5EFFC3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G1" t="s">
        <v>89</v>
      </c>
    </row>
    <row r="2" spans="1:60" ht="24.95" customHeight="1" x14ac:dyDescent="0.2">
      <c r="A2" s="50" t="s">
        <v>8</v>
      </c>
      <c r="B2" s="49" t="s">
        <v>43</v>
      </c>
      <c r="C2" s="254" t="s">
        <v>44</v>
      </c>
      <c r="D2" s="255"/>
      <c r="E2" s="255"/>
      <c r="F2" s="255"/>
      <c r="G2" s="256"/>
      <c r="AG2" t="s">
        <v>90</v>
      </c>
    </row>
    <row r="3" spans="1:60" ht="24.95" customHeight="1" x14ac:dyDescent="0.2">
      <c r="A3" s="50" t="s">
        <v>9</v>
      </c>
      <c r="B3" s="49" t="s">
        <v>46</v>
      </c>
      <c r="C3" s="254" t="s">
        <v>47</v>
      </c>
      <c r="D3" s="255"/>
      <c r="E3" s="255"/>
      <c r="F3" s="255"/>
      <c r="G3" s="256"/>
      <c r="AC3" s="120" t="s">
        <v>90</v>
      </c>
      <c r="AG3" t="s">
        <v>91</v>
      </c>
    </row>
    <row r="4" spans="1:60" ht="24.95" customHeight="1" x14ac:dyDescent="0.2">
      <c r="A4" s="139" t="s">
        <v>10</v>
      </c>
      <c r="B4" s="140" t="s">
        <v>48</v>
      </c>
      <c r="C4" s="257" t="s">
        <v>49</v>
      </c>
      <c r="D4" s="258"/>
      <c r="E4" s="258"/>
      <c r="F4" s="258"/>
      <c r="G4" s="259"/>
      <c r="AG4" t="s">
        <v>92</v>
      </c>
    </row>
    <row r="5" spans="1:60" x14ac:dyDescent="0.2">
      <c r="D5" s="10"/>
    </row>
    <row r="6" spans="1:60" ht="38.25" x14ac:dyDescent="0.2">
      <c r="A6" s="142" t="s">
        <v>93</v>
      </c>
      <c r="B6" s="144" t="s">
        <v>94</v>
      </c>
      <c r="C6" s="144" t="s">
        <v>95</v>
      </c>
      <c r="D6" s="143" t="s">
        <v>96</v>
      </c>
      <c r="E6" s="142" t="s">
        <v>97</v>
      </c>
      <c r="F6" s="141" t="s">
        <v>98</v>
      </c>
      <c r="G6" s="142" t="s">
        <v>31</v>
      </c>
      <c r="H6" s="145" t="s">
        <v>32</v>
      </c>
      <c r="I6" s="145" t="s">
        <v>99</v>
      </c>
      <c r="J6" s="145" t="s">
        <v>33</v>
      </c>
      <c r="K6" s="145" t="s">
        <v>100</v>
      </c>
      <c r="L6" s="145" t="s">
        <v>101</v>
      </c>
      <c r="M6" s="145" t="s">
        <v>102</v>
      </c>
      <c r="N6" s="145" t="s">
        <v>103</v>
      </c>
      <c r="O6" s="145" t="s">
        <v>104</v>
      </c>
      <c r="P6" s="145" t="s">
        <v>105</v>
      </c>
      <c r="Q6" s="145" t="s">
        <v>106</v>
      </c>
      <c r="R6" s="145" t="s">
        <v>107</v>
      </c>
      <c r="S6" s="145" t="s">
        <v>108</v>
      </c>
      <c r="T6" s="145" t="s">
        <v>109</v>
      </c>
      <c r="U6" s="145" t="s">
        <v>110</v>
      </c>
      <c r="V6" s="145" t="s">
        <v>111</v>
      </c>
      <c r="W6" s="145" t="s">
        <v>112</v>
      </c>
      <c r="X6" s="145" t="s">
        <v>113</v>
      </c>
      <c r="Y6" s="145" t="s">
        <v>114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115</v>
      </c>
      <c r="B8" s="164" t="s">
        <v>87</v>
      </c>
      <c r="C8" s="177" t="s">
        <v>29</v>
      </c>
      <c r="D8" s="165"/>
      <c r="E8" s="166"/>
      <c r="F8" s="167"/>
      <c r="G8" s="168">
        <f>SUMIF(AG9:AG23,"&lt;&gt;NOR",G9:G23)</f>
        <v>0</v>
      </c>
      <c r="H8" s="162"/>
      <c r="I8" s="162">
        <f>SUM(I9:I23)</f>
        <v>0</v>
      </c>
      <c r="J8" s="162"/>
      <c r="K8" s="162">
        <f>SUM(K9:K23)</f>
        <v>0</v>
      </c>
      <c r="L8" s="162"/>
      <c r="M8" s="162">
        <f>SUM(M9:M23)</f>
        <v>0</v>
      </c>
      <c r="N8" s="161"/>
      <c r="O8" s="161">
        <f>SUM(O9:O23)</f>
        <v>0</v>
      </c>
      <c r="P8" s="161"/>
      <c r="Q8" s="161">
        <f>SUM(Q9:Q23)</f>
        <v>0</v>
      </c>
      <c r="R8" s="162"/>
      <c r="S8" s="162"/>
      <c r="T8" s="162"/>
      <c r="U8" s="162"/>
      <c r="V8" s="162">
        <f>SUM(V9:V23)</f>
        <v>0</v>
      </c>
      <c r="W8" s="162"/>
      <c r="X8" s="162"/>
      <c r="Y8" s="162"/>
      <c r="AG8" t="s">
        <v>116</v>
      </c>
    </row>
    <row r="9" spans="1:60" outlineLevel="1" x14ac:dyDescent="0.2">
      <c r="A9" s="170">
        <v>1</v>
      </c>
      <c r="B9" s="171" t="s">
        <v>117</v>
      </c>
      <c r="C9" s="178" t="s">
        <v>118</v>
      </c>
      <c r="D9" s="172" t="s">
        <v>119</v>
      </c>
      <c r="E9" s="173">
        <v>1</v>
      </c>
      <c r="F9" s="174"/>
      <c r="G9" s="175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120</v>
      </c>
      <c r="T9" s="156" t="s">
        <v>121</v>
      </c>
      <c r="U9" s="156">
        <v>0</v>
      </c>
      <c r="V9" s="156">
        <f>ROUND(E9*U9,2)</f>
        <v>0</v>
      </c>
      <c r="W9" s="156"/>
      <c r="X9" s="156" t="s">
        <v>122</v>
      </c>
      <c r="Y9" s="156" t="s">
        <v>123</v>
      </c>
      <c r="Z9" s="146"/>
      <c r="AA9" s="146"/>
      <c r="AB9" s="146"/>
      <c r="AC9" s="146"/>
      <c r="AD9" s="146"/>
      <c r="AE9" s="146"/>
      <c r="AF9" s="146"/>
      <c r="AG9" s="146" t="s">
        <v>124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33.75" outlineLevel="2" x14ac:dyDescent="0.2">
      <c r="A10" s="153"/>
      <c r="B10" s="154"/>
      <c r="C10" s="251" t="s">
        <v>125</v>
      </c>
      <c r="D10" s="252"/>
      <c r="E10" s="252"/>
      <c r="F10" s="252"/>
      <c r="G10" s="252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6" t="str">
        <f>C10</f>
        <v>-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0">
        <v>2</v>
      </c>
      <c r="B11" s="171" t="s">
        <v>127</v>
      </c>
      <c r="C11" s="178" t="s">
        <v>128</v>
      </c>
      <c r="D11" s="172" t="s">
        <v>119</v>
      </c>
      <c r="E11" s="173">
        <v>1</v>
      </c>
      <c r="F11" s="174"/>
      <c r="G11" s="175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21</v>
      </c>
      <c r="M11" s="156">
        <f>G11*(1+L11/100)</f>
        <v>0</v>
      </c>
      <c r="N11" s="155">
        <v>0</v>
      </c>
      <c r="O11" s="155">
        <f>ROUND(E11*N11,2)</f>
        <v>0</v>
      </c>
      <c r="P11" s="155">
        <v>0</v>
      </c>
      <c r="Q11" s="155">
        <f>ROUND(E11*P11,2)</f>
        <v>0</v>
      </c>
      <c r="R11" s="156"/>
      <c r="S11" s="156" t="s">
        <v>120</v>
      </c>
      <c r="T11" s="156" t="s">
        <v>121</v>
      </c>
      <c r="U11" s="156">
        <v>0</v>
      </c>
      <c r="V11" s="156">
        <f>ROUND(E11*U11,2)</f>
        <v>0</v>
      </c>
      <c r="W11" s="156"/>
      <c r="X11" s="156" t="s">
        <v>122</v>
      </c>
      <c r="Y11" s="156" t="s">
        <v>123</v>
      </c>
      <c r="Z11" s="146"/>
      <c r="AA11" s="146"/>
      <c r="AB11" s="146"/>
      <c r="AC11" s="146"/>
      <c r="AD11" s="146"/>
      <c r="AE11" s="146"/>
      <c r="AF11" s="146"/>
      <c r="AG11" s="146" t="s">
        <v>124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45" outlineLevel="2" x14ac:dyDescent="0.2">
      <c r="A12" s="153"/>
      <c r="B12" s="154"/>
      <c r="C12" s="251" t="s">
        <v>129</v>
      </c>
      <c r="D12" s="252"/>
      <c r="E12" s="252"/>
      <c r="F12" s="252"/>
      <c r="G12" s="252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126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6" t="str">
        <f>C12</f>
        <v>-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70">
        <v>3</v>
      </c>
      <c r="B13" s="171" t="s">
        <v>130</v>
      </c>
      <c r="C13" s="178" t="s">
        <v>131</v>
      </c>
      <c r="D13" s="172" t="s">
        <v>119</v>
      </c>
      <c r="E13" s="173">
        <v>1</v>
      </c>
      <c r="F13" s="174"/>
      <c r="G13" s="17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21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120</v>
      </c>
      <c r="T13" s="156" t="s">
        <v>121</v>
      </c>
      <c r="U13" s="156">
        <v>0</v>
      </c>
      <c r="V13" s="156">
        <f>ROUND(E13*U13,2)</f>
        <v>0</v>
      </c>
      <c r="W13" s="156"/>
      <c r="X13" s="156" t="s">
        <v>122</v>
      </c>
      <c r="Y13" s="156" t="s">
        <v>123</v>
      </c>
      <c r="Z13" s="146"/>
      <c r="AA13" s="146"/>
      <c r="AB13" s="146"/>
      <c r="AC13" s="146"/>
      <c r="AD13" s="146"/>
      <c r="AE13" s="146"/>
      <c r="AF13" s="146"/>
      <c r="AG13" s="146" t="s">
        <v>124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3.75" outlineLevel="2" x14ac:dyDescent="0.2">
      <c r="A14" s="153"/>
      <c r="B14" s="154"/>
      <c r="C14" s="251" t="s">
        <v>132</v>
      </c>
      <c r="D14" s="252"/>
      <c r="E14" s="252"/>
      <c r="F14" s="252"/>
      <c r="G14" s="252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6" t="str">
        <f>C14</f>
        <v>-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0">
        <v>4</v>
      </c>
      <c r="B15" s="171" t="s">
        <v>133</v>
      </c>
      <c r="C15" s="178" t="s">
        <v>134</v>
      </c>
      <c r="D15" s="172" t="s">
        <v>135</v>
      </c>
      <c r="E15" s="173">
        <v>1</v>
      </c>
      <c r="F15" s="174"/>
      <c r="G15" s="175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21</v>
      </c>
      <c r="M15" s="156">
        <f>G15*(1+L15/100)</f>
        <v>0</v>
      </c>
      <c r="N15" s="155">
        <v>0</v>
      </c>
      <c r="O15" s="155">
        <f>ROUND(E15*N15,2)</f>
        <v>0</v>
      </c>
      <c r="P15" s="155">
        <v>0</v>
      </c>
      <c r="Q15" s="155">
        <f>ROUND(E15*P15,2)</f>
        <v>0</v>
      </c>
      <c r="R15" s="156"/>
      <c r="S15" s="156" t="s">
        <v>120</v>
      </c>
      <c r="T15" s="156" t="s">
        <v>121</v>
      </c>
      <c r="U15" s="156">
        <v>0</v>
      </c>
      <c r="V15" s="156">
        <f>ROUND(E15*U15,2)</f>
        <v>0</v>
      </c>
      <c r="W15" s="156"/>
      <c r="X15" s="156" t="s">
        <v>136</v>
      </c>
      <c r="Y15" s="156" t="s">
        <v>123</v>
      </c>
      <c r="Z15" s="146"/>
      <c r="AA15" s="146"/>
      <c r="AB15" s="146"/>
      <c r="AC15" s="146"/>
      <c r="AD15" s="146"/>
      <c r="AE15" s="146"/>
      <c r="AF15" s="146"/>
      <c r="AG15" s="146" t="s">
        <v>137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45" outlineLevel="2" x14ac:dyDescent="0.2">
      <c r="A16" s="153"/>
      <c r="B16" s="154"/>
      <c r="C16" s="251" t="s">
        <v>138</v>
      </c>
      <c r="D16" s="252"/>
      <c r="E16" s="252"/>
      <c r="F16" s="252"/>
      <c r="G16" s="252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6" t="str">
        <f>C16</f>
        <v>- dodavatel zajistí zpracování fotodokumentace průběhu prací na stavbě, kterou následně předá investorovi. Fotodokumentace bude dokladovat postup prací po jednotlivých dnech, nasazení stavebních mechanismů i provádění zkoušek. Snímky budou předány na CD ve složkách pojmenovaných dle jednotlivých dnů.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0">
        <v>5</v>
      </c>
      <c r="B17" s="171" t="s">
        <v>139</v>
      </c>
      <c r="C17" s="178" t="s">
        <v>140</v>
      </c>
      <c r="D17" s="172" t="s">
        <v>135</v>
      </c>
      <c r="E17" s="173">
        <v>1</v>
      </c>
      <c r="F17" s="174"/>
      <c r="G17" s="175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21</v>
      </c>
      <c r="M17" s="156">
        <f>G17*(1+L17/100)</f>
        <v>0</v>
      </c>
      <c r="N17" s="155">
        <v>0</v>
      </c>
      <c r="O17" s="155">
        <f>ROUND(E17*N17,2)</f>
        <v>0</v>
      </c>
      <c r="P17" s="155">
        <v>0</v>
      </c>
      <c r="Q17" s="155">
        <f>ROUND(E17*P17,2)</f>
        <v>0</v>
      </c>
      <c r="R17" s="156"/>
      <c r="S17" s="156" t="s">
        <v>141</v>
      </c>
      <c r="T17" s="156" t="s">
        <v>121</v>
      </c>
      <c r="U17" s="156">
        <v>0</v>
      </c>
      <c r="V17" s="156">
        <f>ROUND(E17*U17,2)</f>
        <v>0</v>
      </c>
      <c r="W17" s="156"/>
      <c r="X17" s="156" t="s">
        <v>122</v>
      </c>
      <c r="Y17" s="156" t="s">
        <v>123</v>
      </c>
      <c r="Z17" s="146"/>
      <c r="AA17" s="146"/>
      <c r="AB17" s="146"/>
      <c r="AC17" s="146"/>
      <c r="AD17" s="146"/>
      <c r="AE17" s="146"/>
      <c r="AF17" s="146"/>
      <c r="AG17" s="146" t="s">
        <v>124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251" t="s">
        <v>142</v>
      </c>
      <c r="D18" s="252"/>
      <c r="E18" s="252"/>
      <c r="F18" s="252"/>
      <c r="G18" s="252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126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249" t="s">
        <v>143</v>
      </c>
      <c r="D19" s="250"/>
      <c r="E19" s="250"/>
      <c r="F19" s="250"/>
      <c r="G19" s="250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126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249" t="s">
        <v>144</v>
      </c>
      <c r="D20" s="250"/>
      <c r="E20" s="250"/>
      <c r="F20" s="250"/>
      <c r="G20" s="250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126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2.5" outlineLevel="3" x14ac:dyDescent="0.2">
      <c r="A21" s="153"/>
      <c r="B21" s="154"/>
      <c r="C21" s="249" t="s">
        <v>145</v>
      </c>
      <c r="D21" s="250"/>
      <c r="E21" s="250"/>
      <c r="F21" s="250"/>
      <c r="G21" s="250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126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6" t="str">
        <f>C21</f>
        <v>- zajištění obslužného provozu - zásobování, svoz kom. odpadu, vjezd vozidel složek integrovaného záchranného systému</v>
      </c>
      <c r="BB21" s="146"/>
      <c r="BC21" s="146"/>
      <c r="BD21" s="146"/>
      <c r="BE21" s="146"/>
      <c r="BF21" s="146"/>
      <c r="BG21" s="146"/>
      <c r="BH21" s="146"/>
    </row>
    <row r="22" spans="1:60" ht="22.5" outlineLevel="3" x14ac:dyDescent="0.2">
      <c r="A22" s="153"/>
      <c r="B22" s="154"/>
      <c r="C22" s="249" t="s">
        <v>146</v>
      </c>
      <c r="D22" s="250"/>
      <c r="E22" s="250"/>
      <c r="F22" s="250"/>
      <c r="G22" s="250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126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76" t="str">
        <f>C22</f>
        <v>- zajištění výkopů (zábradlí) a přístupů k objektům (lávky,  budou využity dle postupu výstavby vždy v dotčeném prostoru)</v>
      </c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249" t="s">
        <v>147</v>
      </c>
      <c r="D23" s="250"/>
      <c r="E23" s="250"/>
      <c r="F23" s="250"/>
      <c r="G23" s="250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3" t="s">
        <v>115</v>
      </c>
      <c r="B24" s="164" t="s">
        <v>88</v>
      </c>
      <c r="C24" s="177" t="s">
        <v>30</v>
      </c>
      <c r="D24" s="165"/>
      <c r="E24" s="166"/>
      <c r="F24" s="167"/>
      <c r="G24" s="168">
        <f>SUMIF(AG25:AG51,"&lt;&gt;NOR",G25:G51)</f>
        <v>0</v>
      </c>
      <c r="H24" s="162"/>
      <c r="I24" s="162">
        <f>SUM(I25:I51)</f>
        <v>0</v>
      </c>
      <c r="J24" s="162"/>
      <c r="K24" s="162">
        <f>SUM(K25:K51)</f>
        <v>0</v>
      </c>
      <c r="L24" s="162"/>
      <c r="M24" s="162">
        <f>SUM(M25:M51)</f>
        <v>0</v>
      </c>
      <c r="N24" s="161"/>
      <c r="O24" s="161">
        <f>SUM(O25:O51)</f>
        <v>0</v>
      </c>
      <c r="P24" s="161"/>
      <c r="Q24" s="161">
        <f>SUM(Q25:Q51)</f>
        <v>0</v>
      </c>
      <c r="R24" s="162"/>
      <c r="S24" s="162"/>
      <c r="T24" s="162"/>
      <c r="U24" s="162"/>
      <c r="V24" s="162">
        <f>SUM(V25:V51)</f>
        <v>0</v>
      </c>
      <c r="W24" s="162"/>
      <c r="X24" s="162"/>
      <c r="Y24" s="162"/>
      <c r="AG24" t="s">
        <v>116</v>
      </c>
    </row>
    <row r="25" spans="1:60" outlineLevel="1" x14ac:dyDescent="0.2">
      <c r="A25" s="170">
        <v>6</v>
      </c>
      <c r="B25" s="171" t="s">
        <v>148</v>
      </c>
      <c r="C25" s="178" t="s">
        <v>149</v>
      </c>
      <c r="D25" s="172" t="s">
        <v>119</v>
      </c>
      <c r="E25" s="173">
        <v>1</v>
      </c>
      <c r="F25" s="174"/>
      <c r="G25" s="175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21</v>
      </c>
      <c r="M25" s="156">
        <f>G25*(1+L25/100)</f>
        <v>0</v>
      </c>
      <c r="N25" s="155">
        <v>0</v>
      </c>
      <c r="O25" s="155">
        <f>ROUND(E25*N25,2)</f>
        <v>0</v>
      </c>
      <c r="P25" s="155">
        <v>0</v>
      </c>
      <c r="Q25" s="155">
        <f>ROUND(E25*P25,2)</f>
        <v>0</v>
      </c>
      <c r="R25" s="156"/>
      <c r="S25" s="156" t="s">
        <v>120</v>
      </c>
      <c r="T25" s="156" t="s">
        <v>121</v>
      </c>
      <c r="U25" s="156">
        <v>0</v>
      </c>
      <c r="V25" s="156">
        <f>ROUND(E25*U25,2)</f>
        <v>0</v>
      </c>
      <c r="W25" s="156"/>
      <c r="X25" s="156" t="s">
        <v>122</v>
      </c>
      <c r="Y25" s="156" t="s">
        <v>123</v>
      </c>
      <c r="Z25" s="146"/>
      <c r="AA25" s="146"/>
      <c r="AB25" s="146"/>
      <c r="AC25" s="146"/>
      <c r="AD25" s="146"/>
      <c r="AE25" s="146"/>
      <c r="AF25" s="146"/>
      <c r="AG25" s="146" t="s">
        <v>124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33.75" outlineLevel="2" x14ac:dyDescent="0.2">
      <c r="A26" s="153"/>
      <c r="B26" s="154"/>
      <c r="C26" s="251" t="s">
        <v>150</v>
      </c>
      <c r="D26" s="252"/>
      <c r="E26" s="252"/>
      <c r="F26" s="252"/>
      <c r="G26" s="252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126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76" t="str">
        <f>C26</f>
        <v>- 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0">
        <v>7</v>
      </c>
      <c r="B27" s="171" t="s">
        <v>151</v>
      </c>
      <c r="C27" s="178" t="s">
        <v>152</v>
      </c>
      <c r="D27" s="172" t="s">
        <v>119</v>
      </c>
      <c r="E27" s="173">
        <v>1</v>
      </c>
      <c r="F27" s="174"/>
      <c r="G27" s="175">
        <f>ROUND(E27*F27,2)</f>
        <v>0</v>
      </c>
      <c r="H27" s="157"/>
      <c r="I27" s="156">
        <f>ROUND(E27*H27,2)</f>
        <v>0</v>
      </c>
      <c r="J27" s="157"/>
      <c r="K27" s="156">
        <f>ROUND(E27*J27,2)</f>
        <v>0</v>
      </c>
      <c r="L27" s="156">
        <v>21</v>
      </c>
      <c r="M27" s="156">
        <f>G27*(1+L27/100)</f>
        <v>0</v>
      </c>
      <c r="N27" s="155">
        <v>0</v>
      </c>
      <c r="O27" s="155">
        <f>ROUND(E27*N27,2)</f>
        <v>0</v>
      </c>
      <c r="P27" s="155">
        <v>0</v>
      </c>
      <c r="Q27" s="155">
        <f>ROUND(E27*P27,2)</f>
        <v>0</v>
      </c>
      <c r="R27" s="156"/>
      <c r="S27" s="156" t="s">
        <v>120</v>
      </c>
      <c r="T27" s="156" t="s">
        <v>121</v>
      </c>
      <c r="U27" s="156">
        <v>0</v>
      </c>
      <c r="V27" s="156">
        <f>ROUND(E27*U27,2)</f>
        <v>0</v>
      </c>
      <c r="W27" s="156"/>
      <c r="X27" s="156" t="s">
        <v>122</v>
      </c>
      <c r="Y27" s="156" t="s">
        <v>123</v>
      </c>
      <c r="Z27" s="146"/>
      <c r="AA27" s="146"/>
      <c r="AB27" s="146"/>
      <c r="AC27" s="146"/>
      <c r="AD27" s="146"/>
      <c r="AE27" s="146"/>
      <c r="AF27" s="146"/>
      <c r="AG27" s="146" t="s">
        <v>124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251" t="s">
        <v>153</v>
      </c>
      <c r="D28" s="252"/>
      <c r="E28" s="252"/>
      <c r="F28" s="252"/>
      <c r="G28" s="252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126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3" x14ac:dyDescent="0.2">
      <c r="A29" s="153"/>
      <c r="B29" s="154"/>
      <c r="C29" s="249" t="s">
        <v>154</v>
      </c>
      <c r="D29" s="250"/>
      <c r="E29" s="250"/>
      <c r="F29" s="250"/>
      <c r="G29" s="250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126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76" t="str">
        <f>C29</f>
        <v>- vyhotovení protokolu o vytyčení stavby se seznamem souřadnic vytyčených bodů a jejich polohopisnými (S-JTSK) a výškopisnými (Bpv) hodnotami.</v>
      </c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0">
        <v>8</v>
      </c>
      <c r="B30" s="171" t="s">
        <v>155</v>
      </c>
      <c r="C30" s="178" t="s">
        <v>156</v>
      </c>
      <c r="D30" s="172" t="s">
        <v>119</v>
      </c>
      <c r="E30" s="173">
        <v>1</v>
      </c>
      <c r="F30" s="174"/>
      <c r="G30" s="175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</v>
      </c>
      <c r="O30" s="155">
        <f>ROUND(E30*N30,2)</f>
        <v>0</v>
      </c>
      <c r="P30" s="155">
        <v>0</v>
      </c>
      <c r="Q30" s="155">
        <f>ROUND(E30*P30,2)</f>
        <v>0</v>
      </c>
      <c r="R30" s="156"/>
      <c r="S30" s="156" t="s">
        <v>120</v>
      </c>
      <c r="T30" s="156" t="s">
        <v>121</v>
      </c>
      <c r="U30" s="156">
        <v>0</v>
      </c>
      <c r="V30" s="156">
        <f>ROUND(E30*U30,2)</f>
        <v>0</v>
      </c>
      <c r="W30" s="156"/>
      <c r="X30" s="156" t="s">
        <v>122</v>
      </c>
      <c r="Y30" s="156" t="s">
        <v>123</v>
      </c>
      <c r="Z30" s="146"/>
      <c r="AA30" s="146"/>
      <c r="AB30" s="146"/>
      <c r="AC30" s="146"/>
      <c r="AD30" s="146"/>
      <c r="AE30" s="146"/>
      <c r="AF30" s="146"/>
      <c r="AG30" s="146" t="s">
        <v>124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2" x14ac:dyDescent="0.2">
      <c r="A31" s="153"/>
      <c r="B31" s="154"/>
      <c r="C31" s="251" t="s">
        <v>157</v>
      </c>
      <c r="D31" s="252"/>
      <c r="E31" s="252"/>
      <c r="F31" s="252"/>
      <c r="G31" s="252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126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76" t="str">
        <f>C31</f>
        <v>- zaměření a vytýčení stávajících inženýrských sítí v místě stavby z hlediska jejich ochrany při provádění stavby.</v>
      </c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0">
        <v>9</v>
      </c>
      <c r="B32" s="171" t="s">
        <v>158</v>
      </c>
      <c r="C32" s="178" t="s">
        <v>159</v>
      </c>
      <c r="D32" s="172" t="s">
        <v>119</v>
      </c>
      <c r="E32" s="173">
        <v>1</v>
      </c>
      <c r="F32" s="174"/>
      <c r="G32" s="175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21</v>
      </c>
      <c r="M32" s="156">
        <f>G32*(1+L32/100)</f>
        <v>0</v>
      </c>
      <c r="N32" s="155">
        <v>0</v>
      </c>
      <c r="O32" s="155">
        <f>ROUND(E32*N32,2)</f>
        <v>0</v>
      </c>
      <c r="P32" s="155">
        <v>0</v>
      </c>
      <c r="Q32" s="155">
        <f>ROUND(E32*P32,2)</f>
        <v>0</v>
      </c>
      <c r="R32" s="156"/>
      <c r="S32" s="156" t="s">
        <v>120</v>
      </c>
      <c r="T32" s="156" t="s">
        <v>121</v>
      </c>
      <c r="U32" s="156">
        <v>0</v>
      </c>
      <c r="V32" s="156">
        <f>ROUND(E32*U32,2)</f>
        <v>0</v>
      </c>
      <c r="W32" s="156"/>
      <c r="X32" s="156" t="s">
        <v>122</v>
      </c>
      <c r="Y32" s="156" t="s">
        <v>123</v>
      </c>
      <c r="Z32" s="146"/>
      <c r="AA32" s="146"/>
      <c r="AB32" s="146"/>
      <c r="AC32" s="146"/>
      <c r="AD32" s="146"/>
      <c r="AE32" s="146"/>
      <c r="AF32" s="146"/>
      <c r="AG32" s="146" t="s">
        <v>124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33.75" outlineLevel="2" x14ac:dyDescent="0.2">
      <c r="A33" s="153"/>
      <c r="B33" s="154"/>
      <c r="C33" s="251" t="s">
        <v>160</v>
      </c>
      <c r="D33" s="252"/>
      <c r="E33" s="252"/>
      <c r="F33" s="252"/>
      <c r="G33" s="252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126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76" t="str">
        <f>C33</f>
        <v>- 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0">
        <v>10</v>
      </c>
      <c r="B34" s="171" t="s">
        <v>161</v>
      </c>
      <c r="C34" s="178" t="s">
        <v>162</v>
      </c>
      <c r="D34" s="172" t="s">
        <v>119</v>
      </c>
      <c r="E34" s="173">
        <v>1</v>
      </c>
      <c r="F34" s="174"/>
      <c r="G34" s="175">
        <f>ROUND(E34*F34,2)</f>
        <v>0</v>
      </c>
      <c r="H34" s="157"/>
      <c r="I34" s="156">
        <f>ROUND(E34*H34,2)</f>
        <v>0</v>
      </c>
      <c r="J34" s="157"/>
      <c r="K34" s="156">
        <f>ROUND(E34*J34,2)</f>
        <v>0</v>
      </c>
      <c r="L34" s="156">
        <v>21</v>
      </c>
      <c r="M34" s="156">
        <f>G34*(1+L34/100)</f>
        <v>0</v>
      </c>
      <c r="N34" s="155">
        <v>0</v>
      </c>
      <c r="O34" s="155">
        <f>ROUND(E34*N34,2)</f>
        <v>0</v>
      </c>
      <c r="P34" s="155">
        <v>0</v>
      </c>
      <c r="Q34" s="155">
        <f>ROUND(E34*P34,2)</f>
        <v>0</v>
      </c>
      <c r="R34" s="156"/>
      <c r="S34" s="156" t="s">
        <v>120</v>
      </c>
      <c r="T34" s="156" t="s">
        <v>121</v>
      </c>
      <c r="U34" s="156">
        <v>0</v>
      </c>
      <c r="V34" s="156">
        <f>ROUND(E34*U34,2)</f>
        <v>0</v>
      </c>
      <c r="W34" s="156"/>
      <c r="X34" s="156" t="s">
        <v>122</v>
      </c>
      <c r="Y34" s="156" t="s">
        <v>123</v>
      </c>
      <c r="Z34" s="146"/>
      <c r="AA34" s="146"/>
      <c r="AB34" s="146"/>
      <c r="AC34" s="146"/>
      <c r="AD34" s="146"/>
      <c r="AE34" s="146"/>
      <c r="AF34" s="146"/>
      <c r="AG34" s="146" t="s">
        <v>124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2" x14ac:dyDescent="0.2">
      <c r="A35" s="153"/>
      <c r="B35" s="154"/>
      <c r="C35" s="251" t="s">
        <v>163</v>
      </c>
      <c r="D35" s="252"/>
      <c r="E35" s="252"/>
      <c r="F35" s="252"/>
      <c r="G35" s="252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126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6" t="str">
        <f>C35</f>
        <v>- geodetické zaměření skutečného stavu jednotlivých objektů oprávněnou osobou (tiskopis v graf. formě 3x, v digitální formě 1x, všech objektů stavby)</v>
      </c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53"/>
      <c r="B36" s="154"/>
      <c r="C36" s="249" t="s">
        <v>164</v>
      </c>
      <c r="D36" s="250"/>
      <c r="E36" s="250"/>
      <c r="F36" s="250"/>
      <c r="G36" s="250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126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0">
        <v>11</v>
      </c>
      <c r="B37" s="171" t="s">
        <v>165</v>
      </c>
      <c r="C37" s="178" t="s">
        <v>166</v>
      </c>
      <c r="D37" s="172" t="s">
        <v>119</v>
      </c>
      <c r="E37" s="173">
        <v>1</v>
      </c>
      <c r="F37" s="174"/>
      <c r="G37" s="175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21</v>
      </c>
      <c r="M37" s="156">
        <f>G37*(1+L37/100)</f>
        <v>0</v>
      </c>
      <c r="N37" s="155">
        <v>0</v>
      </c>
      <c r="O37" s="155">
        <f>ROUND(E37*N37,2)</f>
        <v>0</v>
      </c>
      <c r="P37" s="155">
        <v>0</v>
      </c>
      <c r="Q37" s="155">
        <f>ROUND(E37*P37,2)</f>
        <v>0</v>
      </c>
      <c r="R37" s="156"/>
      <c r="S37" s="156" t="s">
        <v>120</v>
      </c>
      <c r="T37" s="156" t="s">
        <v>121</v>
      </c>
      <c r="U37" s="156">
        <v>0</v>
      </c>
      <c r="V37" s="156">
        <f>ROUND(E37*U37,2)</f>
        <v>0</v>
      </c>
      <c r="W37" s="156"/>
      <c r="X37" s="156" t="s">
        <v>122</v>
      </c>
      <c r="Y37" s="156" t="s">
        <v>123</v>
      </c>
      <c r="Z37" s="146"/>
      <c r="AA37" s="146"/>
      <c r="AB37" s="146"/>
      <c r="AC37" s="146"/>
      <c r="AD37" s="146"/>
      <c r="AE37" s="146"/>
      <c r="AF37" s="146"/>
      <c r="AG37" s="146" t="s">
        <v>124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251" t="s">
        <v>167</v>
      </c>
      <c r="D38" s="252"/>
      <c r="E38" s="252"/>
      <c r="F38" s="252"/>
      <c r="G38" s="252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126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249" t="s">
        <v>186</v>
      </c>
      <c r="D39" s="250"/>
      <c r="E39" s="250"/>
      <c r="F39" s="250"/>
      <c r="G39" s="250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126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249" t="s">
        <v>187</v>
      </c>
      <c r="D40" s="250"/>
      <c r="E40" s="250"/>
      <c r="F40" s="250"/>
      <c r="G40" s="250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126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249" t="s">
        <v>188</v>
      </c>
      <c r="D41" s="250"/>
      <c r="E41" s="250"/>
      <c r="F41" s="250"/>
      <c r="G41" s="250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126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249" t="s">
        <v>189</v>
      </c>
      <c r="D42" s="250"/>
      <c r="E42" s="250"/>
      <c r="F42" s="250"/>
      <c r="G42" s="250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126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249" t="s">
        <v>168</v>
      </c>
      <c r="D43" s="250"/>
      <c r="E43" s="250"/>
      <c r="F43" s="250"/>
      <c r="G43" s="250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126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70">
        <v>12</v>
      </c>
      <c r="B44" s="171" t="s">
        <v>169</v>
      </c>
      <c r="C44" s="178" t="s">
        <v>170</v>
      </c>
      <c r="D44" s="172" t="s">
        <v>119</v>
      </c>
      <c r="E44" s="173">
        <v>1</v>
      </c>
      <c r="F44" s="174"/>
      <c r="G44" s="175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21</v>
      </c>
      <c r="M44" s="156">
        <f>G44*(1+L44/100)</f>
        <v>0</v>
      </c>
      <c r="N44" s="155">
        <v>0</v>
      </c>
      <c r="O44" s="155">
        <f>ROUND(E44*N44,2)</f>
        <v>0</v>
      </c>
      <c r="P44" s="155">
        <v>0</v>
      </c>
      <c r="Q44" s="155">
        <f>ROUND(E44*P44,2)</f>
        <v>0</v>
      </c>
      <c r="R44" s="156"/>
      <c r="S44" s="156" t="s">
        <v>120</v>
      </c>
      <c r="T44" s="156" t="s">
        <v>121</v>
      </c>
      <c r="U44" s="156">
        <v>0</v>
      </c>
      <c r="V44" s="156">
        <f>ROUND(E44*U44,2)</f>
        <v>0</v>
      </c>
      <c r="W44" s="156"/>
      <c r="X44" s="156" t="s">
        <v>122</v>
      </c>
      <c r="Y44" s="156" t="s">
        <v>123</v>
      </c>
      <c r="Z44" s="146"/>
      <c r="AA44" s="146"/>
      <c r="AB44" s="146"/>
      <c r="AC44" s="146"/>
      <c r="AD44" s="146"/>
      <c r="AE44" s="146"/>
      <c r="AF44" s="146"/>
      <c r="AG44" s="146" t="s">
        <v>124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2" x14ac:dyDescent="0.2">
      <c r="A45" s="153"/>
      <c r="B45" s="154"/>
      <c r="C45" s="251" t="s">
        <v>171</v>
      </c>
      <c r="D45" s="252"/>
      <c r="E45" s="252"/>
      <c r="F45" s="252"/>
      <c r="G45" s="252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76" t="str">
        <f>C45</f>
        <v>- náklady na vyhotovení dokumentace skutečného provedení stavby a její předání objednateli v požadované formě a požadovaném počtu</v>
      </c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70">
        <v>13</v>
      </c>
      <c r="B46" s="171" t="s">
        <v>172</v>
      </c>
      <c r="C46" s="178" t="s">
        <v>173</v>
      </c>
      <c r="D46" s="172" t="s">
        <v>174</v>
      </c>
      <c r="E46" s="173">
        <v>2</v>
      </c>
      <c r="F46" s="174"/>
      <c r="G46" s="175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21</v>
      </c>
      <c r="M46" s="156">
        <f>G46*(1+L46/100)</f>
        <v>0</v>
      </c>
      <c r="N46" s="155">
        <v>0</v>
      </c>
      <c r="O46" s="155">
        <f>ROUND(E46*N46,2)</f>
        <v>0</v>
      </c>
      <c r="P46" s="155">
        <v>0</v>
      </c>
      <c r="Q46" s="155">
        <f>ROUND(E46*P46,2)</f>
        <v>0</v>
      </c>
      <c r="R46" s="156"/>
      <c r="S46" s="156" t="s">
        <v>141</v>
      </c>
      <c r="T46" s="156" t="s">
        <v>121</v>
      </c>
      <c r="U46" s="156">
        <v>0</v>
      </c>
      <c r="V46" s="156">
        <f>ROUND(E46*U46,2)</f>
        <v>0</v>
      </c>
      <c r="W46" s="156"/>
      <c r="X46" s="156" t="s">
        <v>175</v>
      </c>
      <c r="Y46" s="156" t="s">
        <v>123</v>
      </c>
      <c r="Z46" s="146"/>
      <c r="AA46" s="146"/>
      <c r="AB46" s="146"/>
      <c r="AC46" s="146"/>
      <c r="AD46" s="146"/>
      <c r="AE46" s="146"/>
      <c r="AF46" s="146"/>
      <c r="AG46" s="146" t="s">
        <v>176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">
      <c r="A47" s="153"/>
      <c r="B47" s="154"/>
      <c r="C47" s="251" t="s">
        <v>177</v>
      </c>
      <c r="D47" s="252"/>
      <c r="E47" s="252"/>
      <c r="F47" s="252"/>
      <c r="G47" s="252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126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249" t="s">
        <v>178</v>
      </c>
      <c r="D48" s="250"/>
      <c r="E48" s="250"/>
      <c r="F48" s="250"/>
      <c r="G48" s="250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126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0">
        <v>14</v>
      </c>
      <c r="B49" s="171" t="s">
        <v>179</v>
      </c>
      <c r="C49" s="178" t="s">
        <v>180</v>
      </c>
      <c r="D49" s="172" t="s">
        <v>174</v>
      </c>
      <c r="E49" s="173">
        <v>4</v>
      </c>
      <c r="F49" s="174"/>
      <c r="G49" s="175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21</v>
      </c>
      <c r="M49" s="156">
        <f>G49*(1+L49/100)</f>
        <v>0</v>
      </c>
      <c r="N49" s="155">
        <v>0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141</v>
      </c>
      <c r="T49" s="156" t="s">
        <v>121</v>
      </c>
      <c r="U49" s="156">
        <v>0</v>
      </c>
      <c r="V49" s="156">
        <f>ROUND(E49*U49,2)</f>
        <v>0</v>
      </c>
      <c r="W49" s="156"/>
      <c r="X49" s="156" t="s">
        <v>175</v>
      </c>
      <c r="Y49" s="156" t="s">
        <v>123</v>
      </c>
      <c r="Z49" s="146"/>
      <c r="AA49" s="146"/>
      <c r="AB49" s="146"/>
      <c r="AC49" s="146"/>
      <c r="AD49" s="146"/>
      <c r="AE49" s="146"/>
      <c r="AF49" s="146"/>
      <c r="AG49" s="146" t="s">
        <v>176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251" t="s">
        <v>181</v>
      </c>
      <c r="D50" s="252"/>
      <c r="E50" s="252"/>
      <c r="F50" s="252"/>
      <c r="G50" s="252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126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249" t="s">
        <v>182</v>
      </c>
      <c r="D51" s="250"/>
      <c r="E51" s="250"/>
      <c r="F51" s="250"/>
      <c r="G51" s="250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126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x14ac:dyDescent="0.2">
      <c r="A52" s="3"/>
      <c r="B52" s="4"/>
      <c r="C52" s="179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15</v>
      </c>
      <c r="AF52">
        <v>21</v>
      </c>
      <c r="AG52" t="s">
        <v>101</v>
      </c>
    </row>
    <row r="53" spans="1:60" x14ac:dyDescent="0.2">
      <c r="A53" s="149"/>
      <c r="B53" s="150" t="s">
        <v>31</v>
      </c>
      <c r="C53" s="180"/>
      <c r="D53" s="151"/>
      <c r="E53" s="152"/>
      <c r="F53" s="152"/>
      <c r="G53" s="169">
        <f>G8+G24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f>SUMIF(L7:L51,AE52,G7:G51)</f>
        <v>0</v>
      </c>
      <c r="AF53">
        <f>SUMIF(L7:L51,AF52,G7:G51)</f>
        <v>0</v>
      </c>
      <c r="AG53" t="s">
        <v>183</v>
      </c>
    </row>
    <row r="54" spans="1:60" x14ac:dyDescent="0.2">
      <c r="A54" s="3"/>
      <c r="B54" s="4"/>
      <c r="C54" s="179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60" x14ac:dyDescent="0.2">
      <c r="A55" s="3"/>
      <c r="B55" s="4"/>
      <c r="C55" s="179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60" x14ac:dyDescent="0.2">
      <c r="A56" s="260" t="s">
        <v>184</v>
      </c>
      <c r="B56" s="260"/>
      <c r="C56" s="261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262"/>
      <c r="B57" s="263"/>
      <c r="C57" s="264"/>
      <c r="D57" s="263"/>
      <c r="E57" s="263"/>
      <c r="F57" s="263"/>
      <c r="G57" s="26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G57" t="s">
        <v>185</v>
      </c>
    </row>
    <row r="58" spans="1:60" x14ac:dyDescent="0.2">
      <c r="A58" s="266"/>
      <c r="B58" s="267"/>
      <c r="C58" s="268"/>
      <c r="D58" s="267"/>
      <c r="E58" s="267"/>
      <c r="F58" s="267"/>
      <c r="G58" s="26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266"/>
      <c r="B59" s="267"/>
      <c r="C59" s="268"/>
      <c r="D59" s="267"/>
      <c r="E59" s="267"/>
      <c r="F59" s="267"/>
      <c r="G59" s="26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66"/>
      <c r="B60" s="267"/>
      <c r="C60" s="268"/>
      <c r="D60" s="267"/>
      <c r="E60" s="267"/>
      <c r="F60" s="267"/>
      <c r="G60" s="26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70"/>
      <c r="B61" s="271"/>
      <c r="C61" s="272"/>
      <c r="D61" s="271"/>
      <c r="E61" s="271"/>
      <c r="F61" s="271"/>
      <c r="G61" s="27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3"/>
      <c r="B62" s="4"/>
      <c r="C62" s="179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C63" s="181"/>
      <c r="D63" s="10"/>
      <c r="AG63" t="s">
        <v>190</v>
      </c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4">
    <mergeCell ref="A57:G61"/>
    <mergeCell ref="C10:G10"/>
    <mergeCell ref="C12:G12"/>
    <mergeCell ref="C14:G14"/>
    <mergeCell ref="C16:G16"/>
    <mergeCell ref="A1:G1"/>
    <mergeCell ref="C2:G2"/>
    <mergeCell ref="C3:G3"/>
    <mergeCell ref="C4:G4"/>
    <mergeCell ref="A56:C56"/>
    <mergeCell ref="C35:G35"/>
    <mergeCell ref="C18:G18"/>
    <mergeCell ref="C19:G19"/>
    <mergeCell ref="C20:G20"/>
    <mergeCell ref="C21:G21"/>
    <mergeCell ref="C22:G22"/>
    <mergeCell ref="C23:G23"/>
    <mergeCell ref="C26:G26"/>
    <mergeCell ref="C28:G28"/>
    <mergeCell ref="C29:G29"/>
    <mergeCell ref="C31:G31"/>
    <mergeCell ref="C33:G33"/>
    <mergeCell ref="C51:G51"/>
    <mergeCell ref="C36:G36"/>
    <mergeCell ref="C38:G38"/>
    <mergeCell ref="C39:G39"/>
    <mergeCell ref="C40:G40"/>
    <mergeCell ref="C41:G41"/>
    <mergeCell ref="C42:G42"/>
    <mergeCell ref="C43:G43"/>
    <mergeCell ref="C45:G45"/>
    <mergeCell ref="C47:G47"/>
    <mergeCell ref="C48:G48"/>
    <mergeCell ref="C50:G5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02EB-BB92-43EB-8882-14AF3C36F1E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G1" t="s">
        <v>89</v>
      </c>
    </row>
    <row r="2" spans="1:60" ht="24.95" customHeight="1" x14ac:dyDescent="0.2">
      <c r="A2" s="50" t="s">
        <v>8</v>
      </c>
      <c r="B2" s="49" t="s">
        <v>43</v>
      </c>
      <c r="C2" s="254" t="s">
        <v>44</v>
      </c>
      <c r="D2" s="255"/>
      <c r="E2" s="255"/>
      <c r="F2" s="255"/>
      <c r="G2" s="256"/>
      <c r="AG2" t="s">
        <v>90</v>
      </c>
    </row>
    <row r="3" spans="1:60" ht="24.95" customHeight="1" x14ac:dyDescent="0.2">
      <c r="A3" s="50" t="s">
        <v>9</v>
      </c>
      <c r="B3" s="49" t="s">
        <v>48</v>
      </c>
      <c r="C3" s="254" t="s">
        <v>50</v>
      </c>
      <c r="D3" s="255"/>
      <c r="E3" s="255"/>
      <c r="F3" s="255"/>
      <c r="G3" s="256"/>
      <c r="AC3" s="120" t="s">
        <v>90</v>
      </c>
      <c r="AG3" t="s">
        <v>91</v>
      </c>
    </row>
    <row r="4" spans="1:60" ht="24.95" customHeight="1" x14ac:dyDescent="0.2">
      <c r="A4" s="139" t="s">
        <v>10</v>
      </c>
      <c r="B4" s="140" t="s">
        <v>48</v>
      </c>
      <c r="C4" s="257" t="s">
        <v>51</v>
      </c>
      <c r="D4" s="258"/>
      <c r="E4" s="258"/>
      <c r="F4" s="258"/>
      <c r="G4" s="259"/>
      <c r="AG4" t="s">
        <v>92</v>
      </c>
    </row>
    <row r="5" spans="1:60" x14ac:dyDescent="0.2">
      <c r="D5" s="10"/>
    </row>
    <row r="6" spans="1:60" ht="38.25" x14ac:dyDescent="0.2">
      <c r="A6" s="142" t="s">
        <v>93</v>
      </c>
      <c r="B6" s="144" t="s">
        <v>94</v>
      </c>
      <c r="C6" s="144" t="s">
        <v>95</v>
      </c>
      <c r="D6" s="143" t="s">
        <v>96</v>
      </c>
      <c r="E6" s="142" t="s">
        <v>97</v>
      </c>
      <c r="F6" s="141" t="s">
        <v>98</v>
      </c>
      <c r="G6" s="142" t="s">
        <v>31</v>
      </c>
      <c r="H6" s="145" t="s">
        <v>32</v>
      </c>
      <c r="I6" s="145" t="s">
        <v>99</v>
      </c>
      <c r="J6" s="145" t="s">
        <v>33</v>
      </c>
      <c r="K6" s="145" t="s">
        <v>100</v>
      </c>
      <c r="L6" s="145" t="s">
        <v>101</v>
      </c>
      <c r="M6" s="145" t="s">
        <v>102</v>
      </c>
      <c r="N6" s="145" t="s">
        <v>103</v>
      </c>
      <c r="O6" s="145" t="s">
        <v>104</v>
      </c>
      <c r="P6" s="145" t="s">
        <v>105</v>
      </c>
      <c r="Q6" s="145" t="s">
        <v>106</v>
      </c>
      <c r="R6" s="145" t="s">
        <v>107</v>
      </c>
      <c r="S6" s="145" t="s">
        <v>108</v>
      </c>
      <c r="T6" s="145" t="s">
        <v>109</v>
      </c>
      <c r="U6" s="145" t="s">
        <v>110</v>
      </c>
      <c r="V6" s="145" t="s">
        <v>111</v>
      </c>
      <c r="W6" s="145" t="s">
        <v>112</v>
      </c>
      <c r="X6" s="145" t="s">
        <v>113</v>
      </c>
      <c r="Y6" s="145" t="s">
        <v>114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115</v>
      </c>
      <c r="B8" s="164" t="s">
        <v>70</v>
      </c>
      <c r="C8" s="177" t="s">
        <v>71</v>
      </c>
      <c r="D8" s="165"/>
      <c r="E8" s="166"/>
      <c r="F8" s="167"/>
      <c r="G8" s="168">
        <f>SUMIF(AG9:AG54,"&lt;&gt;NOR",G9:G54)</f>
        <v>0</v>
      </c>
      <c r="H8" s="162"/>
      <c r="I8" s="162">
        <f>SUM(I9:I54)</f>
        <v>0</v>
      </c>
      <c r="J8" s="162"/>
      <c r="K8" s="162">
        <f>SUM(K9:K54)</f>
        <v>0</v>
      </c>
      <c r="L8" s="162"/>
      <c r="M8" s="162">
        <f>SUM(M9:M54)</f>
        <v>0</v>
      </c>
      <c r="N8" s="161"/>
      <c r="O8" s="161">
        <f>SUM(O9:O54)</f>
        <v>0</v>
      </c>
      <c r="P8" s="161"/>
      <c r="Q8" s="161">
        <f>SUM(Q9:Q54)</f>
        <v>93.04</v>
      </c>
      <c r="R8" s="162"/>
      <c r="S8" s="162"/>
      <c r="T8" s="162"/>
      <c r="U8" s="162"/>
      <c r="V8" s="162">
        <f>SUM(V9:V54)</f>
        <v>72.680000000000007</v>
      </c>
      <c r="W8" s="162"/>
      <c r="X8" s="162"/>
      <c r="Y8" s="162"/>
      <c r="AG8" t="s">
        <v>116</v>
      </c>
    </row>
    <row r="9" spans="1:60" outlineLevel="1" x14ac:dyDescent="0.2">
      <c r="A9" s="170">
        <v>1</v>
      </c>
      <c r="B9" s="171" t="s">
        <v>191</v>
      </c>
      <c r="C9" s="178" t="s">
        <v>192</v>
      </c>
      <c r="D9" s="172" t="s">
        <v>193</v>
      </c>
      <c r="E9" s="173">
        <v>49.5</v>
      </c>
      <c r="F9" s="174"/>
      <c r="G9" s="175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0.33</v>
      </c>
      <c r="Q9" s="155">
        <f>ROUND(E9*P9,2)</f>
        <v>16.34</v>
      </c>
      <c r="R9" s="156"/>
      <c r="S9" s="156" t="s">
        <v>120</v>
      </c>
      <c r="T9" s="156" t="s">
        <v>120</v>
      </c>
      <c r="U9" s="156">
        <v>0.625</v>
      </c>
      <c r="V9" s="156">
        <f>ROUND(E9*U9,2)</f>
        <v>30.94</v>
      </c>
      <c r="W9" s="156"/>
      <c r="X9" s="156" t="s">
        <v>175</v>
      </c>
      <c r="Y9" s="156" t="s">
        <v>123</v>
      </c>
      <c r="Z9" s="146"/>
      <c r="AA9" s="146"/>
      <c r="AB9" s="146"/>
      <c r="AC9" s="146"/>
      <c r="AD9" s="146"/>
      <c r="AE9" s="146"/>
      <c r="AF9" s="146"/>
      <c r="AG9" s="146" t="s">
        <v>176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51" t="s">
        <v>194</v>
      </c>
      <c r="D10" s="252"/>
      <c r="E10" s="252"/>
      <c r="F10" s="252"/>
      <c r="G10" s="252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195</v>
      </c>
      <c r="D11" s="182"/>
      <c r="E11" s="183">
        <v>49.5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196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0">
        <v>2</v>
      </c>
      <c r="B12" s="171" t="s">
        <v>197</v>
      </c>
      <c r="C12" s="178" t="s">
        <v>198</v>
      </c>
      <c r="D12" s="172" t="s">
        <v>193</v>
      </c>
      <c r="E12" s="173">
        <v>4.5</v>
      </c>
      <c r="F12" s="174"/>
      <c r="G12" s="175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21</v>
      </c>
      <c r="M12" s="156">
        <f>G12*(1+L12/100)</f>
        <v>0</v>
      </c>
      <c r="N12" s="155">
        <v>0</v>
      </c>
      <c r="O12" s="155">
        <f>ROUND(E12*N12,2)</f>
        <v>0</v>
      </c>
      <c r="P12" s="155">
        <v>0.22</v>
      </c>
      <c r="Q12" s="155">
        <f>ROUND(E12*P12,2)</f>
        <v>0.99</v>
      </c>
      <c r="R12" s="156"/>
      <c r="S12" s="156" t="s">
        <v>120</v>
      </c>
      <c r="T12" s="156" t="s">
        <v>120</v>
      </c>
      <c r="U12" s="156">
        <v>0.38</v>
      </c>
      <c r="V12" s="156">
        <f>ROUND(E12*U12,2)</f>
        <v>1.71</v>
      </c>
      <c r="W12" s="156"/>
      <c r="X12" s="156" t="s">
        <v>175</v>
      </c>
      <c r="Y12" s="156" t="s">
        <v>123</v>
      </c>
      <c r="Z12" s="146"/>
      <c r="AA12" s="146"/>
      <c r="AB12" s="146"/>
      <c r="AC12" s="146"/>
      <c r="AD12" s="146"/>
      <c r="AE12" s="146"/>
      <c r="AF12" s="146"/>
      <c r="AG12" s="146" t="s">
        <v>176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2" x14ac:dyDescent="0.2">
      <c r="A13" s="153"/>
      <c r="B13" s="154"/>
      <c r="C13" s="251" t="s">
        <v>199</v>
      </c>
      <c r="D13" s="252"/>
      <c r="E13" s="252"/>
      <c r="F13" s="252"/>
      <c r="G13" s="252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126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6" t="str">
        <f>C13</f>
        <v>- odstranění povrchu asf. ploch v prostoru místních komunikací v tl. do 0,10 m (max. tl. vrstvy - předpoklad)</v>
      </c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90" t="s">
        <v>200</v>
      </c>
      <c r="D14" s="182"/>
      <c r="E14" s="183">
        <v>4.5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196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0">
        <v>3</v>
      </c>
      <c r="B15" s="171" t="s">
        <v>201</v>
      </c>
      <c r="C15" s="178" t="s">
        <v>202</v>
      </c>
      <c r="D15" s="172" t="s">
        <v>193</v>
      </c>
      <c r="E15" s="173">
        <v>70.2</v>
      </c>
      <c r="F15" s="174"/>
      <c r="G15" s="175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21</v>
      </c>
      <c r="M15" s="156">
        <f>G15*(1+L15/100)</f>
        <v>0</v>
      </c>
      <c r="N15" s="155">
        <v>0</v>
      </c>
      <c r="O15" s="155">
        <f>ROUND(E15*N15,2)</f>
        <v>0</v>
      </c>
      <c r="P15" s="155">
        <v>0.66</v>
      </c>
      <c r="Q15" s="155">
        <f>ROUND(E15*P15,2)</f>
        <v>46.33</v>
      </c>
      <c r="R15" s="156"/>
      <c r="S15" s="156" t="s">
        <v>120</v>
      </c>
      <c r="T15" s="156" t="s">
        <v>120</v>
      </c>
      <c r="U15" s="156">
        <v>0.12</v>
      </c>
      <c r="V15" s="156">
        <f>ROUND(E15*U15,2)</f>
        <v>8.42</v>
      </c>
      <c r="W15" s="156"/>
      <c r="X15" s="156" t="s">
        <v>175</v>
      </c>
      <c r="Y15" s="156" t="s">
        <v>123</v>
      </c>
      <c r="Z15" s="146"/>
      <c r="AA15" s="146"/>
      <c r="AB15" s="146"/>
      <c r="AC15" s="146"/>
      <c r="AD15" s="146"/>
      <c r="AE15" s="146"/>
      <c r="AF15" s="146"/>
      <c r="AG15" s="146" t="s">
        <v>176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251" t="s">
        <v>203</v>
      </c>
      <c r="D16" s="252"/>
      <c r="E16" s="252"/>
      <c r="F16" s="252"/>
      <c r="G16" s="252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249" t="s">
        <v>204</v>
      </c>
      <c r="D17" s="250"/>
      <c r="E17" s="250"/>
      <c r="F17" s="250"/>
      <c r="G17" s="250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126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190" t="s">
        <v>205</v>
      </c>
      <c r="D18" s="182"/>
      <c r="E18" s="183">
        <v>64.349999999999994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196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">
      <c r="A19" s="153"/>
      <c r="B19" s="154"/>
      <c r="C19" s="190" t="s">
        <v>206</v>
      </c>
      <c r="D19" s="182"/>
      <c r="E19" s="183">
        <v>5.85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196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0">
        <v>4</v>
      </c>
      <c r="B20" s="171" t="s">
        <v>207</v>
      </c>
      <c r="C20" s="178" t="s">
        <v>208</v>
      </c>
      <c r="D20" s="172" t="s">
        <v>193</v>
      </c>
      <c r="E20" s="173">
        <v>18</v>
      </c>
      <c r="F20" s="174"/>
      <c r="G20" s="175">
        <f>ROUND(E20*F20,2)</f>
        <v>0</v>
      </c>
      <c r="H20" s="157"/>
      <c r="I20" s="156">
        <f>ROUND(E20*H20,2)</f>
        <v>0</v>
      </c>
      <c r="J20" s="157"/>
      <c r="K20" s="156">
        <f>ROUND(E20*J20,2)</f>
        <v>0</v>
      </c>
      <c r="L20" s="156">
        <v>21</v>
      </c>
      <c r="M20" s="156">
        <f>G20*(1+L20/100)</f>
        <v>0</v>
      </c>
      <c r="N20" s="155">
        <v>0</v>
      </c>
      <c r="O20" s="155">
        <f>ROUND(E20*N20,2)</f>
        <v>0</v>
      </c>
      <c r="P20" s="155">
        <v>0.11</v>
      </c>
      <c r="Q20" s="155">
        <f>ROUND(E20*P20,2)</f>
        <v>1.98</v>
      </c>
      <c r="R20" s="156"/>
      <c r="S20" s="156" t="s">
        <v>120</v>
      </c>
      <c r="T20" s="156" t="s">
        <v>120</v>
      </c>
      <c r="U20" s="156">
        <v>0.2</v>
      </c>
      <c r="V20" s="156">
        <f>ROUND(E20*U20,2)</f>
        <v>3.6</v>
      </c>
      <c r="W20" s="156"/>
      <c r="X20" s="156" t="s">
        <v>175</v>
      </c>
      <c r="Y20" s="156" t="s">
        <v>123</v>
      </c>
      <c r="Z20" s="146"/>
      <c r="AA20" s="146"/>
      <c r="AB20" s="146"/>
      <c r="AC20" s="146"/>
      <c r="AD20" s="146"/>
      <c r="AE20" s="146"/>
      <c r="AF20" s="146"/>
      <c r="AG20" s="146" t="s">
        <v>176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251" t="s">
        <v>209</v>
      </c>
      <c r="D21" s="252"/>
      <c r="E21" s="252"/>
      <c r="F21" s="252"/>
      <c r="G21" s="252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126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90" t="s">
        <v>210</v>
      </c>
      <c r="D22" s="182"/>
      <c r="E22" s="183">
        <v>18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196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0">
        <v>5</v>
      </c>
      <c r="B23" s="171" t="s">
        <v>211</v>
      </c>
      <c r="C23" s="178" t="s">
        <v>212</v>
      </c>
      <c r="D23" s="172" t="s">
        <v>193</v>
      </c>
      <c r="E23" s="173">
        <v>5</v>
      </c>
      <c r="F23" s="174"/>
      <c r="G23" s="175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21</v>
      </c>
      <c r="M23" s="156">
        <f>G23*(1+L23/100)</f>
        <v>0</v>
      </c>
      <c r="N23" s="155">
        <v>0</v>
      </c>
      <c r="O23" s="155">
        <f>ROUND(E23*N23,2)</f>
        <v>0</v>
      </c>
      <c r="P23" s="155">
        <v>0.13800000000000001</v>
      </c>
      <c r="Q23" s="155">
        <f>ROUND(E23*P23,2)</f>
        <v>0.69</v>
      </c>
      <c r="R23" s="156"/>
      <c r="S23" s="156" t="s">
        <v>120</v>
      </c>
      <c r="T23" s="156" t="s">
        <v>120</v>
      </c>
      <c r="U23" s="156">
        <v>0.16</v>
      </c>
      <c r="V23" s="156">
        <f>ROUND(E23*U23,2)</f>
        <v>0.8</v>
      </c>
      <c r="W23" s="156"/>
      <c r="X23" s="156" t="s">
        <v>175</v>
      </c>
      <c r="Y23" s="156" t="s">
        <v>123</v>
      </c>
      <c r="Z23" s="146"/>
      <c r="AA23" s="146"/>
      <c r="AB23" s="146"/>
      <c r="AC23" s="146"/>
      <c r="AD23" s="146"/>
      <c r="AE23" s="146"/>
      <c r="AF23" s="146"/>
      <c r="AG23" s="146" t="s">
        <v>176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251" t="s">
        <v>213</v>
      </c>
      <c r="D24" s="252"/>
      <c r="E24" s="252"/>
      <c r="F24" s="252"/>
      <c r="G24" s="252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126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90" t="s">
        <v>214</v>
      </c>
      <c r="D25" s="182"/>
      <c r="E25" s="183">
        <v>5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196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0">
        <v>6</v>
      </c>
      <c r="B26" s="171" t="s">
        <v>215</v>
      </c>
      <c r="C26" s="178" t="s">
        <v>216</v>
      </c>
      <c r="D26" s="172" t="s">
        <v>193</v>
      </c>
      <c r="E26" s="173">
        <v>5</v>
      </c>
      <c r="F26" s="174"/>
      <c r="G26" s="175">
        <f>ROUND(E26*F26,2)</f>
        <v>0</v>
      </c>
      <c r="H26" s="157"/>
      <c r="I26" s="156">
        <f>ROUND(E26*H26,2)</f>
        <v>0</v>
      </c>
      <c r="J26" s="157"/>
      <c r="K26" s="156">
        <f>ROUND(E26*J26,2)</f>
        <v>0</v>
      </c>
      <c r="L26" s="156">
        <v>21</v>
      </c>
      <c r="M26" s="156">
        <f>G26*(1+L26/100)</f>
        <v>0</v>
      </c>
      <c r="N26" s="155">
        <v>0</v>
      </c>
      <c r="O26" s="155">
        <f>ROUND(E26*N26,2)</f>
        <v>0</v>
      </c>
      <c r="P26" s="155">
        <v>0</v>
      </c>
      <c r="Q26" s="155">
        <f>ROUND(E26*P26,2)</f>
        <v>0</v>
      </c>
      <c r="R26" s="156"/>
      <c r="S26" s="156" t="s">
        <v>120</v>
      </c>
      <c r="T26" s="156" t="s">
        <v>120</v>
      </c>
      <c r="U26" s="156">
        <v>0.115</v>
      </c>
      <c r="V26" s="156">
        <f>ROUND(E26*U26,2)</f>
        <v>0.57999999999999996</v>
      </c>
      <c r="W26" s="156"/>
      <c r="X26" s="156" t="s">
        <v>175</v>
      </c>
      <c r="Y26" s="156" t="s">
        <v>123</v>
      </c>
      <c r="Z26" s="146"/>
      <c r="AA26" s="146"/>
      <c r="AB26" s="146"/>
      <c r="AC26" s="146"/>
      <c r="AD26" s="146"/>
      <c r="AE26" s="146"/>
      <c r="AF26" s="146"/>
      <c r="AG26" s="146" t="s">
        <v>176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251" t="s">
        <v>217</v>
      </c>
      <c r="D27" s="252"/>
      <c r="E27" s="252"/>
      <c r="F27" s="252"/>
      <c r="G27" s="252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126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90" t="s">
        <v>218</v>
      </c>
      <c r="D28" s="182"/>
      <c r="E28" s="183">
        <v>5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196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0">
        <v>7</v>
      </c>
      <c r="B29" s="171" t="s">
        <v>219</v>
      </c>
      <c r="C29" s="178" t="s">
        <v>220</v>
      </c>
      <c r="D29" s="172" t="s">
        <v>193</v>
      </c>
      <c r="E29" s="173">
        <v>23</v>
      </c>
      <c r="F29" s="174"/>
      <c r="G29" s="175">
        <f>ROUND(E29*F29,2)</f>
        <v>0</v>
      </c>
      <c r="H29" s="157"/>
      <c r="I29" s="156">
        <f>ROUND(E29*H29,2)</f>
        <v>0</v>
      </c>
      <c r="J29" s="157"/>
      <c r="K29" s="156">
        <f>ROUND(E29*J29,2)</f>
        <v>0</v>
      </c>
      <c r="L29" s="156">
        <v>21</v>
      </c>
      <c r="M29" s="156">
        <f>G29*(1+L29/100)</f>
        <v>0</v>
      </c>
      <c r="N29" s="155">
        <v>0</v>
      </c>
      <c r="O29" s="155">
        <f>ROUND(E29*N29,2)</f>
        <v>0</v>
      </c>
      <c r="P29" s="155">
        <v>0.44</v>
      </c>
      <c r="Q29" s="155">
        <f>ROUND(E29*P29,2)</f>
        <v>10.119999999999999</v>
      </c>
      <c r="R29" s="156"/>
      <c r="S29" s="156" t="s">
        <v>120</v>
      </c>
      <c r="T29" s="156" t="s">
        <v>120</v>
      </c>
      <c r="U29" s="156">
        <v>7.0000000000000007E-2</v>
      </c>
      <c r="V29" s="156">
        <f>ROUND(E29*U29,2)</f>
        <v>1.61</v>
      </c>
      <c r="W29" s="156"/>
      <c r="X29" s="156" t="s">
        <v>175</v>
      </c>
      <c r="Y29" s="156" t="s">
        <v>123</v>
      </c>
      <c r="Z29" s="146"/>
      <c r="AA29" s="146"/>
      <c r="AB29" s="146"/>
      <c r="AC29" s="146"/>
      <c r="AD29" s="146"/>
      <c r="AE29" s="146"/>
      <c r="AF29" s="146"/>
      <c r="AG29" s="146" t="s">
        <v>176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251" t="s">
        <v>221</v>
      </c>
      <c r="D30" s="252"/>
      <c r="E30" s="252"/>
      <c r="F30" s="252"/>
      <c r="G30" s="252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126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90" t="s">
        <v>222</v>
      </c>
      <c r="D31" s="182"/>
      <c r="E31" s="183">
        <v>18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196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90" t="s">
        <v>223</v>
      </c>
      <c r="D32" s="182"/>
      <c r="E32" s="183">
        <v>5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196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0">
        <v>8</v>
      </c>
      <c r="B33" s="171" t="s">
        <v>224</v>
      </c>
      <c r="C33" s="178" t="s">
        <v>225</v>
      </c>
      <c r="D33" s="172" t="s">
        <v>193</v>
      </c>
      <c r="E33" s="173">
        <v>9.9</v>
      </c>
      <c r="F33" s="174"/>
      <c r="G33" s="175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</v>
      </c>
      <c r="O33" s="155">
        <f>ROUND(E33*N33,2)</f>
        <v>0</v>
      </c>
      <c r="P33" s="155">
        <v>0.36</v>
      </c>
      <c r="Q33" s="155">
        <f>ROUND(E33*P33,2)</f>
        <v>3.56</v>
      </c>
      <c r="R33" s="156"/>
      <c r="S33" s="156" t="s">
        <v>120</v>
      </c>
      <c r="T33" s="156" t="s">
        <v>120</v>
      </c>
      <c r="U33" s="156">
        <v>1.2270000000000001</v>
      </c>
      <c r="V33" s="156">
        <f>ROUND(E33*U33,2)</f>
        <v>12.15</v>
      </c>
      <c r="W33" s="156"/>
      <c r="X33" s="156" t="s">
        <v>175</v>
      </c>
      <c r="Y33" s="156" t="s">
        <v>123</v>
      </c>
      <c r="Z33" s="146"/>
      <c r="AA33" s="146"/>
      <c r="AB33" s="146"/>
      <c r="AC33" s="146"/>
      <c r="AD33" s="146"/>
      <c r="AE33" s="146"/>
      <c r="AF33" s="146"/>
      <c r="AG33" s="146" t="s">
        <v>176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251" t="s">
        <v>226</v>
      </c>
      <c r="D34" s="252"/>
      <c r="E34" s="252"/>
      <c r="F34" s="252"/>
      <c r="G34" s="252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126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90" t="s">
        <v>227</v>
      </c>
      <c r="D35" s="182"/>
      <c r="E35" s="183">
        <v>9.9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196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0">
        <v>9</v>
      </c>
      <c r="B36" s="171" t="s">
        <v>228</v>
      </c>
      <c r="C36" s="178" t="s">
        <v>229</v>
      </c>
      <c r="D36" s="172" t="s">
        <v>193</v>
      </c>
      <c r="E36" s="173">
        <v>31</v>
      </c>
      <c r="F36" s="174"/>
      <c r="G36" s="175">
        <f>ROUND(E36*F36,2)</f>
        <v>0</v>
      </c>
      <c r="H36" s="157"/>
      <c r="I36" s="156">
        <f>ROUND(E36*H36,2)</f>
        <v>0</v>
      </c>
      <c r="J36" s="157"/>
      <c r="K36" s="156">
        <f>ROUND(E36*J36,2)</f>
        <v>0</v>
      </c>
      <c r="L36" s="156">
        <v>21</v>
      </c>
      <c r="M36" s="156">
        <f>G36*(1+L36/100)</f>
        <v>0</v>
      </c>
      <c r="N36" s="155">
        <v>0</v>
      </c>
      <c r="O36" s="155">
        <f>ROUND(E36*N36,2)</f>
        <v>0</v>
      </c>
      <c r="P36" s="155">
        <v>0.22</v>
      </c>
      <c r="Q36" s="155">
        <f>ROUND(E36*P36,2)</f>
        <v>6.82</v>
      </c>
      <c r="R36" s="156"/>
      <c r="S36" s="156" t="s">
        <v>120</v>
      </c>
      <c r="T36" s="156" t="s">
        <v>120</v>
      </c>
      <c r="U36" s="156">
        <v>4.9000000000000002E-2</v>
      </c>
      <c r="V36" s="156">
        <f>ROUND(E36*U36,2)</f>
        <v>1.52</v>
      </c>
      <c r="W36" s="156"/>
      <c r="X36" s="156" t="s">
        <v>175</v>
      </c>
      <c r="Y36" s="156" t="s">
        <v>123</v>
      </c>
      <c r="Z36" s="146"/>
      <c r="AA36" s="146"/>
      <c r="AB36" s="146"/>
      <c r="AC36" s="146"/>
      <c r="AD36" s="146"/>
      <c r="AE36" s="146"/>
      <c r="AF36" s="146"/>
      <c r="AG36" s="146" t="s">
        <v>176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251" t="s">
        <v>230</v>
      </c>
      <c r="D37" s="252"/>
      <c r="E37" s="252"/>
      <c r="F37" s="252"/>
      <c r="G37" s="252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126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0">
        <v>10</v>
      </c>
      <c r="B38" s="171" t="s">
        <v>231</v>
      </c>
      <c r="C38" s="178" t="s">
        <v>232</v>
      </c>
      <c r="D38" s="172" t="s">
        <v>233</v>
      </c>
      <c r="E38" s="173">
        <v>23</v>
      </c>
      <c r="F38" s="174"/>
      <c r="G38" s="175">
        <f>ROUND(E38*F38,2)</f>
        <v>0</v>
      </c>
      <c r="H38" s="157"/>
      <c r="I38" s="156">
        <f>ROUND(E38*H38,2)</f>
        <v>0</v>
      </c>
      <c r="J38" s="157"/>
      <c r="K38" s="156">
        <f>ROUND(E38*J38,2)</f>
        <v>0</v>
      </c>
      <c r="L38" s="156">
        <v>21</v>
      </c>
      <c r="M38" s="156">
        <f>G38*(1+L38/100)</f>
        <v>0</v>
      </c>
      <c r="N38" s="155">
        <v>0</v>
      </c>
      <c r="O38" s="155">
        <f>ROUND(E38*N38,2)</f>
        <v>0</v>
      </c>
      <c r="P38" s="155">
        <v>0.27</v>
      </c>
      <c r="Q38" s="155">
        <f>ROUND(E38*P38,2)</f>
        <v>6.21</v>
      </c>
      <c r="R38" s="156"/>
      <c r="S38" s="156" t="s">
        <v>120</v>
      </c>
      <c r="T38" s="156" t="s">
        <v>120</v>
      </c>
      <c r="U38" s="156">
        <v>0.12</v>
      </c>
      <c r="V38" s="156">
        <f>ROUND(E38*U38,2)</f>
        <v>2.76</v>
      </c>
      <c r="W38" s="156"/>
      <c r="X38" s="156" t="s">
        <v>175</v>
      </c>
      <c r="Y38" s="156" t="s">
        <v>123</v>
      </c>
      <c r="Z38" s="146"/>
      <c r="AA38" s="146"/>
      <c r="AB38" s="146"/>
      <c r="AC38" s="146"/>
      <c r="AD38" s="146"/>
      <c r="AE38" s="146"/>
      <c r="AF38" s="146"/>
      <c r="AG38" s="146" t="s">
        <v>176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251" t="s">
        <v>234</v>
      </c>
      <c r="D39" s="252"/>
      <c r="E39" s="252"/>
      <c r="F39" s="252"/>
      <c r="G39" s="252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126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90" t="s">
        <v>235</v>
      </c>
      <c r="D40" s="182"/>
      <c r="E40" s="183">
        <v>23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196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0">
        <v>11</v>
      </c>
      <c r="B41" s="171" t="s">
        <v>236</v>
      </c>
      <c r="C41" s="178" t="s">
        <v>237</v>
      </c>
      <c r="D41" s="172" t="s">
        <v>238</v>
      </c>
      <c r="E41" s="173">
        <v>5.85</v>
      </c>
      <c r="F41" s="174"/>
      <c r="G41" s="175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21</v>
      </c>
      <c r="M41" s="156">
        <f>G41*(1+L41/100)</f>
        <v>0</v>
      </c>
      <c r="N41" s="155">
        <v>0</v>
      </c>
      <c r="O41" s="155">
        <f>ROUND(E41*N41,2)</f>
        <v>0</v>
      </c>
      <c r="P41" s="155">
        <v>0</v>
      </c>
      <c r="Q41" s="155">
        <f>ROUND(E41*P41,2)</f>
        <v>0</v>
      </c>
      <c r="R41" s="156"/>
      <c r="S41" s="156" t="s">
        <v>120</v>
      </c>
      <c r="T41" s="156" t="s">
        <v>120</v>
      </c>
      <c r="U41" s="156">
        <v>0.43</v>
      </c>
      <c r="V41" s="156">
        <f>ROUND(E41*U41,2)</f>
        <v>2.52</v>
      </c>
      <c r="W41" s="156"/>
      <c r="X41" s="156" t="s">
        <v>175</v>
      </c>
      <c r="Y41" s="156" t="s">
        <v>123</v>
      </c>
      <c r="Z41" s="146"/>
      <c r="AA41" s="146"/>
      <c r="AB41" s="146"/>
      <c r="AC41" s="146"/>
      <c r="AD41" s="146"/>
      <c r="AE41" s="146"/>
      <c r="AF41" s="146"/>
      <c r="AG41" s="146" t="s">
        <v>176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251" t="s">
        <v>239</v>
      </c>
      <c r="D42" s="252"/>
      <c r="E42" s="252"/>
      <c r="F42" s="252"/>
      <c r="G42" s="252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126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2" x14ac:dyDescent="0.2">
      <c r="A43" s="153"/>
      <c r="B43" s="154"/>
      <c r="C43" s="190" t="s">
        <v>240</v>
      </c>
      <c r="D43" s="182"/>
      <c r="E43" s="183">
        <v>3.24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196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22.5" outlineLevel="3" x14ac:dyDescent="0.2">
      <c r="A44" s="153"/>
      <c r="B44" s="154"/>
      <c r="C44" s="190" t="s">
        <v>241</v>
      </c>
      <c r="D44" s="182"/>
      <c r="E44" s="183">
        <v>2.61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196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70">
        <v>12</v>
      </c>
      <c r="B45" s="171" t="s">
        <v>242</v>
      </c>
      <c r="C45" s="178" t="s">
        <v>243</v>
      </c>
      <c r="D45" s="172" t="s">
        <v>238</v>
      </c>
      <c r="E45" s="173">
        <v>0.65</v>
      </c>
      <c r="F45" s="174"/>
      <c r="G45" s="175">
        <f>ROUND(E45*F45,2)</f>
        <v>0</v>
      </c>
      <c r="H45" s="157"/>
      <c r="I45" s="156">
        <f>ROUND(E45*H45,2)</f>
        <v>0</v>
      </c>
      <c r="J45" s="157"/>
      <c r="K45" s="156">
        <f>ROUND(E45*J45,2)</f>
        <v>0</v>
      </c>
      <c r="L45" s="156">
        <v>21</v>
      </c>
      <c r="M45" s="156">
        <f>G45*(1+L45/100)</f>
        <v>0</v>
      </c>
      <c r="N45" s="155">
        <v>0</v>
      </c>
      <c r="O45" s="155">
        <f>ROUND(E45*N45,2)</f>
        <v>0</v>
      </c>
      <c r="P45" s="155">
        <v>0</v>
      </c>
      <c r="Q45" s="155">
        <f>ROUND(E45*P45,2)</f>
        <v>0</v>
      </c>
      <c r="R45" s="156"/>
      <c r="S45" s="156" t="s">
        <v>120</v>
      </c>
      <c r="T45" s="156" t="s">
        <v>120</v>
      </c>
      <c r="U45" s="156">
        <v>4.66</v>
      </c>
      <c r="V45" s="156">
        <f>ROUND(E45*U45,2)</f>
        <v>3.03</v>
      </c>
      <c r="W45" s="156"/>
      <c r="X45" s="156" t="s">
        <v>175</v>
      </c>
      <c r="Y45" s="156" t="s">
        <v>123</v>
      </c>
      <c r="Z45" s="146"/>
      <c r="AA45" s="146"/>
      <c r="AB45" s="146"/>
      <c r="AC45" s="146"/>
      <c r="AD45" s="146"/>
      <c r="AE45" s="146"/>
      <c r="AF45" s="146"/>
      <c r="AG45" s="146" t="s">
        <v>176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251" t="s">
        <v>244</v>
      </c>
      <c r="D46" s="252"/>
      <c r="E46" s="252"/>
      <c r="F46" s="252"/>
      <c r="G46" s="252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126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2" x14ac:dyDescent="0.2">
      <c r="A47" s="153"/>
      <c r="B47" s="154"/>
      <c r="C47" s="190" t="s">
        <v>245</v>
      </c>
      <c r="D47" s="182"/>
      <c r="E47" s="183">
        <v>0.36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196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2.5" outlineLevel="3" x14ac:dyDescent="0.2">
      <c r="A48" s="153"/>
      <c r="B48" s="154"/>
      <c r="C48" s="190" t="s">
        <v>246</v>
      </c>
      <c r="D48" s="182"/>
      <c r="E48" s="183">
        <v>0.28999999999999998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196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0">
        <v>13</v>
      </c>
      <c r="B49" s="171" t="s">
        <v>247</v>
      </c>
      <c r="C49" s="178" t="s">
        <v>248</v>
      </c>
      <c r="D49" s="172" t="s">
        <v>238</v>
      </c>
      <c r="E49" s="173">
        <v>6.5</v>
      </c>
      <c r="F49" s="174"/>
      <c r="G49" s="175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21</v>
      </c>
      <c r="M49" s="156">
        <f>G49*(1+L49/100)</f>
        <v>0</v>
      </c>
      <c r="N49" s="155">
        <v>0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120</v>
      </c>
      <c r="T49" s="156" t="s">
        <v>120</v>
      </c>
      <c r="U49" s="156">
        <v>0.04</v>
      </c>
      <c r="V49" s="156">
        <f>ROUND(E49*U49,2)</f>
        <v>0.26</v>
      </c>
      <c r="W49" s="156"/>
      <c r="X49" s="156" t="s">
        <v>175</v>
      </c>
      <c r="Y49" s="156" t="s">
        <v>123</v>
      </c>
      <c r="Z49" s="146"/>
      <c r="AA49" s="146"/>
      <c r="AB49" s="146"/>
      <c r="AC49" s="146"/>
      <c r="AD49" s="146"/>
      <c r="AE49" s="146"/>
      <c r="AF49" s="146"/>
      <c r="AG49" s="146" t="s">
        <v>176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190" t="s">
        <v>249</v>
      </c>
      <c r="D50" s="182"/>
      <c r="E50" s="183">
        <v>5.85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196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190" t="s">
        <v>250</v>
      </c>
      <c r="D51" s="182"/>
      <c r="E51" s="183">
        <v>0.65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196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0">
        <v>14</v>
      </c>
      <c r="B52" s="171" t="s">
        <v>251</v>
      </c>
      <c r="C52" s="178" t="s">
        <v>252</v>
      </c>
      <c r="D52" s="172" t="s">
        <v>238</v>
      </c>
      <c r="E52" s="173">
        <v>2.9</v>
      </c>
      <c r="F52" s="174"/>
      <c r="G52" s="175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21</v>
      </c>
      <c r="M52" s="156">
        <f>G52*(1+L52/100)</f>
        <v>0</v>
      </c>
      <c r="N52" s="155">
        <v>0</v>
      </c>
      <c r="O52" s="155">
        <f>ROUND(E52*N52,2)</f>
        <v>0</v>
      </c>
      <c r="P52" s="155">
        <v>0</v>
      </c>
      <c r="Q52" s="155">
        <f>ROUND(E52*P52,2)</f>
        <v>0</v>
      </c>
      <c r="R52" s="156"/>
      <c r="S52" s="156" t="s">
        <v>120</v>
      </c>
      <c r="T52" s="156" t="s">
        <v>120</v>
      </c>
      <c r="U52" s="156">
        <v>0.96</v>
      </c>
      <c r="V52" s="156">
        <f>ROUND(E52*U52,2)</f>
        <v>2.78</v>
      </c>
      <c r="W52" s="156"/>
      <c r="X52" s="156" t="s">
        <v>175</v>
      </c>
      <c r="Y52" s="156" t="s">
        <v>123</v>
      </c>
      <c r="Z52" s="146"/>
      <c r="AA52" s="146"/>
      <c r="AB52" s="146"/>
      <c r="AC52" s="146"/>
      <c r="AD52" s="146"/>
      <c r="AE52" s="146"/>
      <c r="AF52" s="146"/>
      <c r="AG52" s="146" t="s">
        <v>176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53"/>
      <c r="B53" s="154"/>
      <c r="C53" s="251" t="s">
        <v>253</v>
      </c>
      <c r="D53" s="252"/>
      <c r="E53" s="252"/>
      <c r="F53" s="252"/>
      <c r="G53" s="252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126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90" t="s">
        <v>254</v>
      </c>
      <c r="D54" s="182"/>
      <c r="E54" s="183">
        <v>2.9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196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x14ac:dyDescent="0.2">
      <c r="A55" s="163" t="s">
        <v>115</v>
      </c>
      <c r="B55" s="164" t="s">
        <v>72</v>
      </c>
      <c r="C55" s="177" t="s">
        <v>73</v>
      </c>
      <c r="D55" s="165"/>
      <c r="E55" s="166"/>
      <c r="F55" s="167"/>
      <c r="G55" s="168">
        <f>SUMIF(AG56:AG71,"&lt;&gt;NOR",G56:G71)</f>
        <v>0</v>
      </c>
      <c r="H55" s="162"/>
      <c r="I55" s="162">
        <f>SUM(I56:I71)</f>
        <v>0</v>
      </c>
      <c r="J55" s="162"/>
      <c r="K55" s="162">
        <f>SUM(K56:K71)</f>
        <v>0</v>
      </c>
      <c r="L55" s="162"/>
      <c r="M55" s="162">
        <f>SUM(M56:M71)</f>
        <v>0</v>
      </c>
      <c r="N55" s="161"/>
      <c r="O55" s="161">
        <f>SUM(O56:O71)</f>
        <v>0</v>
      </c>
      <c r="P55" s="161"/>
      <c r="Q55" s="161">
        <f>SUM(Q56:Q71)</f>
        <v>0</v>
      </c>
      <c r="R55" s="162"/>
      <c r="S55" s="162"/>
      <c r="T55" s="162"/>
      <c r="U55" s="162"/>
      <c r="V55" s="162">
        <f>SUM(V56:V71)</f>
        <v>17.090000000000003</v>
      </c>
      <c r="W55" s="162"/>
      <c r="X55" s="162"/>
      <c r="Y55" s="162"/>
      <c r="AG55" t="s">
        <v>116</v>
      </c>
    </row>
    <row r="56" spans="1:60" ht="22.5" outlineLevel="1" x14ac:dyDescent="0.2">
      <c r="A56" s="170">
        <v>15</v>
      </c>
      <c r="B56" s="171" t="s">
        <v>255</v>
      </c>
      <c r="C56" s="178" t="s">
        <v>256</v>
      </c>
      <c r="D56" s="172" t="s">
        <v>238</v>
      </c>
      <c r="E56" s="173">
        <v>4.67</v>
      </c>
      <c r="F56" s="174"/>
      <c r="G56" s="175">
        <f>ROUND(E56*F56,2)</f>
        <v>0</v>
      </c>
      <c r="H56" s="157"/>
      <c r="I56" s="156">
        <f>ROUND(E56*H56,2)</f>
        <v>0</v>
      </c>
      <c r="J56" s="157"/>
      <c r="K56" s="156">
        <f>ROUND(E56*J56,2)</f>
        <v>0</v>
      </c>
      <c r="L56" s="156">
        <v>21</v>
      </c>
      <c r="M56" s="156">
        <f>G56*(1+L56/100)</f>
        <v>0</v>
      </c>
      <c r="N56" s="155">
        <v>0</v>
      </c>
      <c r="O56" s="155">
        <f>ROUND(E56*N56,2)</f>
        <v>0</v>
      </c>
      <c r="P56" s="155">
        <v>0</v>
      </c>
      <c r="Q56" s="155">
        <f>ROUND(E56*P56,2)</f>
        <v>0</v>
      </c>
      <c r="R56" s="156"/>
      <c r="S56" s="156" t="s">
        <v>120</v>
      </c>
      <c r="T56" s="156" t="s">
        <v>120</v>
      </c>
      <c r="U56" s="156">
        <v>0</v>
      </c>
      <c r="V56" s="156">
        <f>ROUND(E56*U56,2)</f>
        <v>0</v>
      </c>
      <c r="W56" s="156"/>
      <c r="X56" s="156" t="s">
        <v>136</v>
      </c>
      <c r="Y56" s="156" t="s">
        <v>123</v>
      </c>
      <c r="Z56" s="146"/>
      <c r="AA56" s="146"/>
      <c r="AB56" s="146"/>
      <c r="AC56" s="146"/>
      <c r="AD56" s="146"/>
      <c r="AE56" s="146"/>
      <c r="AF56" s="146"/>
      <c r="AG56" s="146" t="s">
        <v>137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251" t="s">
        <v>257</v>
      </c>
      <c r="D57" s="252"/>
      <c r="E57" s="252"/>
      <c r="F57" s="252"/>
      <c r="G57" s="252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126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249" t="s">
        <v>258</v>
      </c>
      <c r="D58" s="250"/>
      <c r="E58" s="250"/>
      <c r="F58" s="250"/>
      <c r="G58" s="250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126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33.75" outlineLevel="3" x14ac:dyDescent="0.2">
      <c r="A59" s="153"/>
      <c r="B59" s="154"/>
      <c r="C59" s="249" t="s">
        <v>259</v>
      </c>
      <c r="D59" s="250"/>
      <c r="E59" s="250"/>
      <c r="F59" s="250"/>
      <c r="G59" s="250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126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76" t="str">
        <f>C59</f>
        <v>- ornice bude sejmuta, odvezena a uskladněna na meziskládce (zde ošetřována) a následně zpětně přesunuta a rozprostřena, přebytek ornice bude rozhrnut na parcelách investora pro zlepšení vegetačního pokryvu</v>
      </c>
      <c r="BB59" s="146"/>
      <c r="BC59" s="146"/>
      <c r="BD59" s="146"/>
      <c r="BE59" s="146"/>
      <c r="BF59" s="146"/>
      <c r="BG59" s="146"/>
      <c r="BH59" s="146"/>
    </row>
    <row r="60" spans="1:60" outlineLevel="2" x14ac:dyDescent="0.2">
      <c r="A60" s="153"/>
      <c r="B60" s="154"/>
      <c r="C60" s="190" t="s">
        <v>260</v>
      </c>
      <c r="D60" s="182"/>
      <c r="E60" s="183">
        <v>4.67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196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70">
        <v>16</v>
      </c>
      <c r="B61" s="171" t="s">
        <v>261</v>
      </c>
      <c r="C61" s="178" t="s">
        <v>262</v>
      </c>
      <c r="D61" s="172" t="s">
        <v>238</v>
      </c>
      <c r="E61" s="173">
        <v>4.67</v>
      </c>
      <c r="F61" s="174"/>
      <c r="G61" s="175">
        <f>ROUND(E61*F61,2)</f>
        <v>0</v>
      </c>
      <c r="H61" s="157"/>
      <c r="I61" s="156">
        <f>ROUND(E61*H61,2)</f>
        <v>0</v>
      </c>
      <c r="J61" s="157"/>
      <c r="K61" s="156">
        <f>ROUND(E61*J61,2)</f>
        <v>0</v>
      </c>
      <c r="L61" s="156">
        <v>21</v>
      </c>
      <c r="M61" s="156">
        <f>G61*(1+L61/100)</f>
        <v>0</v>
      </c>
      <c r="N61" s="155">
        <v>0</v>
      </c>
      <c r="O61" s="155">
        <f>ROUND(E61*N61,2)</f>
        <v>0</v>
      </c>
      <c r="P61" s="155">
        <v>0</v>
      </c>
      <c r="Q61" s="155">
        <f>ROUND(E61*P61,2)</f>
        <v>0</v>
      </c>
      <c r="R61" s="156"/>
      <c r="S61" s="156" t="s">
        <v>120</v>
      </c>
      <c r="T61" s="156" t="s">
        <v>120</v>
      </c>
      <c r="U61" s="156">
        <v>0.66</v>
      </c>
      <c r="V61" s="156">
        <f>ROUND(E61*U61,2)</f>
        <v>3.08</v>
      </c>
      <c r="W61" s="156"/>
      <c r="X61" s="156" t="s">
        <v>175</v>
      </c>
      <c r="Y61" s="156" t="s">
        <v>123</v>
      </c>
      <c r="Z61" s="146"/>
      <c r="AA61" s="146"/>
      <c r="AB61" s="146"/>
      <c r="AC61" s="146"/>
      <c r="AD61" s="146"/>
      <c r="AE61" s="146"/>
      <c r="AF61" s="146"/>
      <c r="AG61" s="146" t="s">
        <v>176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251" t="s">
        <v>263</v>
      </c>
      <c r="D62" s="252"/>
      <c r="E62" s="252"/>
      <c r="F62" s="252"/>
      <c r="G62" s="252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126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249" t="s">
        <v>264</v>
      </c>
      <c r="D63" s="250"/>
      <c r="E63" s="250"/>
      <c r="F63" s="250"/>
      <c r="G63" s="250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126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90" t="s">
        <v>265</v>
      </c>
      <c r="D64" s="182"/>
      <c r="E64" s="183">
        <v>4.67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196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70">
        <v>17</v>
      </c>
      <c r="B65" s="171" t="s">
        <v>266</v>
      </c>
      <c r="C65" s="178" t="s">
        <v>267</v>
      </c>
      <c r="D65" s="172" t="s">
        <v>193</v>
      </c>
      <c r="E65" s="173">
        <v>46.7</v>
      </c>
      <c r="F65" s="174"/>
      <c r="G65" s="175">
        <f>ROUND(E65*F65,2)</f>
        <v>0</v>
      </c>
      <c r="H65" s="157"/>
      <c r="I65" s="156">
        <f>ROUND(E65*H65,2)</f>
        <v>0</v>
      </c>
      <c r="J65" s="157"/>
      <c r="K65" s="156">
        <f>ROUND(E65*J65,2)</f>
        <v>0</v>
      </c>
      <c r="L65" s="156">
        <v>21</v>
      </c>
      <c r="M65" s="156">
        <f>G65*(1+L65/100)</f>
        <v>0</v>
      </c>
      <c r="N65" s="155">
        <v>0</v>
      </c>
      <c r="O65" s="155">
        <f>ROUND(E65*N65,2)</f>
        <v>0</v>
      </c>
      <c r="P65" s="155">
        <v>0</v>
      </c>
      <c r="Q65" s="155">
        <f>ROUND(E65*P65,2)</f>
        <v>0</v>
      </c>
      <c r="R65" s="156"/>
      <c r="S65" s="156" t="s">
        <v>120</v>
      </c>
      <c r="T65" s="156" t="s">
        <v>120</v>
      </c>
      <c r="U65" s="156">
        <v>0.03</v>
      </c>
      <c r="V65" s="156">
        <f>ROUND(E65*U65,2)</f>
        <v>1.4</v>
      </c>
      <c r="W65" s="156"/>
      <c r="X65" s="156" t="s">
        <v>175</v>
      </c>
      <c r="Y65" s="156" t="s">
        <v>123</v>
      </c>
      <c r="Z65" s="146"/>
      <c r="AA65" s="146"/>
      <c r="AB65" s="146"/>
      <c r="AC65" s="146"/>
      <c r="AD65" s="146"/>
      <c r="AE65" s="146"/>
      <c r="AF65" s="146"/>
      <c r="AG65" s="146" t="s">
        <v>176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251" t="s">
        <v>268</v>
      </c>
      <c r="D66" s="252"/>
      <c r="E66" s="252"/>
      <c r="F66" s="252"/>
      <c r="G66" s="252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126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0">
        <v>18</v>
      </c>
      <c r="B67" s="171" t="s">
        <v>269</v>
      </c>
      <c r="C67" s="178" t="s">
        <v>270</v>
      </c>
      <c r="D67" s="172" t="s">
        <v>193</v>
      </c>
      <c r="E67" s="173">
        <v>46.7</v>
      </c>
      <c r="F67" s="174"/>
      <c r="G67" s="175">
        <f>ROUND(E67*F67,2)</f>
        <v>0</v>
      </c>
      <c r="H67" s="157"/>
      <c r="I67" s="156">
        <f>ROUND(E67*H67,2)</f>
        <v>0</v>
      </c>
      <c r="J67" s="157"/>
      <c r="K67" s="156">
        <f>ROUND(E67*J67,2)</f>
        <v>0</v>
      </c>
      <c r="L67" s="156">
        <v>21</v>
      </c>
      <c r="M67" s="156">
        <f>G67*(1+L67/100)</f>
        <v>0</v>
      </c>
      <c r="N67" s="155">
        <v>0</v>
      </c>
      <c r="O67" s="155">
        <f>ROUND(E67*N67,2)</f>
        <v>0</v>
      </c>
      <c r="P67" s="155">
        <v>0</v>
      </c>
      <c r="Q67" s="155">
        <f>ROUND(E67*P67,2)</f>
        <v>0</v>
      </c>
      <c r="R67" s="156"/>
      <c r="S67" s="156" t="s">
        <v>120</v>
      </c>
      <c r="T67" s="156" t="s">
        <v>120</v>
      </c>
      <c r="U67" s="156">
        <v>0.17</v>
      </c>
      <c r="V67" s="156">
        <f>ROUND(E67*U67,2)</f>
        <v>7.94</v>
      </c>
      <c r="W67" s="156"/>
      <c r="X67" s="156" t="s">
        <v>175</v>
      </c>
      <c r="Y67" s="156" t="s">
        <v>123</v>
      </c>
      <c r="Z67" s="146"/>
      <c r="AA67" s="146"/>
      <c r="AB67" s="146"/>
      <c r="AC67" s="146"/>
      <c r="AD67" s="146"/>
      <c r="AE67" s="146"/>
      <c r="AF67" s="146"/>
      <c r="AG67" s="146" t="s">
        <v>176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251" t="s">
        <v>271</v>
      </c>
      <c r="D68" s="252"/>
      <c r="E68" s="252"/>
      <c r="F68" s="252"/>
      <c r="G68" s="252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126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84">
        <v>19</v>
      </c>
      <c r="B69" s="185" t="s">
        <v>272</v>
      </c>
      <c r="C69" s="191" t="s">
        <v>273</v>
      </c>
      <c r="D69" s="186" t="s">
        <v>193</v>
      </c>
      <c r="E69" s="187">
        <v>46.7</v>
      </c>
      <c r="F69" s="188"/>
      <c r="G69" s="18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21</v>
      </c>
      <c r="M69" s="156">
        <f>G69*(1+L69/100)</f>
        <v>0</v>
      </c>
      <c r="N69" s="155">
        <v>0</v>
      </c>
      <c r="O69" s="155">
        <f>ROUND(E69*N69,2)</f>
        <v>0</v>
      </c>
      <c r="P69" s="155">
        <v>0</v>
      </c>
      <c r="Q69" s="155">
        <f>ROUND(E69*P69,2)</f>
        <v>0</v>
      </c>
      <c r="R69" s="156"/>
      <c r="S69" s="156" t="s">
        <v>120</v>
      </c>
      <c r="T69" s="156" t="s">
        <v>120</v>
      </c>
      <c r="U69" s="156">
        <v>0.1</v>
      </c>
      <c r="V69" s="156">
        <f>ROUND(E69*U69,2)</f>
        <v>4.67</v>
      </c>
      <c r="W69" s="156"/>
      <c r="X69" s="156" t="s">
        <v>175</v>
      </c>
      <c r="Y69" s="156" t="s">
        <v>123</v>
      </c>
      <c r="Z69" s="146"/>
      <c r="AA69" s="146"/>
      <c r="AB69" s="146"/>
      <c r="AC69" s="146"/>
      <c r="AD69" s="146"/>
      <c r="AE69" s="146"/>
      <c r="AF69" s="146"/>
      <c r="AG69" s="146" t="s">
        <v>274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70">
        <v>20</v>
      </c>
      <c r="B70" s="171" t="s">
        <v>275</v>
      </c>
      <c r="C70" s="178" t="s">
        <v>276</v>
      </c>
      <c r="D70" s="172" t="s">
        <v>277</v>
      </c>
      <c r="E70" s="173">
        <v>1.1675</v>
      </c>
      <c r="F70" s="174"/>
      <c r="G70" s="175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21</v>
      </c>
      <c r="M70" s="156">
        <f>G70*(1+L70/100)</f>
        <v>0</v>
      </c>
      <c r="N70" s="155">
        <v>1E-3</v>
      </c>
      <c r="O70" s="155">
        <f>ROUND(E70*N70,2)</f>
        <v>0</v>
      </c>
      <c r="P70" s="155">
        <v>0</v>
      </c>
      <c r="Q70" s="155">
        <f>ROUND(E70*P70,2)</f>
        <v>0</v>
      </c>
      <c r="R70" s="156" t="s">
        <v>278</v>
      </c>
      <c r="S70" s="156" t="s">
        <v>120</v>
      </c>
      <c r="T70" s="156" t="s">
        <v>120</v>
      </c>
      <c r="U70" s="156">
        <v>0</v>
      </c>
      <c r="V70" s="156">
        <f>ROUND(E70*U70,2)</f>
        <v>0</v>
      </c>
      <c r="W70" s="156"/>
      <c r="X70" s="156" t="s">
        <v>279</v>
      </c>
      <c r="Y70" s="156" t="s">
        <v>123</v>
      </c>
      <c r="Z70" s="146"/>
      <c r="AA70" s="146"/>
      <c r="AB70" s="146"/>
      <c r="AC70" s="146"/>
      <c r="AD70" s="146"/>
      <c r="AE70" s="146"/>
      <c r="AF70" s="146"/>
      <c r="AG70" s="146" t="s">
        <v>280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90" t="s">
        <v>281</v>
      </c>
      <c r="D71" s="182"/>
      <c r="E71" s="183">
        <v>1.1675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196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63" t="s">
        <v>115</v>
      </c>
      <c r="B72" s="164" t="s">
        <v>80</v>
      </c>
      <c r="C72" s="177" t="s">
        <v>81</v>
      </c>
      <c r="D72" s="165"/>
      <c r="E72" s="166"/>
      <c r="F72" s="167"/>
      <c r="G72" s="168">
        <f>SUMIF(AG73:AG73,"&lt;&gt;NOR",G73:G73)</f>
        <v>0</v>
      </c>
      <c r="H72" s="162"/>
      <c r="I72" s="162">
        <f>SUM(I73:I73)</f>
        <v>0</v>
      </c>
      <c r="J72" s="162"/>
      <c r="K72" s="162">
        <f>SUM(K73:K73)</f>
        <v>0</v>
      </c>
      <c r="L72" s="162"/>
      <c r="M72" s="162">
        <f>SUM(M73:M73)</f>
        <v>0</v>
      </c>
      <c r="N72" s="161"/>
      <c r="O72" s="161">
        <f>SUM(O73:O73)</f>
        <v>0</v>
      </c>
      <c r="P72" s="161"/>
      <c r="Q72" s="161">
        <f>SUM(Q73:Q73)</f>
        <v>0</v>
      </c>
      <c r="R72" s="162"/>
      <c r="S72" s="162"/>
      <c r="T72" s="162"/>
      <c r="U72" s="162"/>
      <c r="V72" s="162">
        <f>SUM(V73:V73)</f>
        <v>0</v>
      </c>
      <c r="W72" s="162"/>
      <c r="X72" s="162"/>
      <c r="Y72" s="162"/>
      <c r="AG72" t="s">
        <v>116</v>
      </c>
    </row>
    <row r="73" spans="1:60" outlineLevel="1" x14ac:dyDescent="0.2">
      <c r="A73" s="184">
        <v>21</v>
      </c>
      <c r="B73" s="185" t="s">
        <v>282</v>
      </c>
      <c r="C73" s="191" t="s">
        <v>283</v>
      </c>
      <c r="D73" s="186" t="s">
        <v>284</v>
      </c>
      <c r="E73" s="187">
        <v>1.17E-3</v>
      </c>
      <c r="F73" s="188"/>
      <c r="G73" s="189">
        <f>ROUND(E73*F73,2)</f>
        <v>0</v>
      </c>
      <c r="H73" s="157"/>
      <c r="I73" s="156">
        <f>ROUND(E73*H73,2)</f>
        <v>0</v>
      </c>
      <c r="J73" s="157"/>
      <c r="K73" s="156">
        <f>ROUND(E73*J73,2)</f>
        <v>0</v>
      </c>
      <c r="L73" s="156">
        <v>21</v>
      </c>
      <c r="M73" s="156">
        <f>G73*(1+L73/100)</f>
        <v>0</v>
      </c>
      <c r="N73" s="155">
        <v>0</v>
      </c>
      <c r="O73" s="155">
        <f>ROUND(E73*N73,2)</f>
        <v>0</v>
      </c>
      <c r="P73" s="155">
        <v>0</v>
      </c>
      <c r="Q73" s="155">
        <f>ROUND(E73*P73,2)</f>
        <v>0</v>
      </c>
      <c r="R73" s="156"/>
      <c r="S73" s="156" t="s">
        <v>120</v>
      </c>
      <c r="T73" s="156" t="s">
        <v>120</v>
      </c>
      <c r="U73" s="156">
        <v>1.6E-2</v>
      </c>
      <c r="V73" s="156">
        <f>ROUND(E73*U73,2)</f>
        <v>0</v>
      </c>
      <c r="W73" s="156"/>
      <c r="X73" s="156" t="s">
        <v>285</v>
      </c>
      <c r="Y73" s="156" t="s">
        <v>123</v>
      </c>
      <c r="Z73" s="146"/>
      <c r="AA73" s="146"/>
      <c r="AB73" s="146"/>
      <c r="AC73" s="146"/>
      <c r="AD73" s="146"/>
      <c r="AE73" s="146"/>
      <c r="AF73" s="146"/>
      <c r="AG73" s="146" t="s">
        <v>286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63" t="s">
        <v>115</v>
      </c>
      <c r="B74" s="164" t="s">
        <v>84</v>
      </c>
      <c r="C74" s="177" t="s">
        <v>85</v>
      </c>
      <c r="D74" s="165"/>
      <c r="E74" s="166"/>
      <c r="F74" s="167"/>
      <c r="G74" s="168">
        <f>SUMIF(AG75:AG133,"&lt;&gt;NOR",G75:G133)</f>
        <v>0</v>
      </c>
      <c r="H74" s="162"/>
      <c r="I74" s="162">
        <f>SUM(I75:I133)</f>
        <v>0</v>
      </c>
      <c r="J74" s="162"/>
      <c r="K74" s="162">
        <f>SUM(K75:K133)</f>
        <v>0</v>
      </c>
      <c r="L74" s="162"/>
      <c r="M74" s="162">
        <f>SUM(M75:M133)</f>
        <v>0</v>
      </c>
      <c r="N74" s="161"/>
      <c r="O74" s="161">
        <f>SUM(O75:O133)</f>
        <v>0</v>
      </c>
      <c r="P74" s="161"/>
      <c r="Q74" s="161">
        <f>SUM(Q75:Q133)</f>
        <v>0</v>
      </c>
      <c r="R74" s="162"/>
      <c r="S74" s="162"/>
      <c r="T74" s="162"/>
      <c r="U74" s="162"/>
      <c r="V74" s="162">
        <f>SUM(V75:V133)</f>
        <v>10.82</v>
      </c>
      <c r="W74" s="162"/>
      <c r="X74" s="162"/>
      <c r="Y74" s="162"/>
      <c r="AG74" t="s">
        <v>116</v>
      </c>
    </row>
    <row r="75" spans="1:60" outlineLevel="1" x14ac:dyDescent="0.2">
      <c r="A75" s="170">
        <v>22</v>
      </c>
      <c r="B75" s="171" t="s">
        <v>287</v>
      </c>
      <c r="C75" s="178" t="s">
        <v>288</v>
      </c>
      <c r="D75" s="172" t="s">
        <v>238</v>
      </c>
      <c r="E75" s="173">
        <v>5.8</v>
      </c>
      <c r="F75" s="174"/>
      <c r="G75" s="175">
        <f>ROUND(E75*F75,2)</f>
        <v>0</v>
      </c>
      <c r="H75" s="157"/>
      <c r="I75" s="156">
        <f>ROUND(E75*H75,2)</f>
        <v>0</v>
      </c>
      <c r="J75" s="157"/>
      <c r="K75" s="156">
        <f>ROUND(E75*J75,2)</f>
        <v>0</v>
      </c>
      <c r="L75" s="156">
        <v>21</v>
      </c>
      <c r="M75" s="156">
        <f>G75*(1+L75/100)</f>
        <v>0</v>
      </c>
      <c r="N75" s="155">
        <v>0</v>
      </c>
      <c r="O75" s="155">
        <f>ROUND(E75*N75,2)</f>
        <v>0</v>
      </c>
      <c r="P75" s="155">
        <v>0</v>
      </c>
      <c r="Q75" s="155">
        <f>ROUND(E75*P75,2)</f>
        <v>0</v>
      </c>
      <c r="R75" s="156"/>
      <c r="S75" s="156" t="s">
        <v>120</v>
      </c>
      <c r="T75" s="156" t="s">
        <v>120</v>
      </c>
      <c r="U75" s="156">
        <v>7.0000000000000007E-2</v>
      </c>
      <c r="V75" s="156">
        <f>ROUND(E75*U75,2)</f>
        <v>0.41</v>
      </c>
      <c r="W75" s="156"/>
      <c r="X75" s="156" t="s">
        <v>175</v>
      </c>
      <c r="Y75" s="156" t="s">
        <v>123</v>
      </c>
      <c r="Z75" s="146"/>
      <c r="AA75" s="146"/>
      <c r="AB75" s="146"/>
      <c r="AC75" s="146"/>
      <c r="AD75" s="146"/>
      <c r="AE75" s="146"/>
      <c r="AF75" s="146"/>
      <c r="AG75" s="146" t="s">
        <v>176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251" t="s">
        <v>289</v>
      </c>
      <c r="D76" s="252"/>
      <c r="E76" s="252"/>
      <c r="F76" s="252"/>
      <c r="G76" s="252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126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53"/>
      <c r="B77" s="154"/>
      <c r="C77" s="190" t="s">
        <v>290</v>
      </c>
      <c r="D77" s="182"/>
      <c r="E77" s="183">
        <v>5.8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196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 x14ac:dyDescent="0.2">
      <c r="A78" s="170">
        <v>23</v>
      </c>
      <c r="B78" s="171" t="s">
        <v>291</v>
      </c>
      <c r="C78" s="178" t="s">
        <v>292</v>
      </c>
      <c r="D78" s="172" t="s">
        <v>238</v>
      </c>
      <c r="E78" s="173">
        <v>5.8</v>
      </c>
      <c r="F78" s="174"/>
      <c r="G78" s="175">
        <f>ROUND(E78*F78,2)</f>
        <v>0</v>
      </c>
      <c r="H78" s="157"/>
      <c r="I78" s="156">
        <f>ROUND(E78*H78,2)</f>
        <v>0</v>
      </c>
      <c r="J78" s="157"/>
      <c r="K78" s="156">
        <f>ROUND(E78*J78,2)</f>
        <v>0</v>
      </c>
      <c r="L78" s="156">
        <v>21</v>
      </c>
      <c r="M78" s="156">
        <f>G78*(1+L78/100)</f>
        <v>0</v>
      </c>
      <c r="N78" s="155">
        <v>0</v>
      </c>
      <c r="O78" s="155">
        <f>ROUND(E78*N78,2)</f>
        <v>0</v>
      </c>
      <c r="P78" s="155">
        <v>0</v>
      </c>
      <c r="Q78" s="155">
        <f>ROUND(E78*P78,2)</f>
        <v>0</v>
      </c>
      <c r="R78" s="156"/>
      <c r="S78" s="156" t="s">
        <v>120</v>
      </c>
      <c r="T78" s="156" t="s">
        <v>120</v>
      </c>
      <c r="U78" s="156">
        <v>0.65</v>
      </c>
      <c r="V78" s="156">
        <f>ROUND(E78*U78,2)</f>
        <v>3.77</v>
      </c>
      <c r="W78" s="156"/>
      <c r="X78" s="156" t="s">
        <v>175</v>
      </c>
      <c r="Y78" s="156" t="s">
        <v>123</v>
      </c>
      <c r="Z78" s="146"/>
      <c r="AA78" s="146"/>
      <c r="AB78" s="146"/>
      <c r="AC78" s="146"/>
      <c r="AD78" s="146"/>
      <c r="AE78" s="146"/>
      <c r="AF78" s="146"/>
      <c r="AG78" s="146" t="s">
        <v>176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53"/>
      <c r="B79" s="154"/>
      <c r="C79" s="251" t="s">
        <v>293</v>
      </c>
      <c r="D79" s="252"/>
      <c r="E79" s="252"/>
      <c r="F79" s="252"/>
      <c r="G79" s="252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126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90" t="s">
        <v>294</v>
      </c>
      <c r="D80" s="182"/>
      <c r="E80" s="183">
        <v>5.8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196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0">
        <v>24</v>
      </c>
      <c r="B81" s="171" t="s">
        <v>295</v>
      </c>
      <c r="C81" s="178" t="s">
        <v>296</v>
      </c>
      <c r="D81" s="172" t="s">
        <v>238</v>
      </c>
      <c r="E81" s="173">
        <v>75.151259999999994</v>
      </c>
      <c r="F81" s="174"/>
      <c r="G81" s="175">
        <f>ROUND(E81*F81,2)</f>
        <v>0</v>
      </c>
      <c r="H81" s="157"/>
      <c r="I81" s="156">
        <f>ROUND(E81*H81,2)</f>
        <v>0</v>
      </c>
      <c r="J81" s="157"/>
      <c r="K81" s="156">
        <f>ROUND(E81*J81,2)</f>
        <v>0</v>
      </c>
      <c r="L81" s="156">
        <v>21</v>
      </c>
      <c r="M81" s="156">
        <f>G81*(1+L81/100)</f>
        <v>0</v>
      </c>
      <c r="N81" s="155">
        <v>0</v>
      </c>
      <c r="O81" s="155">
        <f>ROUND(E81*N81,2)</f>
        <v>0</v>
      </c>
      <c r="P81" s="155">
        <v>0</v>
      </c>
      <c r="Q81" s="155">
        <f>ROUND(E81*P81,2)</f>
        <v>0</v>
      </c>
      <c r="R81" s="156"/>
      <c r="S81" s="156" t="s">
        <v>120</v>
      </c>
      <c r="T81" s="156" t="s">
        <v>120</v>
      </c>
      <c r="U81" s="156">
        <v>0.03</v>
      </c>
      <c r="V81" s="156">
        <f>ROUND(E81*U81,2)</f>
        <v>2.25</v>
      </c>
      <c r="W81" s="156"/>
      <c r="X81" s="156" t="s">
        <v>175</v>
      </c>
      <c r="Y81" s="156" t="s">
        <v>123</v>
      </c>
      <c r="Z81" s="146"/>
      <c r="AA81" s="146"/>
      <c r="AB81" s="146"/>
      <c r="AC81" s="146"/>
      <c r="AD81" s="146"/>
      <c r="AE81" s="146"/>
      <c r="AF81" s="146"/>
      <c r="AG81" s="146" t="s">
        <v>176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2.5" outlineLevel="2" x14ac:dyDescent="0.2">
      <c r="A82" s="153"/>
      <c r="B82" s="154"/>
      <c r="C82" s="251" t="s">
        <v>297</v>
      </c>
      <c r="D82" s="252"/>
      <c r="E82" s="252"/>
      <c r="F82" s="252"/>
      <c r="G82" s="252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126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76" t="str">
        <f>C82</f>
        <v>- uložení sypaniny do násypů nebo na skládku s rozprostřením sypaniny ve vrstvách a s hrubým urovnáním.</v>
      </c>
      <c r="BB82" s="146"/>
      <c r="BC82" s="146"/>
      <c r="BD82" s="146"/>
      <c r="BE82" s="146"/>
      <c r="BF82" s="146"/>
      <c r="BG82" s="146"/>
      <c r="BH82" s="146"/>
    </row>
    <row r="83" spans="1:60" outlineLevel="2" x14ac:dyDescent="0.2">
      <c r="A83" s="153"/>
      <c r="B83" s="154"/>
      <c r="C83" s="190" t="s">
        <v>298</v>
      </c>
      <c r="D83" s="182"/>
      <c r="E83" s="183">
        <v>67.636129999999994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196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90" t="s">
        <v>299</v>
      </c>
      <c r="D84" s="182"/>
      <c r="E84" s="183">
        <v>7.5151300000000001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196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70">
        <v>25</v>
      </c>
      <c r="B85" s="171" t="s">
        <v>300</v>
      </c>
      <c r="C85" s="178" t="s">
        <v>301</v>
      </c>
      <c r="D85" s="172" t="s">
        <v>238</v>
      </c>
      <c r="E85" s="173">
        <v>3.6</v>
      </c>
      <c r="F85" s="174"/>
      <c r="G85" s="175">
        <f>ROUND(E85*F85,2)</f>
        <v>0</v>
      </c>
      <c r="H85" s="157"/>
      <c r="I85" s="156">
        <f>ROUND(E85*H85,2)</f>
        <v>0</v>
      </c>
      <c r="J85" s="157"/>
      <c r="K85" s="156">
        <f>ROUND(E85*J85,2)</f>
        <v>0</v>
      </c>
      <c r="L85" s="156">
        <v>21</v>
      </c>
      <c r="M85" s="156">
        <f>G85*(1+L85/100)</f>
        <v>0</v>
      </c>
      <c r="N85" s="155">
        <v>0</v>
      </c>
      <c r="O85" s="155">
        <f>ROUND(E85*N85,2)</f>
        <v>0</v>
      </c>
      <c r="P85" s="155">
        <v>0</v>
      </c>
      <c r="Q85" s="155">
        <f>ROUND(E85*P85,2)</f>
        <v>0</v>
      </c>
      <c r="R85" s="156"/>
      <c r="S85" s="156" t="s">
        <v>120</v>
      </c>
      <c r="T85" s="156" t="s">
        <v>120</v>
      </c>
      <c r="U85" s="156">
        <v>0.01</v>
      </c>
      <c r="V85" s="156">
        <f>ROUND(E85*U85,2)</f>
        <v>0.04</v>
      </c>
      <c r="W85" s="156"/>
      <c r="X85" s="156" t="s">
        <v>175</v>
      </c>
      <c r="Y85" s="156" t="s">
        <v>123</v>
      </c>
      <c r="Z85" s="146"/>
      <c r="AA85" s="146"/>
      <c r="AB85" s="146"/>
      <c r="AC85" s="146"/>
      <c r="AD85" s="146"/>
      <c r="AE85" s="146"/>
      <c r="AF85" s="146"/>
      <c r="AG85" s="146" t="s">
        <v>176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251" t="s">
        <v>302</v>
      </c>
      <c r="D86" s="252"/>
      <c r="E86" s="252"/>
      <c r="F86" s="252"/>
      <c r="G86" s="252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126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3"/>
      <c r="B87" s="154"/>
      <c r="C87" s="190" t="s">
        <v>303</v>
      </c>
      <c r="D87" s="182"/>
      <c r="E87" s="183">
        <v>-2.9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196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90" t="s">
        <v>304</v>
      </c>
      <c r="D88" s="182"/>
      <c r="E88" s="183">
        <v>5.85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196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90" t="s">
        <v>305</v>
      </c>
      <c r="D89" s="182"/>
      <c r="E89" s="183">
        <v>0.65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196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70">
        <v>26</v>
      </c>
      <c r="B90" s="171" t="s">
        <v>306</v>
      </c>
      <c r="C90" s="178" t="s">
        <v>307</v>
      </c>
      <c r="D90" s="172" t="s">
        <v>238</v>
      </c>
      <c r="E90" s="173">
        <v>79.2</v>
      </c>
      <c r="F90" s="174"/>
      <c r="G90" s="175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21</v>
      </c>
      <c r="M90" s="156">
        <f>G90*(1+L90/100)</f>
        <v>0</v>
      </c>
      <c r="N90" s="155">
        <v>0</v>
      </c>
      <c r="O90" s="155">
        <f>ROUND(E90*N90,2)</f>
        <v>0</v>
      </c>
      <c r="P90" s="155">
        <v>0</v>
      </c>
      <c r="Q90" s="155">
        <f>ROUND(E90*P90,2)</f>
        <v>0</v>
      </c>
      <c r="R90" s="156"/>
      <c r="S90" s="156" t="s">
        <v>120</v>
      </c>
      <c r="T90" s="156" t="s">
        <v>120</v>
      </c>
      <c r="U90" s="156">
        <v>0</v>
      </c>
      <c r="V90" s="156">
        <f>ROUND(E90*U90,2)</f>
        <v>0</v>
      </c>
      <c r="W90" s="156"/>
      <c r="X90" s="156" t="s">
        <v>175</v>
      </c>
      <c r="Y90" s="156" t="s">
        <v>123</v>
      </c>
      <c r="Z90" s="146"/>
      <c r="AA90" s="146"/>
      <c r="AB90" s="146"/>
      <c r="AC90" s="146"/>
      <c r="AD90" s="146"/>
      <c r="AE90" s="146"/>
      <c r="AF90" s="146"/>
      <c r="AG90" s="146" t="s">
        <v>176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251" t="s">
        <v>308</v>
      </c>
      <c r="D91" s="252"/>
      <c r="E91" s="252"/>
      <c r="F91" s="252"/>
      <c r="G91" s="252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126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">
      <c r="A92" s="153"/>
      <c r="B92" s="154"/>
      <c r="C92" s="190" t="s">
        <v>309</v>
      </c>
      <c r="D92" s="182"/>
      <c r="E92" s="183">
        <v>79.2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196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70">
        <v>27</v>
      </c>
      <c r="B93" s="171" t="s">
        <v>310</v>
      </c>
      <c r="C93" s="178" t="s">
        <v>311</v>
      </c>
      <c r="D93" s="172" t="s">
        <v>284</v>
      </c>
      <c r="E93" s="173">
        <v>85.908249999999995</v>
      </c>
      <c r="F93" s="174"/>
      <c r="G93" s="175">
        <f>ROUND(E93*F93,2)</f>
        <v>0</v>
      </c>
      <c r="H93" s="157"/>
      <c r="I93" s="156">
        <f>ROUND(E93*H93,2)</f>
        <v>0</v>
      </c>
      <c r="J93" s="157"/>
      <c r="K93" s="156">
        <f>ROUND(E93*J93,2)</f>
        <v>0</v>
      </c>
      <c r="L93" s="156">
        <v>21</v>
      </c>
      <c r="M93" s="156">
        <f>G93*(1+L93/100)</f>
        <v>0</v>
      </c>
      <c r="N93" s="155">
        <v>0</v>
      </c>
      <c r="O93" s="155">
        <f>ROUND(E93*N93,2)</f>
        <v>0</v>
      </c>
      <c r="P93" s="155">
        <v>0</v>
      </c>
      <c r="Q93" s="155">
        <f>ROUND(E93*P93,2)</f>
        <v>0</v>
      </c>
      <c r="R93" s="156"/>
      <c r="S93" s="156" t="s">
        <v>120</v>
      </c>
      <c r="T93" s="156" t="s">
        <v>120</v>
      </c>
      <c r="U93" s="156">
        <v>0.04</v>
      </c>
      <c r="V93" s="156">
        <f>ROUND(E93*U93,2)</f>
        <v>3.44</v>
      </c>
      <c r="W93" s="156"/>
      <c r="X93" s="156" t="s">
        <v>175</v>
      </c>
      <c r="Y93" s="156" t="s">
        <v>123</v>
      </c>
      <c r="Z93" s="146"/>
      <c r="AA93" s="146"/>
      <c r="AB93" s="146"/>
      <c r="AC93" s="146"/>
      <c r="AD93" s="146"/>
      <c r="AE93" s="146"/>
      <c r="AF93" s="146"/>
      <c r="AG93" s="146" t="s">
        <v>176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2" x14ac:dyDescent="0.2">
      <c r="A94" s="153"/>
      <c r="B94" s="154"/>
      <c r="C94" s="251" t="s">
        <v>312</v>
      </c>
      <c r="D94" s="252"/>
      <c r="E94" s="252"/>
      <c r="F94" s="252"/>
      <c r="G94" s="252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126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">
      <c r="A95" s="153"/>
      <c r="B95" s="154"/>
      <c r="C95" s="190" t="s">
        <v>313</v>
      </c>
      <c r="D95" s="182"/>
      <c r="E95" s="183">
        <v>2.25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196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90" t="s">
        <v>314</v>
      </c>
      <c r="D96" s="182"/>
      <c r="E96" s="183">
        <v>1.125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196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90" t="s">
        <v>315</v>
      </c>
      <c r="D97" s="182"/>
      <c r="E97" s="183">
        <v>18.5625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196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3" x14ac:dyDescent="0.2">
      <c r="A98" s="153"/>
      <c r="B98" s="154"/>
      <c r="C98" s="190" t="s">
        <v>316</v>
      </c>
      <c r="D98" s="182"/>
      <c r="E98" s="183">
        <v>46.332000000000001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196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3" x14ac:dyDescent="0.2">
      <c r="A99" s="153"/>
      <c r="B99" s="154"/>
      <c r="C99" s="190" t="s">
        <v>317</v>
      </c>
      <c r="D99" s="182"/>
      <c r="E99" s="183">
        <v>10.119999999999999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196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90" t="s">
        <v>318</v>
      </c>
      <c r="D100" s="182"/>
      <c r="E100" s="183">
        <v>2.15625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196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90" t="s">
        <v>319</v>
      </c>
      <c r="D101" s="182"/>
      <c r="E101" s="183">
        <v>3.7124999999999999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196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3" x14ac:dyDescent="0.2">
      <c r="A102" s="153"/>
      <c r="B102" s="154"/>
      <c r="C102" s="190" t="s">
        <v>320</v>
      </c>
      <c r="D102" s="182"/>
      <c r="E102" s="183">
        <v>1.65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196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">
      <c r="A103" s="170">
        <v>28</v>
      </c>
      <c r="B103" s="171" t="s">
        <v>321</v>
      </c>
      <c r="C103" s="178" t="s">
        <v>322</v>
      </c>
      <c r="D103" s="172" t="s">
        <v>284</v>
      </c>
      <c r="E103" s="173">
        <v>1853.6814999999999</v>
      </c>
      <c r="F103" s="174"/>
      <c r="G103" s="175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21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120</v>
      </c>
      <c r="T103" s="156" t="s">
        <v>120</v>
      </c>
      <c r="U103" s="156">
        <v>0</v>
      </c>
      <c r="V103" s="156">
        <f>ROUND(E103*U103,2)</f>
        <v>0</v>
      </c>
      <c r="W103" s="156"/>
      <c r="X103" s="156" t="s">
        <v>175</v>
      </c>
      <c r="Y103" s="156" t="s">
        <v>123</v>
      </c>
      <c r="Z103" s="146"/>
      <c r="AA103" s="146"/>
      <c r="AB103" s="146"/>
      <c r="AC103" s="146"/>
      <c r="AD103" s="146"/>
      <c r="AE103" s="146"/>
      <c r="AF103" s="146"/>
      <c r="AG103" s="146" t="s">
        <v>176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251" t="s">
        <v>323</v>
      </c>
      <c r="D104" s="252"/>
      <c r="E104" s="252"/>
      <c r="F104" s="252"/>
      <c r="G104" s="252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126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">
      <c r="A105" s="153"/>
      <c r="B105" s="154"/>
      <c r="C105" s="190" t="s">
        <v>324</v>
      </c>
      <c r="D105" s="182"/>
      <c r="E105" s="183">
        <v>49.5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196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90" t="s">
        <v>325</v>
      </c>
      <c r="D106" s="182"/>
      <c r="E106" s="183">
        <v>24.75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196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90" t="s">
        <v>326</v>
      </c>
      <c r="D107" s="182"/>
      <c r="E107" s="183">
        <v>408.375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196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ht="22.5" outlineLevel="3" x14ac:dyDescent="0.2">
      <c r="A108" s="153"/>
      <c r="B108" s="154"/>
      <c r="C108" s="190" t="s">
        <v>327</v>
      </c>
      <c r="D108" s="182"/>
      <c r="E108" s="183">
        <v>1019.304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196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2.5" outlineLevel="3" x14ac:dyDescent="0.2">
      <c r="A109" s="153"/>
      <c r="B109" s="154"/>
      <c r="C109" s="190" t="s">
        <v>328</v>
      </c>
      <c r="D109" s="182"/>
      <c r="E109" s="183">
        <v>222.64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196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90" t="s">
        <v>329</v>
      </c>
      <c r="D110" s="182"/>
      <c r="E110" s="183">
        <v>47.4375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196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90" t="s">
        <v>330</v>
      </c>
      <c r="D111" s="182"/>
      <c r="E111" s="183">
        <v>81.674999999999997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196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">
      <c r="A112" s="170">
        <v>29</v>
      </c>
      <c r="B112" s="171" t="s">
        <v>331</v>
      </c>
      <c r="C112" s="178" t="s">
        <v>332</v>
      </c>
      <c r="D112" s="172" t="s">
        <v>284</v>
      </c>
      <c r="E112" s="173">
        <v>91.458250000000007</v>
      </c>
      <c r="F112" s="174"/>
      <c r="G112" s="175">
        <f>ROUND(E112*F112,2)</f>
        <v>0</v>
      </c>
      <c r="H112" s="157"/>
      <c r="I112" s="156">
        <f>ROUND(E112*H112,2)</f>
        <v>0</v>
      </c>
      <c r="J112" s="157"/>
      <c r="K112" s="156">
        <f>ROUND(E112*J112,2)</f>
        <v>0</v>
      </c>
      <c r="L112" s="156">
        <v>21</v>
      </c>
      <c r="M112" s="156">
        <f>G112*(1+L112/100)</f>
        <v>0</v>
      </c>
      <c r="N112" s="155">
        <v>0</v>
      </c>
      <c r="O112" s="155">
        <f>ROUND(E112*N112,2)</f>
        <v>0</v>
      </c>
      <c r="P112" s="155">
        <v>0</v>
      </c>
      <c r="Q112" s="155">
        <f>ROUND(E112*P112,2)</f>
        <v>0</v>
      </c>
      <c r="R112" s="156"/>
      <c r="S112" s="156" t="s">
        <v>120</v>
      </c>
      <c r="T112" s="156" t="s">
        <v>120</v>
      </c>
      <c r="U112" s="156">
        <v>0.01</v>
      </c>
      <c r="V112" s="156">
        <f>ROUND(E112*U112,2)</f>
        <v>0.91</v>
      </c>
      <c r="W112" s="156"/>
      <c r="X112" s="156" t="s">
        <v>175</v>
      </c>
      <c r="Y112" s="156" t="s">
        <v>123</v>
      </c>
      <c r="Z112" s="146"/>
      <c r="AA112" s="146"/>
      <c r="AB112" s="146"/>
      <c r="AC112" s="146"/>
      <c r="AD112" s="146"/>
      <c r="AE112" s="146"/>
      <c r="AF112" s="146"/>
      <c r="AG112" s="146" t="s">
        <v>176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">
      <c r="A113" s="153"/>
      <c r="B113" s="154"/>
      <c r="C113" s="251" t="s">
        <v>333</v>
      </c>
      <c r="D113" s="252"/>
      <c r="E113" s="252"/>
      <c r="F113" s="252"/>
      <c r="G113" s="252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126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">
      <c r="A114" s="153"/>
      <c r="B114" s="154"/>
      <c r="C114" s="190" t="s">
        <v>313</v>
      </c>
      <c r="D114" s="182"/>
      <c r="E114" s="183">
        <v>2.25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196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90" t="s">
        <v>314</v>
      </c>
      <c r="D115" s="182"/>
      <c r="E115" s="183">
        <v>1.125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196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90" t="s">
        <v>315</v>
      </c>
      <c r="D116" s="182"/>
      <c r="E116" s="183">
        <v>18.5625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196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ht="22.5" outlineLevel="3" x14ac:dyDescent="0.2">
      <c r="A117" s="153"/>
      <c r="B117" s="154"/>
      <c r="C117" s="190" t="s">
        <v>316</v>
      </c>
      <c r="D117" s="182"/>
      <c r="E117" s="183">
        <v>46.332000000000001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196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2.5" outlineLevel="3" x14ac:dyDescent="0.2">
      <c r="A118" s="153"/>
      <c r="B118" s="154"/>
      <c r="C118" s="190" t="s">
        <v>317</v>
      </c>
      <c r="D118" s="182"/>
      <c r="E118" s="183">
        <v>10.119999999999999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196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">
      <c r="A119" s="153"/>
      <c r="B119" s="154"/>
      <c r="C119" s="190" t="s">
        <v>318</v>
      </c>
      <c r="D119" s="182"/>
      <c r="E119" s="183">
        <v>2.15625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196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">
      <c r="A120" s="153"/>
      <c r="B120" s="154"/>
      <c r="C120" s="190" t="s">
        <v>319</v>
      </c>
      <c r="D120" s="182"/>
      <c r="E120" s="183">
        <v>3.7124999999999999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196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153"/>
      <c r="B121" s="154"/>
      <c r="C121" s="190" t="s">
        <v>334</v>
      </c>
      <c r="D121" s="182"/>
      <c r="E121" s="183">
        <v>7.2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196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ht="22.5" outlineLevel="1" x14ac:dyDescent="0.2">
      <c r="A122" s="170">
        <v>30</v>
      </c>
      <c r="B122" s="171" t="s">
        <v>335</v>
      </c>
      <c r="C122" s="178" t="s">
        <v>336</v>
      </c>
      <c r="D122" s="172" t="s">
        <v>284</v>
      </c>
      <c r="E122" s="173">
        <v>7.2</v>
      </c>
      <c r="F122" s="174"/>
      <c r="G122" s="175">
        <f>ROUND(E122*F122,2)</f>
        <v>0</v>
      </c>
      <c r="H122" s="157"/>
      <c r="I122" s="156">
        <f>ROUND(E122*H122,2)</f>
        <v>0</v>
      </c>
      <c r="J122" s="157"/>
      <c r="K122" s="156">
        <f>ROUND(E122*J122,2)</f>
        <v>0</v>
      </c>
      <c r="L122" s="156">
        <v>21</v>
      </c>
      <c r="M122" s="156">
        <f>G122*(1+L122/100)</f>
        <v>0</v>
      </c>
      <c r="N122" s="155">
        <v>0</v>
      </c>
      <c r="O122" s="155">
        <f>ROUND(E122*N122,2)</f>
        <v>0</v>
      </c>
      <c r="P122" s="155">
        <v>0</v>
      </c>
      <c r="Q122" s="155">
        <f>ROUND(E122*P122,2)</f>
        <v>0</v>
      </c>
      <c r="R122" s="156"/>
      <c r="S122" s="156" t="s">
        <v>120</v>
      </c>
      <c r="T122" s="156" t="s">
        <v>120</v>
      </c>
      <c r="U122" s="156">
        <v>0</v>
      </c>
      <c r="V122" s="156">
        <f>ROUND(E122*U122,2)</f>
        <v>0</v>
      </c>
      <c r="W122" s="156"/>
      <c r="X122" s="156" t="s">
        <v>175</v>
      </c>
      <c r="Y122" s="156" t="s">
        <v>123</v>
      </c>
      <c r="Z122" s="146"/>
      <c r="AA122" s="146"/>
      <c r="AB122" s="146"/>
      <c r="AC122" s="146"/>
      <c r="AD122" s="146"/>
      <c r="AE122" s="146"/>
      <c r="AF122" s="146"/>
      <c r="AG122" s="146" t="s">
        <v>176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90" t="s">
        <v>337</v>
      </c>
      <c r="D123" s="182"/>
      <c r="E123" s="183">
        <v>7.2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196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ht="22.5" outlineLevel="1" x14ac:dyDescent="0.2">
      <c r="A124" s="170">
        <v>31</v>
      </c>
      <c r="B124" s="171" t="s">
        <v>338</v>
      </c>
      <c r="C124" s="178" t="s">
        <v>339</v>
      </c>
      <c r="D124" s="172" t="s">
        <v>238</v>
      </c>
      <c r="E124" s="173">
        <v>25.66</v>
      </c>
      <c r="F124" s="174"/>
      <c r="G124" s="175">
        <f>ROUND(E124*F124,2)</f>
        <v>0</v>
      </c>
      <c r="H124" s="157"/>
      <c r="I124" s="156">
        <f>ROUND(E124*H124,2)</f>
        <v>0</v>
      </c>
      <c r="J124" s="157"/>
      <c r="K124" s="156">
        <f>ROUND(E124*J124,2)</f>
        <v>0</v>
      </c>
      <c r="L124" s="156">
        <v>21</v>
      </c>
      <c r="M124" s="156">
        <f>G124*(1+L124/100)</f>
        <v>0</v>
      </c>
      <c r="N124" s="155">
        <v>0</v>
      </c>
      <c r="O124" s="155">
        <f>ROUND(E124*N124,2)</f>
        <v>0</v>
      </c>
      <c r="P124" s="155">
        <v>0</v>
      </c>
      <c r="Q124" s="155">
        <f>ROUND(E124*P124,2)</f>
        <v>0</v>
      </c>
      <c r="R124" s="156"/>
      <c r="S124" s="156" t="s">
        <v>120</v>
      </c>
      <c r="T124" s="156" t="s">
        <v>120</v>
      </c>
      <c r="U124" s="156">
        <v>0</v>
      </c>
      <c r="V124" s="156">
        <f>ROUND(E124*U124,2)</f>
        <v>0</v>
      </c>
      <c r="W124" s="156"/>
      <c r="X124" s="156" t="s">
        <v>175</v>
      </c>
      <c r="Y124" s="156" t="s">
        <v>123</v>
      </c>
      <c r="Z124" s="146"/>
      <c r="AA124" s="146"/>
      <c r="AB124" s="146"/>
      <c r="AC124" s="146"/>
      <c r="AD124" s="146"/>
      <c r="AE124" s="146"/>
      <c r="AF124" s="146"/>
      <c r="AG124" s="146" t="s">
        <v>176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2.5" outlineLevel="2" x14ac:dyDescent="0.2">
      <c r="A125" s="153"/>
      <c r="B125" s="154"/>
      <c r="C125" s="190" t="s">
        <v>340</v>
      </c>
      <c r="D125" s="182"/>
      <c r="E125" s="183">
        <v>21.06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196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ht="22.5" outlineLevel="3" x14ac:dyDescent="0.2">
      <c r="A126" s="153"/>
      <c r="B126" s="154"/>
      <c r="C126" s="190" t="s">
        <v>341</v>
      </c>
      <c r="D126" s="182"/>
      <c r="E126" s="183">
        <v>4.5999999999999996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196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ht="22.5" outlineLevel="1" x14ac:dyDescent="0.2">
      <c r="A127" s="170">
        <v>32</v>
      </c>
      <c r="B127" s="171" t="s">
        <v>342</v>
      </c>
      <c r="C127" s="178" t="s">
        <v>343</v>
      </c>
      <c r="D127" s="172" t="s">
        <v>284</v>
      </c>
      <c r="E127" s="173">
        <v>5.8687500000000004</v>
      </c>
      <c r="F127" s="174"/>
      <c r="G127" s="175">
        <f>ROUND(E127*F127,2)</f>
        <v>0</v>
      </c>
      <c r="H127" s="157"/>
      <c r="I127" s="156">
        <f>ROUND(E127*H127,2)</f>
        <v>0</v>
      </c>
      <c r="J127" s="157"/>
      <c r="K127" s="156">
        <f>ROUND(E127*J127,2)</f>
        <v>0</v>
      </c>
      <c r="L127" s="156">
        <v>21</v>
      </c>
      <c r="M127" s="156">
        <f>G127*(1+L127/100)</f>
        <v>0</v>
      </c>
      <c r="N127" s="155">
        <v>0</v>
      </c>
      <c r="O127" s="155">
        <f>ROUND(E127*N127,2)</f>
        <v>0</v>
      </c>
      <c r="P127" s="155">
        <v>0</v>
      </c>
      <c r="Q127" s="155">
        <f>ROUND(E127*P127,2)</f>
        <v>0</v>
      </c>
      <c r="R127" s="156"/>
      <c r="S127" s="156" t="s">
        <v>344</v>
      </c>
      <c r="T127" s="156" t="s">
        <v>345</v>
      </c>
      <c r="U127" s="156">
        <v>0</v>
      </c>
      <c r="V127" s="156">
        <f>ROUND(E127*U127,2)</f>
        <v>0</v>
      </c>
      <c r="W127" s="156"/>
      <c r="X127" s="156" t="s">
        <v>175</v>
      </c>
      <c r="Y127" s="156" t="s">
        <v>123</v>
      </c>
      <c r="Z127" s="146"/>
      <c r="AA127" s="146"/>
      <c r="AB127" s="146"/>
      <c r="AC127" s="146"/>
      <c r="AD127" s="146"/>
      <c r="AE127" s="146"/>
      <c r="AF127" s="146"/>
      <c r="AG127" s="146" t="s">
        <v>176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53"/>
      <c r="B128" s="154"/>
      <c r="C128" s="190" t="s">
        <v>318</v>
      </c>
      <c r="D128" s="182"/>
      <c r="E128" s="183">
        <v>2.15625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196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319</v>
      </c>
      <c r="D129" s="182"/>
      <c r="E129" s="183">
        <v>3.7124999999999999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196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ht="22.5" outlineLevel="1" x14ac:dyDescent="0.2">
      <c r="A130" s="170">
        <v>33</v>
      </c>
      <c r="B130" s="171" t="s">
        <v>346</v>
      </c>
      <c r="C130" s="178" t="s">
        <v>347</v>
      </c>
      <c r="D130" s="172" t="s">
        <v>284</v>
      </c>
      <c r="E130" s="173">
        <v>21.9375</v>
      </c>
      <c r="F130" s="174"/>
      <c r="G130" s="175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21</v>
      </c>
      <c r="M130" s="156">
        <f>G130*(1+L130/100)</f>
        <v>0</v>
      </c>
      <c r="N130" s="155">
        <v>0</v>
      </c>
      <c r="O130" s="155">
        <f>ROUND(E130*N130,2)</f>
        <v>0</v>
      </c>
      <c r="P130" s="155">
        <v>0</v>
      </c>
      <c r="Q130" s="155">
        <f>ROUND(E130*P130,2)</f>
        <v>0</v>
      </c>
      <c r="R130" s="156"/>
      <c r="S130" s="156" t="s">
        <v>120</v>
      </c>
      <c r="T130" s="156" t="s">
        <v>120</v>
      </c>
      <c r="U130" s="156">
        <v>0</v>
      </c>
      <c r="V130" s="156">
        <f>ROUND(E130*U130,2)</f>
        <v>0</v>
      </c>
      <c r="W130" s="156"/>
      <c r="X130" s="156" t="s">
        <v>175</v>
      </c>
      <c r="Y130" s="156" t="s">
        <v>123</v>
      </c>
      <c r="Z130" s="146"/>
      <c r="AA130" s="146"/>
      <c r="AB130" s="146"/>
      <c r="AC130" s="146"/>
      <c r="AD130" s="146"/>
      <c r="AE130" s="146"/>
      <c r="AF130" s="146"/>
      <c r="AG130" s="146" t="s">
        <v>176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">
      <c r="A131" s="153"/>
      <c r="B131" s="154"/>
      <c r="C131" s="190" t="s">
        <v>313</v>
      </c>
      <c r="D131" s="182"/>
      <c r="E131" s="183">
        <v>2.25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196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314</v>
      </c>
      <c r="D132" s="182"/>
      <c r="E132" s="183">
        <v>1.125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196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315</v>
      </c>
      <c r="D133" s="182"/>
      <c r="E133" s="183">
        <v>18.5625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196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x14ac:dyDescent="0.2">
      <c r="A134" s="163" t="s">
        <v>115</v>
      </c>
      <c r="B134" s="164" t="s">
        <v>70</v>
      </c>
      <c r="C134" s="177" t="s">
        <v>71</v>
      </c>
      <c r="D134" s="165"/>
      <c r="E134" s="166"/>
      <c r="F134" s="167"/>
      <c r="G134" s="168">
        <f>SUMIF(AG135:AG136,"&lt;&gt;NOR",G135:G136)</f>
        <v>0</v>
      </c>
      <c r="H134" s="162"/>
      <c r="I134" s="162">
        <f>SUM(I135:I136)</f>
        <v>0</v>
      </c>
      <c r="J134" s="162"/>
      <c r="K134" s="162">
        <f>SUM(K135:K136)</f>
        <v>0</v>
      </c>
      <c r="L134" s="162"/>
      <c r="M134" s="162">
        <f>SUM(M135:M136)</f>
        <v>0</v>
      </c>
      <c r="N134" s="161"/>
      <c r="O134" s="161">
        <f>SUM(O135:O136)</f>
        <v>0</v>
      </c>
      <c r="P134" s="161"/>
      <c r="Q134" s="161">
        <f>SUM(Q135:Q136)</f>
        <v>0</v>
      </c>
      <c r="R134" s="162"/>
      <c r="S134" s="162"/>
      <c r="T134" s="162"/>
      <c r="U134" s="162"/>
      <c r="V134" s="162">
        <f>SUM(V135:V136)</f>
        <v>0.69</v>
      </c>
      <c r="W134" s="162"/>
      <c r="X134" s="162"/>
      <c r="Y134" s="162"/>
      <c r="AG134" t="s">
        <v>116</v>
      </c>
    </row>
    <row r="135" spans="1:60" outlineLevel="1" x14ac:dyDescent="0.2">
      <c r="A135" s="170">
        <v>34</v>
      </c>
      <c r="B135" s="171" t="s">
        <v>348</v>
      </c>
      <c r="C135" s="178" t="s">
        <v>349</v>
      </c>
      <c r="D135" s="172" t="s">
        <v>193</v>
      </c>
      <c r="E135" s="173">
        <v>4</v>
      </c>
      <c r="F135" s="174"/>
      <c r="G135" s="175">
        <f>ROUND(E135*F135,2)</f>
        <v>0</v>
      </c>
      <c r="H135" s="157"/>
      <c r="I135" s="156">
        <f>ROUND(E135*H135,2)</f>
        <v>0</v>
      </c>
      <c r="J135" s="157"/>
      <c r="K135" s="156">
        <f>ROUND(E135*J135,2)</f>
        <v>0</v>
      </c>
      <c r="L135" s="156">
        <v>21</v>
      </c>
      <c r="M135" s="156">
        <f>G135*(1+L135/100)</f>
        <v>0</v>
      </c>
      <c r="N135" s="155">
        <v>0</v>
      </c>
      <c r="O135" s="155">
        <f>ROUND(E135*N135,2)</f>
        <v>0</v>
      </c>
      <c r="P135" s="155">
        <v>0</v>
      </c>
      <c r="Q135" s="155">
        <f>ROUND(E135*P135,2)</f>
        <v>0</v>
      </c>
      <c r="R135" s="156"/>
      <c r="S135" s="156" t="s">
        <v>120</v>
      </c>
      <c r="T135" s="156" t="s">
        <v>120</v>
      </c>
      <c r="U135" s="156">
        <v>0.17199999999999999</v>
      </c>
      <c r="V135" s="156">
        <f>ROUND(E135*U135,2)</f>
        <v>0.69</v>
      </c>
      <c r="W135" s="156"/>
      <c r="X135" s="156" t="s">
        <v>175</v>
      </c>
      <c r="Y135" s="156" t="s">
        <v>123</v>
      </c>
      <c r="Z135" s="146"/>
      <c r="AA135" s="146"/>
      <c r="AB135" s="146"/>
      <c r="AC135" s="146"/>
      <c r="AD135" s="146"/>
      <c r="AE135" s="146"/>
      <c r="AF135" s="146"/>
      <c r="AG135" s="146" t="s">
        <v>176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">
      <c r="A136" s="153"/>
      <c r="B136" s="154"/>
      <c r="C136" s="251" t="s">
        <v>350</v>
      </c>
      <c r="D136" s="252"/>
      <c r="E136" s="252"/>
      <c r="F136" s="252"/>
      <c r="G136" s="252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126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x14ac:dyDescent="0.2">
      <c r="A137" s="3"/>
      <c r="B137" s="4"/>
      <c r="C137" s="179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E137">
        <v>15</v>
      </c>
      <c r="AF137">
        <v>21</v>
      </c>
      <c r="AG137" t="s">
        <v>101</v>
      </c>
    </row>
    <row r="138" spans="1:60" x14ac:dyDescent="0.2">
      <c r="A138" s="149"/>
      <c r="B138" s="150" t="s">
        <v>31</v>
      </c>
      <c r="C138" s="180"/>
      <c r="D138" s="151"/>
      <c r="E138" s="152"/>
      <c r="F138" s="152"/>
      <c r="G138" s="169">
        <f>G8+G55+G72+G74+G134</f>
        <v>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E138">
        <f>SUMIF(L7:L136,AE137,G7:G136)</f>
        <v>0</v>
      </c>
      <c r="AF138">
        <f>SUMIF(L7:L136,AF137,G7:G136)</f>
        <v>0</v>
      </c>
      <c r="AG138" t="s">
        <v>183</v>
      </c>
    </row>
    <row r="139" spans="1:60" x14ac:dyDescent="0.2">
      <c r="A139" s="3"/>
      <c r="B139" s="4"/>
      <c r="C139" s="179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 x14ac:dyDescent="0.2">
      <c r="A140" s="3"/>
      <c r="B140" s="4"/>
      <c r="C140" s="179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 x14ac:dyDescent="0.2">
      <c r="A141" s="260" t="s">
        <v>184</v>
      </c>
      <c r="B141" s="260"/>
      <c r="C141" s="261"/>
      <c r="D141" s="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 x14ac:dyDescent="0.2">
      <c r="A142" s="262"/>
      <c r="B142" s="263"/>
      <c r="C142" s="264"/>
      <c r="D142" s="263"/>
      <c r="E142" s="263"/>
      <c r="F142" s="263"/>
      <c r="G142" s="26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G142" t="s">
        <v>185</v>
      </c>
    </row>
    <row r="143" spans="1:60" x14ac:dyDescent="0.2">
      <c r="A143" s="266"/>
      <c r="B143" s="267"/>
      <c r="C143" s="268"/>
      <c r="D143" s="267"/>
      <c r="E143" s="267"/>
      <c r="F143" s="267"/>
      <c r="G143" s="26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">
      <c r="A144" s="266"/>
      <c r="B144" s="267"/>
      <c r="C144" s="268"/>
      <c r="D144" s="267"/>
      <c r="E144" s="267"/>
      <c r="F144" s="267"/>
      <c r="G144" s="26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33" x14ac:dyDescent="0.2">
      <c r="A145" s="266"/>
      <c r="B145" s="267"/>
      <c r="C145" s="268"/>
      <c r="D145" s="267"/>
      <c r="E145" s="267"/>
      <c r="F145" s="267"/>
      <c r="G145" s="26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33" x14ac:dyDescent="0.2">
      <c r="A146" s="270"/>
      <c r="B146" s="271"/>
      <c r="C146" s="272"/>
      <c r="D146" s="271"/>
      <c r="E146" s="271"/>
      <c r="F146" s="271"/>
      <c r="G146" s="27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A147" s="3"/>
      <c r="B147" s="4"/>
      <c r="C147" s="179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">
      <c r="C148" s="181"/>
      <c r="D148" s="10"/>
      <c r="AG148" t="s">
        <v>190</v>
      </c>
    </row>
    <row r="149" spans="1:33" x14ac:dyDescent="0.2">
      <c r="D149" s="10"/>
    </row>
    <row r="150" spans="1:33" x14ac:dyDescent="0.2">
      <c r="D150" s="10"/>
    </row>
    <row r="151" spans="1:33" x14ac:dyDescent="0.2">
      <c r="D151" s="10"/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6">
    <mergeCell ref="A141:C141"/>
    <mergeCell ref="A142:G146"/>
    <mergeCell ref="C10:G10"/>
    <mergeCell ref="C13:G13"/>
    <mergeCell ref="C16:G16"/>
    <mergeCell ref="C17:G17"/>
    <mergeCell ref="C37:G37"/>
    <mergeCell ref="A1:G1"/>
    <mergeCell ref="C2:G2"/>
    <mergeCell ref="C3:G3"/>
    <mergeCell ref="C4:G4"/>
    <mergeCell ref="C21:G21"/>
    <mergeCell ref="C24:G24"/>
    <mergeCell ref="C27:G27"/>
    <mergeCell ref="C30:G30"/>
    <mergeCell ref="C34:G34"/>
    <mergeCell ref="C76:G76"/>
    <mergeCell ref="C39:G39"/>
    <mergeCell ref="C42:G42"/>
    <mergeCell ref="C46:G46"/>
    <mergeCell ref="C53:G53"/>
    <mergeCell ref="C57:G57"/>
    <mergeCell ref="C58:G58"/>
    <mergeCell ref="C59:G59"/>
    <mergeCell ref="C62:G62"/>
    <mergeCell ref="C63:G63"/>
    <mergeCell ref="C66:G66"/>
    <mergeCell ref="C68:G68"/>
    <mergeCell ref="C113:G113"/>
    <mergeCell ref="C136:G136"/>
    <mergeCell ref="C79:G79"/>
    <mergeCell ref="C82:G82"/>
    <mergeCell ref="C86:G86"/>
    <mergeCell ref="C91:G91"/>
    <mergeCell ref="C94:G94"/>
    <mergeCell ref="C104:G10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33B3-327A-4835-AF20-F9DB4C7EC10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G1" t="s">
        <v>89</v>
      </c>
    </row>
    <row r="2" spans="1:60" ht="24.95" customHeight="1" x14ac:dyDescent="0.2">
      <c r="A2" s="50" t="s">
        <v>8</v>
      </c>
      <c r="B2" s="49" t="s">
        <v>43</v>
      </c>
      <c r="C2" s="254" t="s">
        <v>44</v>
      </c>
      <c r="D2" s="255"/>
      <c r="E2" s="255"/>
      <c r="F2" s="255"/>
      <c r="G2" s="256"/>
      <c r="AG2" t="s">
        <v>90</v>
      </c>
    </row>
    <row r="3" spans="1:60" ht="24.95" customHeight="1" x14ac:dyDescent="0.2">
      <c r="A3" s="50" t="s">
        <v>9</v>
      </c>
      <c r="B3" s="49" t="s">
        <v>52</v>
      </c>
      <c r="C3" s="254" t="s">
        <v>53</v>
      </c>
      <c r="D3" s="255"/>
      <c r="E3" s="255"/>
      <c r="F3" s="255"/>
      <c r="G3" s="256"/>
      <c r="AC3" s="120" t="s">
        <v>90</v>
      </c>
      <c r="AG3" t="s">
        <v>91</v>
      </c>
    </row>
    <row r="4" spans="1:60" ht="24.95" customHeight="1" x14ac:dyDescent="0.2">
      <c r="A4" s="139" t="s">
        <v>10</v>
      </c>
      <c r="B4" s="140" t="s">
        <v>48</v>
      </c>
      <c r="C4" s="257" t="s">
        <v>54</v>
      </c>
      <c r="D4" s="258"/>
      <c r="E4" s="258"/>
      <c r="F4" s="258"/>
      <c r="G4" s="259"/>
      <c r="AG4" t="s">
        <v>92</v>
      </c>
    </row>
    <row r="5" spans="1:60" x14ac:dyDescent="0.2">
      <c r="D5" s="10"/>
    </row>
    <row r="6" spans="1:60" ht="38.25" x14ac:dyDescent="0.2">
      <c r="A6" s="142" t="s">
        <v>93</v>
      </c>
      <c r="B6" s="144" t="s">
        <v>94</v>
      </c>
      <c r="C6" s="144" t="s">
        <v>95</v>
      </c>
      <c r="D6" s="143" t="s">
        <v>96</v>
      </c>
      <c r="E6" s="142" t="s">
        <v>97</v>
      </c>
      <c r="F6" s="141" t="s">
        <v>98</v>
      </c>
      <c r="G6" s="142" t="s">
        <v>31</v>
      </c>
      <c r="H6" s="145" t="s">
        <v>32</v>
      </c>
      <c r="I6" s="145" t="s">
        <v>99</v>
      </c>
      <c r="J6" s="145" t="s">
        <v>33</v>
      </c>
      <c r="K6" s="145" t="s">
        <v>100</v>
      </c>
      <c r="L6" s="145" t="s">
        <v>101</v>
      </c>
      <c r="M6" s="145" t="s">
        <v>102</v>
      </c>
      <c r="N6" s="145" t="s">
        <v>103</v>
      </c>
      <c r="O6" s="145" t="s">
        <v>104</v>
      </c>
      <c r="P6" s="145" t="s">
        <v>105</v>
      </c>
      <c r="Q6" s="145" t="s">
        <v>106</v>
      </c>
      <c r="R6" s="145" t="s">
        <v>107</v>
      </c>
      <c r="S6" s="145" t="s">
        <v>108</v>
      </c>
      <c r="T6" s="145" t="s">
        <v>109</v>
      </c>
      <c r="U6" s="145" t="s">
        <v>110</v>
      </c>
      <c r="V6" s="145" t="s">
        <v>111</v>
      </c>
      <c r="W6" s="145" t="s">
        <v>112</v>
      </c>
      <c r="X6" s="145" t="s">
        <v>113</v>
      </c>
      <c r="Y6" s="145" t="s">
        <v>114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115</v>
      </c>
      <c r="B8" s="164" t="s">
        <v>76</v>
      </c>
      <c r="C8" s="177" t="s">
        <v>77</v>
      </c>
      <c r="D8" s="165"/>
      <c r="E8" s="166"/>
      <c r="F8" s="167"/>
      <c r="G8" s="168">
        <f>SUMIF(AG9:AG63,"&lt;&gt;NOR",G9:G63)</f>
        <v>0</v>
      </c>
      <c r="H8" s="162"/>
      <c r="I8" s="162">
        <f>SUM(I9:I63)</f>
        <v>0</v>
      </c>
      <c r="J8" s="162"/>
      <c r="K8" s="162">
        <f>SUM(K9:K63)</f>
        <v>0</v>
      </c>
      <c r="L8" s="162"/>
      <c r="M8" s="162">
        <f>SUM(M9:M63)</f>
        <v>0</v>
      </c>
      <c r="N8" s="161"/>
      <c r="O8" s="161">
        <f>SUM(O9:O63)</f>
        <v>82.759999999999991</v>
      </c>
      <c r="P8" s="161"/>
      <c r="Q8" s="161">
        <f>SUM(Q9:Q63)</f>
        <v>0</v>
      </c>
      <c r="R8" s="162"/>
      <c r="S8" s="162"/>
      <c r="T8" s="162"/>
      <c r="U8" s="162"/>
      <c r="V8" s="162">
        <f>SUM(V9:V63)</f>
        <v>50.99</v>
      </c>
      <c r="W8" s="162"/>
      <c r="X8" s="162"/>
      <c r="Y8" s="162"/>
      <c r="AG8" t="s">
        <v>116</v>
      </c>
    </row>
    <row r="9" spans="1:60" outlineLevel="1" x14ac:dyDescent="0.2">
      <c r="A9" s="170">
        <v>1</v>
      </c>
      <c r="B9" s="171" t="s">
        <v>351</v>
      </c>
      <c r="C9" s="178" t="s">
        <v>352</v>
      </c>
      <c r="D9" s="172" t="s">
        <v>193</v>
      </c>
      <c r="E9" s="173">
        <v>135.08000000000001</v>
      </c>
      <c r="F9" s="174"/>
      <c r="G9" s="175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120</v>
      </c>
      <c r="T9" s="156" t="s">
        <v>344</v>
      </c>
      <c r="U9" s="156">
        <v>0.15</v>
      </c>
      <c r="V9" s="156">
        <f>ROUND(E9*U9,2)</f>
        <v>20.260000000000002</v>
      </c>
      <c r="W9" s="156"/>
      <c r="X9" s="156" t="s">
        <v>175</v>
      </c>
      <c r="Y9" s="156" t="s">
        <v>123</v>
      </c>
      <c r="Z9" s="146"/>
      <c r="AA9" s="146"/>
      <c r="AB9" s="146"/>
      <c r="AC9" s="146"/>
      <c r="AD9" s="146"/>
      <c r="AE9" s="146"/>
      <c r="AF9" s="146"/>
      <c r="AG9" s="146" t="s">
        <v>176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51" t="s">
        <v>353</v>
      </c>
      <c r="D10" s="252"/>
      <c r="E10" s="252"/>
      <c r="F10" s="252"/>
      <c r="G10" s="252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354</v>
      </c>
      <c r="D11" s="182"/>
      <c r="E11" s="183">
        <v>47.18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196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190" t="s">
        <v>355</v>
      </c>
      <c r="D12" s="182"/>
      <c r="E12" s="183">
        <v>87.9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196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70">
        <v>2</v>
      </c>
      <c r="B13" s="171" t="s">
        <v>356</v>
      </c>
      <c r="C13" s="178" t="s">
        <v>357</v>
      </c>
      <c r="D13" s="172" t="s">
        <v>193</v>
      </c>
      <c r="E13" s="173">
        <v>135.08000000000001</v>
      </c>
      <c r="F13" s="174"/>
      <c r="G13" s="17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21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120</v>
      </c>
      <c r="T13" s="156" t="s">
        <v>344</v>
      </c>
      <c r="U13" s="156">
        <v>0.02</v>
      </c>
      <c r="V13" s="156">
        <f>ROUND(E13*U13,2)</f>
        <v>2.7</v>
      </c>
      <c r="W13" s="156"/>
      <c r="X13" s="156" t="s">
        <v>175</v>
      </c>
      <c r="Y13" s="156" t="s">
        <v>123</v>
      </c>
      <c r="Z13" s="146"/>
      <c r="AA13" s="146"/>
      <c r="AB13" s="146"/>
      <c r="AC13" s="146"/>
      <c r="AD13" s="146"/>
      <c r="AE13" s="146"/>
      <c r="AF13" s="146"/>
      <c r="AG13" s="146" t="s">
        <v>176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251" t="s">
        <v>358</v>
      </c>
      <c r="D14" s="252"/>
      <c r="E14" s="252"/>
      <c r="F14" s="252"/>
      <c r="G14" s="252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90" t="s">
        <v>354</v>
      </c>
      <c r="D15" s="182"/>
      <c r="E15" s="183">
        <v>47.18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196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90" t="s">
        <v>355</v>
      </c>
      <c r="D16" s="182"/>
      <c r="E16" s="183">
        <v>87.9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196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0">
        <v>3</v>
      </c>
      <c r="B17" s="171" t="s">
        <v>359</v>
      </c>
      <c r="C17" s="178" t="s">
        <v>360</v>
      </c>
      <c r="D17" s="172" t="s">
        <v>193</v>
      </c>
      <c r="E17" s="173">
        <v>32</v>
      </c>
      <c r="F17" s="174"/>
      <c r="G17" s="175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21</v>
      </c>
      <c r="M17" s="156">
        <f>G17*(1+L17/100)</f>
        <v>0</v>
      </c>
      <c r="N17" s="155">
        <v>0.10373</v>
      </c>
      <c r="O17" s="155">
        <f>ROUND(E17*N17,2)</f>
        <v>3.32</v>
      </c>
      <c r="P17" s="155">
        <v>0</v>
      </c>
      <c r="Q17" s="155">
        <f>ROUND(E17*P17,2)</f>
        <v>0</v>
      </c>
      <c r="R17" s="156"/>
      <c r="S17" s="156" t="s">
        <v>120</v>
      </c>
      <c r="T17" s="156" t="s">
        <v>361</v>
      </c>
      <c r="U17" s="156">
        <v>0.02</v>
      </c>
      <c r="V17" s="156">
        <f>ROUND(E17*U17,2)</f>
        <v>0.64</v>
      </c>
      <c r="W17" s="156"/>
      <c r="X17" s="156" t="s">
        <v>175</v>
      </c>
      <c r="Y17" s="156" t="s">
        <v>123</v>
      </c>
      <c r="Z17" s="146"/>
      <c r="AA17" s="146"/>
      <c r="AB17" s="146"/>
      <c r="AC17" s="146"/>
      <c r="AD17" s="146"/>
      <c r="AE17" s="146"/>
      <c r="AF17" s="146"/>
      <c r="AG17" s="146" t="s">
        <v>176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153"/>
      <c r="B18" s="154"/>
      <c r="C18" s="251" t="s">
        <v>362</v>
      </c>
      <c r="D18" s="252"/>
      <c r="E18" s="252"/>
      <c r="F18" s="252"/>
      <c r="G18" s="252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126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190" t="s">
        <v>363</v>
      </c>
      <c r="D19" s="182"/>
      <c r="E19" s="183">
        <v>27.5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196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90" t="s">
        <v>364</v>
      </c>
      <c r="D20" s="182"/>
      <c r="E20" s="183">
        <v>4.5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196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0">
        <v>4</v>
      </c>
      <c r="B21" s="171" t="s">
        <v>365</v>
      </c>
      <c r="C21" s="178" t="s">
        <v>366</v>
      </c>
      <c r="D21" s="172" t="s">
        <v>193</v>
      </c>
      <c r="E21" s="173">
        <v>27.5</v>
      </c>
      <c r="F21" s="174"/>
      <c r="G21" s="175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21</v>
      </c>
      <c r="M21" s="156">
        <f>G21*(1+L21/100)</f>
        <v>0</v>
      </c>
      <c r="N21" s="155">
        <v>0.15559000000000001</v>
      </c>
      <c r="O21" s="155">
        <f>ROUND(E21*N21,2)</f>
        <v>4.28</v>
      </c>
      <c r="P21" s="155">
        <v>0</v>
      </c>
      <c r="Q21" s="155">
        <f>ROUND(E21*P21,2)</f>
        <v>0</v>
      </c>
      <c r="R21" s="156"/>
      <c r="S21" s="156" t="s">
        <v>120</v>
      </c>
      <c r="T21" s="156" t="s">
        <v>361</v>
      </c>
      <c r="U21" s="156">
        <v>0.02</v>
      </c>
      <c r="V21" s="156">
        <f>ROUND(E21*U21,2)</f>
        <v>0.55000000000000004</v>
      </c>
      <c r="W21" s="156"/>
      <c r="X21" s="156" t="s">
        <v>175</v>
      </c>
      <c r="Y21" s="156" t="s">
        <v>123</v>
      </c>
      <c r="Z21" s="146"/>
      <c r="AA21" s="146"/>
      <c r="AB21" s="146"/>
      <c r="AC21" s="146"/>
      <c r="AD21" s="146"/>
      <c r="AE21" s="146"/>
      <c r="AF21" s="146"/>
      <c r="AG21" s="146" t="s">
        <v>176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251" t="s">
        <v>367</v>
      </c>
      <c r="D22" s="252"/>
      <c r="E22" s="252"/>
      <c r="F22" s="252"/>
      <c r="G22" s="252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126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90" t="s">
        <v>368</v>
      </c>
      <c r="D23" s="182"/>
      <c r="E23" s="183">
        <v>27.5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196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70">
        <v>5</v>
      </c>
      <c r="B24" s="171" t="s">
        <v>369</v>
      </c>
      <c r="C24" s="178" t="s">
        <v>370</v>
      </c>
      <c r="D24" s="172" t="s">
        <v>193</v>
      </c>
      <c r="E24" s="173">
        <v>32</v>
      </c>
      <c r="F24" s="174"/>
      <c r="G24" s="175">
        <f>ROUND(E24*F24,2)</f>
        <v>0</v>
      </c>
      <c r="H24" s="157"/>
      <c r="I24" s="156">
        <f>ROUND(E24*H24,2)</f>
        <v>0</v>
      </c>
      <c r="J24" s="157"/>
      <c r="K24" s="156">
        <f>ROUND(E24*J24,2)</f>
        <v>0</v>
      </c>
      <c r="L24" s="156">
        <v>21</v>
      </c>
      <c r="M24" s="156">
        <f>G24*(1+L24/100)</f>
        <v>0</v>
      </c>
      <c r="N24" s="155">
        <v>0.13188</v>
      </c>
      <c r="O24" s="155">
        <f>ROUND(E24*N24,2)</f>
        <v>4.22</v>
      </c>
      <c r="P24" s="155">
        <v>0</v>
      </c>
      <c r="Q24" s="155">
        <f>ROUND(E24*P24,2)</f>
        <v>0</v>
      </c>
      <c r="R24" s="156"/>
      <c r="S24" s="156" t="s">
        <v>120</v>
      </c>
      <c r="T24" s="156" t="s">
        <v>344</v>
      </c>
      <c r="U24" s="156">
        <v>0.02</v>
      </c>
      <c r="V24" s="156">
        <f>ROUND(E24*U24,2)</f>
        <v>0.64</v>
      </c>
      <c r="W24" s="156"/>
      <c r="X24" s="156" t="s">
        <v>175</v>
      </c>
      <c r="Y24" s="156" t="s">
        <v>123</v>
      </c>
      <c r="Z24" s="146"/>
      <c r="AA24" s="146"/>
      <c r="AB24" s="146"/>
      <c r="AC24" s="146"/>
      <c r="AD24" s="146"/>
      <c r="AE24" s="146"/>
      <c r="AF24" s="146"/>
      <c r="AG24" s="146" t="s">
        <v>176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251" t="s">
        <v>371</v>
      </c>
      <c r="D25" s="252"/>
      <c r="E25" s="252"/>
      <c r="F25" s="252"/>
      <c r="G25" s="252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126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90" t="s">
        <v>363</v>
      </c>
      <c r="D26" s="182"/>
      <c r="E26" s="183">
        <v>27.5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196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90" t="s">
        <v>364</v>
      </c>
      <c r="D27" s="182"/>
      <c r="E27" s="183">
        <v>4.5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196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0">
        <v>6</v>
      </c>
      <c r="B28" s="171" t="s">
        <v>372</v>
      </c>
      <c r="C28" s="178" t="s">
        <v>373</v>
      </c>
      <c r="D28" s="172" t="s">
        <v>193</v>
      </c>
      <c r="E28" s="173">
        <v>59.5</v>
      </c>
      <c r="F28" s="174"/>
      <c r="G28" s="175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21</v>
      </c>
      <c r="M28" s="156">
        <f>G28*(1+L28/100)</f>
        <v>0</v>
      </c>
      <c r="N28" s="155">
        <v>5.0000000000000001E-4</v>
      </c>
      <c r="O28" s="155">
        <f>ROUND(E28*N28,2)</f>
        <v>0.03</v>
      </c>
      <c r="P28" s="155">
        <v>0</v>
      </c>
      <c r="Q28" s="155">
        <f>ROUND(E28*P28,2)</f>
        <v>0</v>
      </c>
      <c r="R28" s="156"/>
      <c r="S28" s="156" t="s">
        <v>374</v>
      </c>
      <c r="T28" s="156" t="s">
        <v>374</v>
      </c>
      <c r="U28" s="156">
        <v>2E-3</v>
      </c>
      <c r="V28" s="156">
        <f>ROUND(E28*U28,2)</f>
        <v>0.12</v>
      </c>
      <c r="W28" s="156"/>
      <c r="X28" s="156" t="s">
        <v>175</v>
      </c>
      <c r="Y28" s="156" t="s">
        <v>123</v>
      </c>
      <c r="Z28" s="146"/>
      <c r="AA28" s="146"/>
      <c r="AB28" s="146"/>
      <c r="AC28" s="146"/>
      <c r="AD28" s="146"/>
      <c r="AE28" s="146"/>
      <c r="AF28" s="146"/>
      <c r="AG28" s="146" t="s">
        <v>176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251" t="s">
        <v>375</v>
      </c>
      <c r="D29" s="252"/>
      <c r="E29" s="252"/>
      <c r="F29" s="252"/>
      <c r="G29" s="252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126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190" t="s">
        <v>376</v>
      </c>
      <c r="D30" s="182"/>
      <c r="E30" s="183">
        <v>55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196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">
      <c r="A31" s="153"/>
      <c r="B31" s="154"/>
      <c r="C31" s="190" t="s">
        <v>377</v>
      </c>
      <c r="D31" s="182"/>
      <c r="E31" s="183">
        <v>4.5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196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0">
        <v>7</v>
      </c>
      <c r="B32" s="171" t="s">
        <v>378</v>
      </c>
      <c r="C32" s="178" t="s">
        <v>379</v>
      </c>
      <c r="D32" s="172" t="s">
        <v>193</v>
      </c>
      <c r="E32" s="173">
        <v>32</v>
      </c>
      <c r="F32" s="174"/>
      <c r="G32" s="175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21</v>
      </c>
      <c r="M32" s="156">
        <f>G32*(1+L32/100)</f>
        <v>0</v>
      </c>
      <c r="N32" s="155">
        <v>5.6100000000000004E-3</v>
      </c>
      <c r="O32" s="155">
        <f>ROUND(E32*N32,2)</f>
        <v>0.18</v>
      </c>
      <c r="P32" s="155">
        <v>0</v>
      </c>
      <c r="Q32" s="155">
        <f>ROUND(E32*P32,2)</f>
        <v>0</v>
      </c>
      <c r="R32" s="156"/>
      <c r="S32" s="156" t="s">
        <v>374</v>
      </c>
      <c r="T32" s="156" t="s">
        <v>374</v>
      </c>
      <c r="U32" s="156">
        <v>4.0000000000000001E-3</v>
      </c>
      <c r="V32" s="156">
        <f>ROUND(E32*U32,2)</f>
        <v>0.13</v>
      </c>
      <c r="W32" s="156"/>
      <c r="X32" s="156" t="s">
        <v>175</v>
      </c>
      <c r="Y32" s="156" t="s">
        <v>123</v>
      </c>
      <c r="Z32" s="146"/>
      <c r="AA32" s="146"/>
      <c r="AB32" s="146"/>
      <c r="AC32" s="146"/>
      <c r="AD32" s="146"/>
      <c r="AE32" s="146"/>
      <c r="AF32" s="146"/>
      <c r="AG32" s="146" t="s">
        <v>176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251" t="s">
        <v>380</v>
      </c>
      <c r="D33" s="252"/>
      <c r="E33" s="252"/>
      <c r="F33" s="252"/>
      <c r="G33" s="252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126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90" t="s">
        <v>381</v>
      </c>
      <c r="D34" s="182"/>
      <c r="E34" s="183">
        <v>27.5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196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90" t="s">
        <v>377</v>
      </c>
      <c r="D35" s="182"/>
      <c r="E35" s="183">
        <v>4.5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196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22.5" outlineLevel="1" x14ac:dyDescent="0.2">
      <c r="A36" s="170">
        <v>8</v>
      </c>
      <c r="B36" s="171" t="s">
        <v>382</v>
      </c>
      <c r="C36" s="178" t="s">
        <v>383</v>
      </c>
      <c r="D36" s="172" t="s">
        <v>193</v>
      </c>
      <c r="E36" s="173">
        <v>32</v>
      </c>
      <c r="F36" s="174"/>
      <c r="G36" s="175">
        <f>ROUND(E36*F36,2)</f>
        <v>0</v>
      </c>
      <c r="H36" s="157"/>
      <c r="I36" s="156">
        <f>ROUND(E36*H36,2)</f>
        <v>0</v>
      </c>
      <c r="J36" s="157"/>
      <c r="K36" s="156">
        <f>ROUND(E36*J36,2)</f>
        <v>0</v>
      </c>
      <c r="L36" s="156">
        <v>21</v>
      </c>
      <c r="M36" s="156">
        <f>G36*(1+L36/100)</f>
        <v>0</v>
      </c>
      <c r="N36" s="155">
        <v>0.378</v>
      </c>
      <c r="O36" s="155">
        <f>ROUND(E36*N36,2)</f>
        <v>12.1</v>
      </c>
      <c r="P36" s="155">
        <v>0</v>
      </c>
      <c r="Q36" s="155">
        <f>ROUND(E36*P36,2)</f>
        <v>0</v>
      </c>
      <c r="R36" s="156"/>
      <c r="S36" s="156" t="s">
        <v>120</v>
      </c>
      <c r="T36" s="156" t="s">
        <v>344</v>
      </c>
      <c r="U36" s="156">
        <v>0.03</v>
      </c>
      <c r="V36" s="156">
        <f>ROUND(E36*U36,2)</f>
        <v>0.96</v>
      </c>
      <c r="W36" s="156"/>
      <c r="X36" s="156" t="s">
        <v>175</v>
      </c>
      <c r="Y36" s="156" t="s">
        <v>123</v>
      </c>
      <c r="Z36" s="146"/>
      <c r="AA36" s="146"/>
      <c r="AB36" s="146"/>
      <c r="AC36" s="146"/>
      <c r="AD36" s="146"/>
      <c r="AE36" s="146"/>
      <c r="AF36" s="146"/>
      <c r="AG36" s="146" t="s">
        <v>176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251" t="s">
        <v>384</v>
      </c>
      <c r="D37" s="252"/>
      <c r="E37" s="252"/>
      <c r="F37" s="252"/>
      <c r="G37" s="252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126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190" t="s">
        <v>385</v>
      </c>
      <c r="D38" s="182"/>
      <c r="E38" s="183">
        <v>27.5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196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377</v>
      </c>
      <c r="D39" s="182"/>
      <c r="E39" s="183">
        <v>4.5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196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0">
        <v>9</v>
      </c>
      <c r="B40" s="171" t="s">
        <v>386</v>
      </c>
      <c r="C40" s="178" t="s">
        <v>387</v>
      </c>
      <c r="D40" s="172" t="s">
        <v>193</v>
      </c>
      <c r="E40" s="173">
        <v>87.9</v>
      </c>
      <c r="F40" s="174"/>
      <c r="G40" s="175">
        <f>ROUND(E40*F40,2)</f>
        <v>0</v>
      </c>
      <c r="H40" s="157"/>
      <c r="I40" s="156">
        <f>ROUND(E40*H40,2)</f>
        <v>0</v>
      </c>
      <c r="J40" s="157"/>
      <c r="K40" s="156">
        <f>ROUND(E40*J40,2)</f>
        <v>0</v>
      </c>
      <c r="L40" s="156">
        <v>21</v>
      </c>
      <c r="M40" s="156">
        <f>G40*(1+L40/100)</f>
        <v>0</v>
      </c>
      <c r="N40" s="155">
        <v>0.34499999999999997</v>
      </c>
      <c r="O40" s="155">
        <f>ROUND(E40*N40,2)</f>
        <v>30.33</v>
      </c>
      <c r="P40" s="155">
        <v>0</v>
      </c>
      <c r="Q40" s="155">
        <f>ROUND(E40*P40,2)</f>
        <v>0</v>
      </c>
      <c r="R40" s="156"/>
      <c r="S40" s="156" t="s">
        <v>120</v>
      </c>
      <c r="T40" s="156" t="s">
        <v>361</v>
      </c>
      <c r="U40" s="156">
        <v>2.5999999999999999E-2</v>
      </c>
      <c r="V40" s="156">
        <f>ROUND(E40*U40,2)</f>
        <v>2.29</v>
      </c>
      <c r="W40" s="156"/>
      <c r="X40" s="156" t="s">
        <v>175</v>
      </c>
      <c r="Y40" s="156" t="s">
        <v>123</v>
      </c>
      <c r="Z40" s="146"/>
      <c r="AA40" s="146"/>
      <c r="AB40" s="146"/>
      <c r="AC40" s="146"/>
      <c r="AD40" s="146"/>
      <c r="AE40" s="146"/>
      <c r="AF40" s="146"/>
      <c r="AG40" s="146" t="s">
        <v>176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251" t="s">
        <v>388</v>
      </c>
      <c r="D41" s="252"/>
      <c r="E41" s="252"/>
      <c r="F41" s="252"/>
      <c r="G41" s="252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126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90" t="s">
        <v>389</v>
      </c>
      <c r="D42" s="182"/>
      <c r="E42" s="183">
        <v>82.5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196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90" t="s">
        <v>390</v>
      </c>
      <c r="D43" s="182"/>
      <c r="E43" s="183">
        <v>5.4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196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70">
        <v>10</v>
      </c>
      <c r="B44" s="171" t="s">
        <v>391</v>
      </c>
      <c r="C44" s="178" t="s">
        <v>392</v>
      </c>
      <c r="D44" s="172" t="s">
        <v>193</v>
      </c>
      <c r="E44" s="173">
        <v>36.225000000000001</v>
      </c>
      <c r="F44" s="174"/>
      <c r="G44" s="175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21</v>
      </c>
      <c r="M44" s="156">
        <f>G44*(1+L44/100)</f>
        <v>0</v>
      </c>
      <c r="N44" s="155">
        <v>0.129</v>
      </c>
      <c r="O44" s="155">
        <f>ROUND(E44*N44,2)</f>
        <v>4.67</v>
      </c>
      <c r="P44" s="155">
        <v>0</v>
      </c>
      <c r="Q44" s="155">
        <f>ROUND(E44*P44,2)</f>
        <v>0</v>
      </c>
      <c r="R44" s="156" t="s">
        <v>278</v>
      </c>
      <c r="S44" s="156" t="s">
        <v>120</v>
      </c>
      <c r="T44" s="156" t="s">
        <v>344</v>
      </c>
      <c r="U44" s="156">
        <v>0</v>
      </c>
      <c r="V44" s="156">
        <f>ROUND(E44*U44,2)</f>
        <v>0</v>
      </c>
      <c r="W44" s="156"/>
      <c r="X44" s="156" t="s">
        <v>279</v>
      </c>
      <c r="Y44" s="156" t="s">
        <v>123</v>
      </c>
      <c r="Z44" s="146"/>
      <c r="AA44" s="146"/>
      <c r="AB44" s="146"/>
      <c r="AC44" s="146"/>
      <c r="AD44" s="146"/>
      <c r="AE44" s="146"/>
      <c r="AF44" s="146"/>
      <c r="AG44" s="146" t="s">
        <v>393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251" t="s">
        <v>394</v>
      </c>
      <c r="D45" s="252"/>
      <c r="E45" s="252"/>
      <c r="F45" s="252"/>
      <c r="G45" s="252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90" t="s">
        <v>395</v>
      </c>
      <c r="D46" s="182"/>
      <c r="E46" s="183">
        <v>36.225000000000001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196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70">
        <v>11</v>
      </c>
      <c r="B47" s="171" t="s">
        <v>396</v>
      </c>
      <c r="C47" s="178" t="s">
        <v>397</v>
      </c>
      <c r="D47" s="172" t="s">
        <v>193</v>
      </c>
      <c r="E47" s="173">
        <v>8.0640000000000001</v>
      </c>
      <c r="F47" s="174"/>
      <c r="G47" s="175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21</v>
      </c>
      <c r="M47" s="156">
        <f>G47*(1+L47/100)</f>
        <v>0</v>
      </c>
      <c r="N47" s="155">
        <v>0.13150000000000001</v>
      </c>
      <c r="O47" s="155">
        <f>ROUND(E47*N47,2)</f>
        <v>1.06</v>
      </c>
      <c r="P47" s="155">
        <v>0</v>
      </c>
      <c r="Q47" s="155">
        <f>ROUND(E47*P47,2)</f>
        <v>0</v>
      </c>
      <c r="R47" s="156" t="s">
        <v>278</v>
      </c>
      <c r="S47" s="156" t="s">
        <v>120</v>
      </c>
      <c r="T47" s="156" t="s">
        <v>344</v>
      </c>
      <c r="U47" s="156">
        <v>0</v>
      </c>
      <c r="V47" s="156">
        <f>ROUND(E47*U47,2)</f>
        <v>0</v>
      </c>
      <c r="W47" s="156"/>
      <c r="X47" s="156" t="s">
        <v>279</v>
      </c>
      <c r="Y47" s="156" t="s">
        <v>123</v>
      </c>
      <c r="Z47" s="146"/>
      <c r="AA47" s="146"/>
      <c r="AB47" s="146"/>
      <c r="AC47" s="146"/>
      <c r="AD47" s="146"/>
      <c r="AE47" s="146"/>
      <c r="AF47" s="146"/>
      <c r="AG47" s="146" t="s">
        <v>393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251" t="s">
        <v>398</v>
      </c>
      <c r="D48" s="252"/>
      <c r="E48" s="252"/>
      <c r="F48" s="252"/>
      <c r="G48" s="252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126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190" t="s">
        <v>399</v>
      </c>
      <c r="D49" s="182"/>
      <c r="E49" s="183">
        <v>8.0640000000000001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196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70">
        <v>12</v>
      </c>
      <c r="B50" s="171" t="s">
        <v>400</v>
      </c>
      <c r="C50" s="178" t="s">
        <v>401</v>
      </c>
      <c r="D50" s="172" t="s">
        <v>193</v>
      </c>
      <c r="E50" s="173">
        <v>42.18</v>
      </c>
      <c r="F50" s="174"/>
      <c r="G50" s="175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21</v>
      </c>
      <c r="M50" s="156">
        <f>G50*(1+L50/100)</f>
        <v>0</v>
      </c>
      <c r="N50" s="155">
        <v>7.3899999999999993E-2</v>
      </c>
      <c r="O50" s="155">
        <f>ROUND(E50*N50,2)</f>
        <v>3.12</v>
      </c>
      <c r="P50" s="155">
        <v>0</v>
      </c>
      <c r="Q50" s="155">
        <f>ROUND(E50*P50,2)</f>
        <v>0</v>
      </c>
      <c r="R50" s="156"/>
      <c r="S50" s="156" t="s">
        <v>120</v>
      </c>
      <c r="T50" s="156" t="s">
        <v>344</v>
      </c>
      <c r="U50" s="156">
        <v>0.45</v>
      </c>
      <c r="V50" s="156">
        <f>ROUND(E50*U50,2)</f>
        <v>18.98</v>
      </c>
      <c r="W50" s="156"/>
      <c r="X50" s="156" t="s">
        <v>175</v>
      </c>
      <c r="Y50" s="156" t="s">
        <v>123</v>
      </c>
      <c r="Z50" s="146"/>
      <c r="AA50" s="146"/>
      <c r="AB50" s="146"/>
      <c r="AC50" s="146"/>
      <c r="AD50" s="146"/>
      <c r="AE50" s="146"/>
      <c r="AF50" s="146"/>
      <c r="AG50" s="146" t="s">
        <v>176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251" t="s">
        <v>402</v>
      </c>
      <c r="D51" s="252"/>
      <c r="E51" s="252"/>
      <c r="F51" s="252"/>
      <c r="G51" s="252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126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190" t="s">
        <v>403</v>
      </c>
      <c r="D52" s="182"/>
      <c r="E52" s="183">
        <v>34.5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196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">
      <c r="A53" s="153"/>
      <c r="B53" s="154"/>
      <c r="C53" s="190" t="s">
        <v>404</v>
      </c>
      <c r="D53" s="182"/>
      <c r="E53" s="183">
        <v>7.68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196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70">
        <v>13</v>
      </c>
      <c r="B54" s="171" t="s">
        <v>405</v>
      </c>
      <c r="C54" s="178" t="s">
        <v>406</v>
      </c>
      <c r="D54" s="172" t="s">
        <v>193</v>
      </c>
      <c r="E54" s="173">
        <v>5</v>
      </c>
      <c r="F54" s="174"/>
      <c r="G54" s="175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21</v>
      </c>
      <c r="M54" s="156">
        <f>G54*(1+L54/100)</f>
        <v>0</v>
      </c>
      <c r="N54" s="155">
        <v>0.11453000000000001</v>
      </c>
      <c r="O54" s="155">
        <f>ROUND(E54*N54,2)</f>
        <v>0.56999999999999995</v>
      </c>
      <c r="P54" s="155">
        <v>0</v>
      </c>
      <c r="Q54" s="155">
        <f>ROUND(E54*P54,2)</f>
        <v>0</v>
      </c>
      <c r="R54" s="156"/>
      <c r="S54" s="156" t="s">
        <v>120</v>
      </c>
      <c r="T54" s="156" t="s">
        <v>361</v>
      </c>
      <c r="U54" s="156">
        <v>0.42899999999999999</v>
      </c>
      <c r="V54" s="156">
        <f>ROUND(E54*U54,2)</f>
        <v>2.15</v>
      </c>
      <c r="W54" s="156"/>
      <c r="X54" s="156" t="s">
        <v>175</v>
      </c>
      <c r="Y54" s="156" t="s">
        <v>123</v>
      </c>
      <c r="Z54" s="146"/>
      <c r="AA54" s="146"/>
      <c r="AB54" s="146"/>
      <c r="AC54" s="146"/>
      <c r="AD54" s="146"/>
      <c r="AE54" s="146"/>
      <c r="AF54" s="146"/>
      <c r="AG54" s="146" t="s">
        <v>176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251" t="s">
        <v>407</v>
      </c>
      <c r="D55" s="252"/>
      <c r="E55" s="252"/>
      <c r="F55" s="252"/>
      <c r="G55" s="252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126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2.5" outlineLevel="1" x14ac:dyDescent="0.2">
      <c r="A56" s="170">
        <v>14</v>
      </c>
      <c r="B56" s="171" t="s">
        <v>382</v>
      </c>
      <c r="C56" s="178" t="s">
        <v>383</v>
      </c>
      <c r="D56" s="172" t="s">
        <v>193</v>
      </c>
      <c r="E56" s="173">
        <v>47.18</v>
      </c>
      <c r="F56" s="174"/>
      <c r="G56" s="175">
        <f>ROUND(E56*F56,2)</f>
        <v>0</v>
      </c>
      <c r="H56" s="157"/>
      <c r="I56" s="156">
        <f>ROUND(E56*H56,2)</f>
        <v>0</v>
      </c>
      <c r="J56" s="157"/>
      <c r="K56" s="156">
        <f>ROUND(E56*J56,2)</f>
        <v>0</v>
      </c>
      <c r="L56" s="156">
        <v>21</v>
      </c>
      <c r="M56" s="156">
        <f>G56*(1+L56/100)</f>
        <v>0</v>
      </c>
      <c r="N56" s="155">
        <v>0.378</v>
      </c>
      <c r="O56" s="155">
        <f>ROUND(E56*N56,2)</f>
        <v>17.829999999999998</v>
      </c>
      <c r="P56" s="155">
        <v>0</v>
      </c>
      <c r="Q56" s="155">
        <f>ROUND(E56*P56,2)</f>
        <v>0</v>
      </c>
      <c r="R56" s="156"/>
      <c r="S56" s="156" t="s">
        <v>120</v>
      </c>
      <c r="T56" s="156" t="s">
        <v>344</v>
      </c>
      <c r="U56" s="156">
        <v>0.03</v>
      </c>
      <c r="V56" s="156">
        <f>ROUND(E56*U56,2)</f>
        <v>1.42</v>
      </c>
      <c r="W56" s="156"/>
      <c r="X56" s="156" t="s">
        <v>175</v>
      </c>
      <c r="Y56" s="156" t="s">
        <v>123</v>
      </c>
      <c r="Z56" s="146"/>
      <c r="AA56" s="146"/>
      <c r="AB56" s="146"/>
      <c r="AC56" s="146"/>
      <c r="AD56" s="146"/>
      <c r="AE56" s="146"/>
      <c r="AF56" s="146"/>
      <c r="AG56" s="146" t="s">
        <v>176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251" t="s">
        <v>408</v>
      </c>
      <c r="D57" s="252"/>
      <c r="E57" s="252"/>
      <c r="F57" s="252"/>
      <c r="G57" s="252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126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">
      <c r="A58" s="153"/>
      <c r="B58" s="154"/>
      <c r="C58" s="190" t="s">
        <v>403</v>
      </c>
      <c r="D58" s="182"/>
      <c r="E58" s="183">
        <v>34.5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196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">
      <c r="A59" s="153"/>
      <c r="B59" s="154"/>
      <c r="C59" s="190" t="s">
        <v>404</v>
      </c>
      <c r="D59" s="182"/>
      <c r="E59" s="183">
        <v>7.68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196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90" t="s">
        <v>409</v>
      </c>
      <c r="D60" s="182"/>
      <c r="E60" s="183">
        <v>5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196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70">
        <v>15</v>
      </c>
      <c r="B61" s="171" t="s">
        <v>410</v>
      </c>
      <c r="C61" s="178" t="s">
        <v>411</v>
      </c>
      <c r="D61" s="172" t="s">
        <v>193</v>
      </c>
      <c r="E61" s="173">
        <v>5</v>
      </c>
      <c r="F61" s="174"/>
      <c r="G61" s="175">
        <f>ROUND(E61*F61,2)</f>
        <v>0</v>
      </c>
      <c r="H61" s="157"/>
      <c r="I61" s="156">
        <f>ROUND(E61*H61,2)</f>
        <v>0</v>
      </c>
      <c r="J61" s="157"/>
      <c r="K61" s="156">
        <f>ROUND(E61*J61,2)</f>
        <v>0</v>
      </c>
      <c r="L61" s="156">
        <v>21</v>
      </c>
      <c r="M61" s="156">
        <f>G61*(1+L61/100)</f>
        <v>0</v>
      </c>
      <c r="N61" s="155">
        <v>0.21</v>
      </c>
      <c r="O61" s="155">
        <f>ROUND(E61*N61,2)</f>
        <v>1.05</v>
      </c>
      <c r="P61" s="155">
        <v>0</v>
      </c>
      <c r="Q61" s="155">
        <f>ROUND(E61*P61,2)</f>
        <v>0</v>
      </c>
      <c r="R61" s="156"/>
      <c r="S61" s="156" t="s">
        <v>120</v>
      </c>
      <c r="T61" s="156" t="s">
        <v>344</v>
      </c>
      <c r="U61" s="156">
        <v>0.03</v>
      </c>
      <c r="V61" s="156">
        <f>ROUND(E61*U61,2)</f>
        <v>0.15</v>
      </c>
      <c r="W61" s="156"/>
      <c r="X61" s="156" t="s">
        <v>175</v>
      </c>
      <c r="Y61" s="156" t="s">
        <v>123</v>
      </c>
      <c r="Z61" s="146"/>
      <c r="AA61" s="146"/>
      <c r="AB61" s="146"/>
      <c r="AC61" s="146"/>
      <c r="AD61" s="146"/>
      <c r="AE61" s="146"/>
      <c r="AF61" s="146"/>
      <c r="AG61" s="146" t="s">
        <v>176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251" t="s">
        <v>412</v>
      </c>
      <c r="D62" s="252"/>
      <c r="E62" s="252"/>
      <c r="F62" s="252"/>
      <c r="G62" s="252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126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2" x14ac:dyDescent="0.2">
      <c r="A63" s="153"/>
      <c r="B63" s="154"/>
      <c r="C63" s="190" t="s">
        <v>214</v>
      </c>
      <c r="D63" s="182"/>
      <c r="E63" s="183">
        <v>5</v>
      </c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196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x14ac:dyDescent="0.2">
      <c r="A64" s="163" t="s">
        <v>115</v>
      </c>
      <c r="B64" s="164" t="s">
        <v>78</v>
      </c>
      <c r="C64" s="177" t="s">
        <v>79</v>
      </c>
      <c r="D64" s="165"/>
      <c r="E64" s="166"/>
      <c r="F64" s="167"/>
      <c r="G64" s="168">
        <f>SUMIF(AG65:AG101,"&lt;&gt;NOR",G65:G101)</f>
        <v>0</v>
      </c>
      <c r="H64" s="162"/>
      <c r="I64" s="162">
        <f>SUM(I65:I101)</f>
        <v>0</v>
      </c>
      <c r="J64" s="162"/>
      <c r="K64" s="162">
        <f>SUM(K65:K101)</f>
        <v>0</v>
      </c>
      <c r="L64" s="162"/>
      <c r="M64" s="162">
        <f>SUM(M65:M101)</f>
        <v>0</v>
      </c>
      <c r="N64" s="161"/>
      <c r="O64" s="161">
        <f>SUM(O65:O101)</f>
        <v>29.72</v>
      </c>
      <c r="P64" s="161"/>
      <c r="Q64" s="161">
        <f>SUM(Q65:Q101)</f>
        <v>0</v>
      </c>
      <c r="R64" s="162"/>
      <c r="S64" s="162"/>
      <c r="T64" s="162"/>
      <c r="U64" s="162"/>
      <c r="V64" s="162">
        <f>SUM(V65:V101)</f>
        <v>47.24</v>
      </c>
      <c r="W64" s="162"/>
      <c r="X64" s="162"/>
      <c r="Y64" s="162"/>
      <c r="AG64" t="s">
        <v>116</v>
      </c>
    </row>
    <row r="65" spans="1:60" outlineLevel="1" x14ac:dyDescent="0.2">
      <c r="A65" s="170">
        <v>16</v>
      </c>
      <c r="B65" s="171" t="s">
        <v>413</v>
      </c>
      <c r="C65" s="178" t="s">
        <v>414</v>
      </c>
      <c r="D65" s="172" t="s">
        <v>233</v>
      </c>
      <c r="E65" s="173">
        <v>57</v>
      </c>
      <c r="F65" s="174"/>
      <c r="G65" s="175">
        <f>ROUND(E65*F65,2)</f>
        <v>0</v>
      </c>
      <c r="H65" s="157"/>
      <c r="I65" s="156">
        <f>ROUND(E65*H65,2)</f>
        <v>0</v>
      </c>
      <c r="J65" s="157"/>
      <c r="K65" s="156">
        <f>ROUND(E65*J65,2)</f>
        <v>0</v>
      </c>
      <c r="L65" s="156">
        <v>21</v>
      </c>
      <c r="M65" s="156">
        <f>G65*(1+L65/100)</f>
        <v>0</v>
      </c>
      <c r="N65" s="155">
        <v>0</v>
      </c>
      <c r="O65" s="155">
        <f>ROUND(E65*N65,2)</f>
        <v>0</v>
      </c>
      <c r="P65" s="155">
        <v>0</v>
      </c>
      <c r="Q65" s="155">
        <f>ROUND(E65*P65,2)</f>
        <v>0</v>
      </c>
      <c r="R65" s="156"/>
      <c r="S65" s="156" t="s">
        <v>120</v>
      </c>
      <c r="T65" s="156" t="s">
        <v>361</v>
      </c>
      <c r="U65" s="156">
        <v>5.5E-2</v>
      </c>
      <c r="V65" s="156">
        <f>ROUND(E65*U65,2)</f>
        <v>3.14</v>
      </c>
      <c r="W65" s="156"/>
      <c r="X65" s="156" t="s">
        <v>175</v>
      </c>
      <c r="Y65" s="156" t="s">
        <v>123</v>
      </c>
      <c r="Z65" s="146"/>
      <c r="AA65" s="146"/>
      <c r="AB65" s="146"/>
      <c r="AC65" s="146"/>
      <c r="AD65" s="146"/>
      <c r="AE65" s="146"/>
      <c r="AF65" s="146"/>
      <c r="AG65" s="146" t="s">
        <v>176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251" t="s">
        <v>415</v>
      </c>
      <c r="D66" s="252"/>
      <c r="E66" s="252"/>
      <c r="F66" s="252"/>
      <c r="G66" s="252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126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90" t="s">
        <v>416</v>
      </c>
      <c r="D67" s="182"/>
      <c r="E67" s="183">
        <v>57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196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70">
        <v>17</v>
      </c>
      <c r="B68" s="171" t="s">
        <v>417</v>
      </c>
      <c r="C68" s="178" t="s">
        <v>418</v>
      </c>
      <c r="D68" s="172" t="s">
        <v>233</v>
      </c>
      <c r="E68" s="173">
        <v>10</v>
      </c>
      <c r="F68" s="174"/>
      <c r="G68" s="175">
        <f>ROUND(E68*F68,2)</f>
        <v>0</v>
      </c>
      <c r="H68" s="157"/>
      <c r="I68" s="156">
        <f>ROUND(E68*H68,2)</f>
        <v>0</v>
      </c>
      <c r="J68" s="157"/>
      <c r="K68" s="156">
        <f>ROUND(E68*J68,2)</f>
        <v>0</v>
      </c>
      <c r="L68" s="156">
        <v>21</v>
      </c>
      <c r="M68" s="156">
        <f>G68*(1+L68/100)</f>
        <v>0</v>
      </c>
      <c r="N68" s="155">
        <v>0</v>
      </c>
      <c r="O68" s="155">
        <f>ROUND(E68*N68,2)</f>
        <v>0</v>
      </c>
      <c r="P68" s="155">
        <v>0</v>
      </c>
      <c r="Q68" s="155">
        <f>ROUND(E68*P68,2)</f>
        <v>0</v>
      </c>
      <c r="R68" s="156"/>
      <c r="S68" s="156" t="s">
        <v>120</v>
      </c>
      <c r="T68" s="156" t="s">
        <v>344</v>
      </c>
      <c r="U68" s="156">
        <v>0.04</v>
      </c>
      <c r="V68" s="156">
        <f>ROUND(E68*U68,2)</f>
        <v>0.4</v>
      </c>
      <c r="W68" s="156"/>
      <c r="X68" s="156" t="s">
        <v>175</v>
      </c>
      <c r="Y68" s="156" t="s">
        <v>123</v>
      </c>
      <c r="Z68" s="146"/>
      <c r="AA68" s="146"/>
      <c r="AB68" s="146"/>
      <c r="AC68" s="146"/>
      <c r="AD68" s="146"/>
      <c r="AE68" s="146"/>
      <c r="AF68" s="146"/>
      <c r="AG68" s="146" t="s">
        <v>176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">
      <c r="A69" s="153"/>
      <c r="B69" s="154"/>
      <c r="C69" s="251" t="s">
        <v>419</v>
      </c>
      <c r="D69" s="252"/>
      <c r="E69" s="252"/>
      <c r="F69" s="252"/>
      <c r="G69" s="252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126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70">
        <v>18</v>
      </c>
      <c r="B70" s="171" t="s">
        <v>420</v>
      </c>
      <c r="C70" s="178" t="s">
        <v>421</v>
      </c>
      <c r="D70" s="172" t="s">
        <v>233</v>
      </c>
      <c r="E70" s="173">
        <v>67</v>
      </c>
      <c r="F70" s="174"/>
      <c r="G70" s="175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21</v>
      </c>
      <c r="M70" s="156">
        <f>G70*(1+L70/100)</f>
        <v>0</v>
      </c>
      <c r="N70" s="155">
        <v>1E-4</v>
      </c>
      <c r="O70" s="155">
        <f>ROUND(E70*N70,2)</f>
        <v>0.01</v>
      </c>
      <c r="P70" s="155">
        <v>0</v>
      </c>
      <c r="Q70" s="155">
        <f>ROUND(E70*P70,2)</f>
        <v>0</v>
      </c>
      <c r="R70" s="156"/>
      <c r="S70" s="156" t="s">
        <v>120</v>
      </c>
      <c r="T70" s="156" t="s">
        <v>344</v>
      </c>
      <c r="U70" s="156">
        <v>7.0000000000000007E-2</v>
      </c>
      <c r="V70" s="156">
        <f>ROUND(E70*U70,2)</f>
        <v>4.6900000000000004</v>
      </c>
      <c r="W70" s="156"/>
      <c r="X70" s="156" t="s">
        <v>175</v>
      </c>
      <c r="Y70" s="156" t="s">
        <v>123</v>
      </c>
      <c r="Z70" s="146"/>
      <c r="AA70" s="146"/>
      <c r="AB70" s="146"/>
      <c r="AC70" s="146"/>
      <c r="AD70" s="146"/>
      <c r="AE70" s="146"/>
      <c r="AF70" s="146"/>
      <c r="AG70" s="146" t="s">
        <v>176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2" x14ac:dyDescent="0.2">
      <c r="A71" s="153"/>
      <c r="B71" s="154"/>
      <c r="C71" s="251" t="s">
        <v>422</v>
      </c>
      <c r="D71" s="252"/>
      <c r="E71" s="252"/>
      <c r="F71" s="252"/>
      <c r="G71" s="252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126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76" t="str">
        <f>C71</f>
        <v>- zapravení pracovních spár asfaltovou zálivkou za tepla, vč. případného vyčištění a impregnace před zalitím</v>
      </c>
      <c r="BB71" s="146"/>
      <c r="BC71" s="146"/>
      <c r="BD71" s="146"/>
      <c r="BE71" s="146"/>
      <c r="BF71" s="146"/>
      <c r="BG71" s="146"/>
      <c r="BH71" s="146"/>
    </row>
    <row r="72" spans="1:60" outlineLevel="2" x14ac:dyDescent="0.2">
      <c r="A72" s="153"/>
      <c r="B72" s="154"/>
      <c r="C72" s="190" t="s">
        <v>423</v>
      </c>
      <c r="D72" s="182"/>
      <c r="E72" s="183">
        <v>10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196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90" t="s">
        <v>424</v>
      </c>
      <c r="D73" s="182"/>
      <c r="E73" s="183">
        <v>57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196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70">
        <v>19</v>
      </c>
      <c r="B74" s="171" t="s">
        <v>425</v>
      </c>
      <c r="C74" s="178" t="s">
        <v>426</v>
      </c>
      <c r="D74" s="172" t="s">
        <v>427</v>
      </c>
      <c r="E74" s="173">
        <v>110</v>
      </c>
      <c r="F74" s="174"/>
      <c r="G74" s="175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21</v>
      </c>
      <c r="M74" s="156">
        <f>G74*(1+L74/100)</f>
        <v>0</v>
      </c>
      <c r="N74" s="155">
        <v>2.3E-2</v>
      </c>
      <c r="O74" s="155">
        <f>ROUND(E74*N74,2)</f>
        <v>2.5299999999999998</v>
      </c>
      <c r="P74" s="155">
        <v>0</v>
      </c>
      <c r="Q74" s="155">
        <f>ROUND(E74*P74,2)</f>
        <v>0</v>
      </c>
      <c r="R74" s="156" t="s">
        <v>278</v>
      </c>
      <c r="S74" s="156" t="s">
        <v>120</v>
      </c>
      <c r="T74" s="156" t="s">
        <v>344</v>
      </c>
      <c r="U74" s="156">
        <v>0</v>
      </c>
      <c r="V74" s="156">
        <f>ROUND(E74*U74,2)</f>
        <v>0</v>
      </c>
      <c r="W74" s="156"/>
      <c r="X74" s="156" t="s">
        <v>279</v>
      </c>
      <c r="Y74" s="156" t="s">
        <v>123</v>
      </c>
      <c r="Z74" s="146"/>
      <c r="AA74" s="146"/>
      <c r="AB74" s="146"/>
      <c r="AC74" s="146"/>
      <c r="AD74" s="146"/>
      <c r="AE74" s="146"/>
      <c r="AF74" s="146"/>
      <c r="AG74" s="146" t="s">
        <v>393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251" t="s">
        <v>428</v>
      </c>
      <c r="D75" s="252"/>
      <c r="E75" s="252"/>
      <c r="F75" s="252"/>
      <c r="G75" s="252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126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190" t="s">
        <v>429</v>
      </c>
      <c r="D76" s="182"/>
      <c r="E76" s="183">
        <v>110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196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70">
        <v>20</v>
      </c>
      <c r="B77" s="171" t="s">
        <v>430</v>
      </c>
      <c r="C77" s="178" t="s">
        <v>431</v>
      </c>
      <c r="D77" s="172" t="s">
        <v>233</v>
      </c>
      <c r="E77" s="173">
        <v>55</v>
      </c>
      <c r="F77" s="174"/>
      <c r="G77" s="175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21</v>
      </c>
      <c r="M77" s="156">
        <f>G77*(1+L77/100)</f>
        <v>0</v>
      </c>
      <c r="N77" s="155">
        <v>5.9049999999999998E-2</v>
      </c>
      <c r="O77" s="155">
        <f>ROUND(E77*N77,2)</f>
        <v>3.25</v>
      </c>
      <c r="P77" s="155">
        <v>0</v>
      </c>
      <c r="Q77" s="155">
        <f>ROUND(E77*P77,2)</f>
        <v>0</v>
      </c>
      <c r="R77" s="156"/>
      <c r="S77" s="156" t="s">
        <v>120</v>
      </c>
      <c r="T77" s="156" t="s">
        <v>344</v>
      </c>
      <c r="U77" s="156">
        <v>0.26</v>
      </c>
      <c r="V77" s="156">
        <f>ROUND(E77*U77,2)</f>
        <v>14.3</v>
      </c>
      <c r="W77" s="156"/>
      <c r="X77" s="156" t="s">
        <v>175</v>
      </c>
      <c r="Y77" s="156" t="s">
        <v>123</v>
      </c>
      <c r="Z77" s="146"/>
      <c r="AA77" s="146"/>
      <c r="AB77" s="146"/>
      <c r="AC77" s="146"/>
      <c r="AD77" s="146"/>
      <c r="AE77" s="146"/>
      <c r="AF77" s="146"/>
      <c r="AG77" s="146" t="s">
        <v>176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251" t="s">
        <v>432</v>
      </c>
      <c r="D78" s="252"/>
      <c r="E78" s="252"/>
      <c r="F78" s="252"/>
      <c r="G78" s="252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126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0">
        <v>21</v>
      </c>
      <c r="B79" s="171" t="s">
        <v>433</v>
      </c>
      <c r="C79" s="178" t="s">
        <v>434</v>
      </c>
      <c r="D79" s="172" t="s">
        <v>427</v>
      </c>
      <c r="E79" s="173">
        <v>46.725000000000001</v>
      </c>
      <c r="F79" s="174"/>
      <c r="G79" s="175">
        <f>ROUND(E79*F79,2)</f>
        <v>0</v>
      </c>
      <c r="H79" s="157"/>
      <c r="I79" s="156">
        <f>ROUND(E79*H79,2)</f>
        <v>0</v>
      </c>
      <c r="J79" s="157"/>
      <c r="K79" s="156">
        <f>ROUND(E79*J79,2)</f>
        <v>0</v>
      </c>
      <c r="L79" s="156">
        <v>21</v>
      </c>
      <c r="M79" s="156">
        <f>G79*(1+L79/100)</f>
        <v>0</v>
      </c>
      <c r="N79" s="155">
        <v>0.08</v>
      </c>
      <c r="O79" s="155">
        <f>ROUND(E79*N79,2)</f>
        <v>3.74</v>
      </c>
      <c r="P79" s="155">
        <v>0</v>
      </c>
      <c r="Q79" s="155">
        <f>ROUND(E79*P79,2)</f>
        <v>0</v>
      </c>
      <c r="R79" s="156" t="s">
        <v>278</v>
      </c>
      <c r="S79" s="156" t="s">
        <v>120</v>
      </c>
      <c r="T79" s="156" t="s">
        <v>344</v>
      </c>
      <c r="U79" s="156">
        <v>0</v>
      </c>
      <c r="V79" s="156">
        <f>ROUND(E79*U79,2)</f>
        <v>0</v>
      </c>
      <c r="W79" s="156"/>
      <c r="X79" s="156" t="s">
        <v>279</v>
      </c>
      <c r="Y79" s="156" t="s">
        <v>123</v>
      </c>
      <c r="Z79" s="146"/>
      <c r="AA79" s="146"/>
      <c r="AB79" s="146"/>
      <c r="AC79" s="146"/>
      <c r="AD79" s="146"/>
      <c r="AE79" s="146"/>
      <c r="AF79" s="146"/>
      <c r="AG79" s="146" t="s">
        <v>393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251" t="s">
        <v>435</v>
      </c>
      <c r="D80" s="252"/>
      <c r="E80" s="252"/>
      <c r="F80" s="252"/>
      <c r="G80" s="252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126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53"/>
      <c r="B81" s="154"/>
      <c r="C81" s="190" t="s">
        <v>436</v>
      </c>
      <c r="D81" s="182"/>
      <c r="E81" s="183">
        <v>46.725000000000001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196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70">
        <v>22</v>
      </c>
      <c r="B82" s="171" t="s">
        <v>437</v>
      </c>
      <c r="C82" s="178" t="s">
        <v>438</v>
      </c>
      <c r="D82" s="172" t="s">
        <v>427</v>
      </c>
      <c r="E82" s="173">
        <v>11.55</v>
      </c>
      <c r="F82" s="174"/>
      <c r="G82" s="175">
        <f>ROUND(E82*F82,2)</f>
        <v>0</v>
      </c>
      <c r="H82" s="157"/>
      <c r="I82" s="156">
        <f>ROUND(E82*H82,2)</f>
        <v>0</v>
      </c>
      <c r="J82" s="157"/>
      <c r="K82" s="156">
        <f>ROUND(E82*J82,2)</f>
        <v>0</v>
      </c>
      <c r="L82" s="156">
        <v>21</v>
      </c>
      <c r="M82" s="156">
        <f>G82*(1+L82/100)</f>
        <v>0</v>
      </c>
      <c r="N82" s="155">
        <v>4.8300000000000003E-2</v>
      </c>
      <c r="O82" s="155">
        <f>ROUND(E82*N82,2)</f>
        <v>0.56000000000000005</v>
      </c>
      <c r="P82" s="155">
        <v>0</v>
      </c>
      <c r="Q82" s="155">
        <f>ROUND(E82*P82,2)</f>
        <v>0</v>
      </c>
      <c r="R82" s="156" t="s">
        <v>278</v>
      </c>
      <c r="S82" s="156" t="s">
        <v>120</v>
      </c>
      <c r="T82" s="156" t="s">
        <v>344</v>
      </c>
      <c r="U82" s="156">
        <v>0</v>
      </c>
      <c r="V82" s="156">
        <f>ROUND(E82*U82,2)</f>
        <v>0</v>
      </c>
      <c r="W82" s="156"/>
      <c r="X82" s="156" t="s">
        <v>279</v>
      </c>
      <c r="Y82" s="156" t="s">
        <v>123</v>
      </c>
      <c r="Z82" s="146"/>
      <c r="AA82" s="146"/>
      <c r="AB82" s="146"/>
      <c r="AC82" s="146"/>
      <c r="AD82" s="146"/>
      <c r="AE82" s="146"/>
      <c r="AF82" s="146"/>
      <c r="AG82" s="146" t="s">
        <v>393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">
      <c r="A83" s="153"/>
      <c r="B83" s="154"/>
      <c r="C83" s="251" t="s">
        <v>439</v>
      </c>
      <c r="D83" s="252"/>
      <c r="E83" s="252"/>
      <c r="F83" s="252"/>
      <c r="G83" s="252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126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190" t="s">
        <v>440</v>
      </c>
      <c r="D84" s="182"/>
      <c r="E84" s="183">
        <v>11.55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196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84">
        <v>23</v>
      </c>
      <c r="B85" s="185" t="s">
        <v>441</v>
      </c>
      <c r="C85" s="191" t="s">
        <v>442</v>
      </c>
      <c r="D85" s="186" t="s">
        <v>427</v>
      </c>
      <c r="E85" s="187">
        <v>4</v>
      </c>
      <c r="F85" s="188"/>
      <c r="G85" s="189">
        <f>ROUND(E85*F85,2)</f>
        <v>0</v>
      </c>
      <c r="H85" s="157"/>
      <c r="I85" s="156">
        <f>ROUND(E85*H85,2)</f>
        <v>0</v>
      </c>
      <c r="J85" s="157"/>
      <c r="K85" s="156">
        <f>ROUND(E85*J85,2)</f>
        <v>0</v>
      </c>
      <c r="L85" s="156">
        <v>21</v>
      </c>
      <c r="M85" s="156">
        <f>G85*(1+L85/100)</f>
        <v>0</v>
      </c>
      <c r="N85" s="155">
        <v>6.7000000000000004E-2</v>
      </c>
      <c r="O85" s="155">
        <f>ROUND(E85*N85,2)</f>
        <v>0.27</v>
      </c>
      <c r="P85" s="155">
        <v>0</v>
      </c>
      <c r="Q85" s="155">
        <f>ROUND(E85*P85,2)</f>
        <v>0</v>
      </c>
      <c r="R85" s="156" t="s">
        <v>278</v>
      </c>
      <c r="S85" s="156" t="s">
        <v>120</v>
      </c>
      <c r="T85" s="156" t="s">
        <v>344</v>
      </c>
      <c r="U85" s="156">
        <v>0</v>
      </c>
      <c r="V85" s="156">
        <f>ROUND(E85*U85,2)</f>
        <v>0</v>
      </c>
      <c r="W85" s="156"/>
      <c r="X85" s="156" t="s">
        <v>279</v>
      </c>
      <c r="Y85" s="156" t="s">
        <v>123</v>
      </c>
      <c r="Z85" s="146"/>
      <c r="AA85" s="146"/>
      <c r="AB85" s="146"/>
      <c r="AC85" s="146"/>
      <c r="AD85" s="146"/>
      <c r="AE85" s="146"/>
      <c r="AF85" s="146"/>
      <c r="AG85" s="146" t="s">
        <v>393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84">
        <v>24</v>
      </c>
      <c r="B86" s="185" t="s">
        <v>443</v>
      </c>
      <c r="C86" s="191" t="s">
        <v>444</v>
      </c>
      <c r="D86" s="186" t="s">
        <v>427</v>
      </c>
      <c r="E86" s="187">
        <v>4</v>
      </c>
      <c r="F86" s="188"/>
      <c r="G86" s="189">
        <f>ROUND(E86*F86,2)</f>
        <v>0</v>
      </c>
      <c r="H86" s="157"/>
      <c r="I86" s="156">
        <f>ROUND(E86*H86,2)</f>
        <v>0</v>
      </c>
      <c r="J86" s="157"/>
      <c r="K86" s="156">
        <f>ROUND(E86*J86,2)</f>
        <v>0</v>
      </c>
      <c r="L86" s="156">
        <v>21</v>
      </c>
      <c r="M86" s="156">
        <f>G86*(1+L86/100)</f>
        <v>0</v>
      </c>
      <c r="N86" s="155">
        <v>6.7000000000000004E-2</v>
      </c>
      <c r="O86" s="155">
        <f>ROUND(E86*N86,2)</f>
        <v>0.27</v>
      </c>
      <c r="P86" s="155">
        <v>0</v>
      </c>
      <c r="Q86" s="155">
        <f>ROUND(E86*P86,2)</f>
        <v>0</v>
      </c>
      <c r="R86" s="156" t="s">
        <v>278</v>
      </c>
      <c r="S86" s="156" t="s">
        <v>120</v>
      </c>
      <c r="T86" s="156" t="s">
        <v>344</v>
      </c>
      <c r="U86" s="156">
        <v>0</v>
      </c>
      <c r="V86" s="156">
        <f>ROUND(E86*U86,2)</f>
        <v>0</v>
      </c>
      <c r="W86" s="156"/>
      <c r="X86" s="156" t="s">
        <v>279</v>
      </c>
      <c r="Y86" s="156" t="s">
        <v>123</v>
      </c>
      <c r="Z86" s="146"/>
      <c r="AA86" s="146"/>
      <c r="AB86" s="146"/>
      <c r="AC86" s="146"/>
      <c r="AD86" s="146"/>
      <c r="AE86" s="146"/>
      <c r="AF86" s="146"/>
      <c r="AG86" s="146" t="s">
        <v>393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70">
        <v>25</v>
      </c>
      <c r="B87" s="171" t="s">
        <v>445</v>
      </c>
      <c r="C87" s="178" t="s">
        <v>446</v>
      </c>
      <c r="D87" s="172" t="s">
        <v>427</v>
      </c>
      <c r="E87" s="173">
        <v>29.4</v>
      </c>
      <c r="F87" s="174"/>
      <c r="G87" s="175">
        <f>ROUND(E87*F87,2)</f>
        <v>0</v>
      </c>
      <c r="H87" s="157"/>
      <c r="I87" s="156">
        <f>ROUND(E87*H87,2)</f>
        <v>0</v>
      </c>
      <c r="J87" s="157"/>
      <c r="K87" s="156">
        <f>ROUND(E87*J87,2)</f>
        <v>0</v>
      </c>
      <c r="L87" s="156">
        <v>21</v>
      </c>
      <c r="M87" s="156">
        <f>G87*(1+L87/100)</f>
        <v>0</v>
      </c>
      <c r="N87" s="155">
        <v>4.4999999999999998E-2</v>
      </c>
      <c r="O87" s="155">
        <f>ROUND(E87*N87,2)</f>
        <v>1.32</v>
      </c>
      <c r="P87" s="155">
        <v>0</v>
      </c>
      <c r="Q87" s="155">
        <f>ROUND(E87*P87,2)</f>
        <v>0</v>
      </c>
      <c r="R87" s="156" t="s">
        <v>278</v>
      </c>
      <c r="S87" s="156" t="s">
        <v>120</v>
      </c>
      <c r="T87" s="156" t="s">
        <v>344</v>
      </c>
      <c r="U87" s="156">
        <v>0</v>
      </c>
      <c r="V87" s="156">
        <f>ROUND(E87*U87,2)</f>
        <v>0</v>
      </c>
      <c r="W87" s="156"/>
      <c r="X87" s="156" t="s">
        <v>279</v>
      </c>
      <c r="Y87" s="156" t="s">
        <v>123</v>
      </c>
      <c r="Z87" s="146"/>
      <c r="AA87" s="146"/>
      <c r="AB87" s="146"/>
      <c r="AC87" s="146"/>
      <c r="AD87" s="146"/>
      <c r="AE87" s="146"/>
      <c r="AF87" s="146"/>
      <c r="AG87" s="146" t="s">
        <v>393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251" t="s">
        <v>447</v>
      </c>
      <c r="D88" s="252"/>
      <c r="E88" s="252"/>
      <c r="F88" s="252"/>
      <c r="G88" s="252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126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190" t="s">
        <v>448</v>
      </c>
      <c r="D89" s="182"/>
      <c r="E89" s="183">
        <v>29.4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196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22.5" outlineLevel="1" x14ac:dyDescent="0.2">
      <c r="A90" s="170">
        <v>26</v>
      </c>
      <c r="B90" s="171" t="s">
        <v>449</v>
      </c>
      <c r="C90" s="178" t="s">
        <v>450</v>
      </c>
      <c r="D90" s="172" t="s">
        <v>233</v>
      </c>
      <c r="E90" s="173">
        <v>91.5</v>
      </c>
      <c r="F90" s="174"/>
      <c r="G90" s="175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21</v>
      </c>
      <c r="M90" s="156">
        <f>G90*(1+L90/100)</f>
        <v>0</v>
      </c>
      <c r="N90" s="155">
        <v>0.188</v>
      </c>
      <c r="O90" s="155">
        <f>ROUND(E90*N90,2)</f>
        <v>17.2</v>
      </c>
      <c r="P90" s="155">
        <v>0</v>
      </c>
      <c r="Q90" s="155">
        <f>ROUND(E90*P90,2)</f>
        <v>0</v>
      </c>
      <c r="R90" s="156"/>
      <c r="S90" s="156" t="s">
        <v>120</v>
      </c>
      <c r="T90" s="156" t="s">
        <v>344</v>
      </c>
      <c r="U90" s="156">
        <v>0.27</v>
      </c>
      <c r="V90" s="156">
        <f>ROUND(E90*U90,2)</f>
        <v>24.71</v>
      </c>
      <c r="W90" s="156"/>
      <c r="X90" s="156" t="s">
        <v>175</v>
      </c>
      <c r="Y90" s="156" t="s">
        <v>123</v>
      </c>
      <c r="Z90" s="146"/>
      <c r="AA90" s="146"/>
      <c r="AB90" s="146"/>
      <c r="AC90" s="146"/>
      <c r="AD90" s="146"/>
      <c r="AE90" s="146"/>
      <c r="AF90" s="146"/>
      <c r="AG90" s="146" t="s">
        <v>176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251" t="s">
        <v>451</v>
      </c>
      <c r="D91" s="252"/>
      <c r="E91" s="252"/>
      <c r="F91" s="252"/>
      <c r="G91" s="252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126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">
      <c r="A92" s="153"/>
      <c r="B92" s="154"/>
      <c r="C92" s="190" t="s">
        <v>452</v>
      </c>
      <c r="D92" s="182"/>
      <c r="E92" s="183">
        <v>11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196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90" t="s">
        <v>453</v>
      </c>
      <c r="D93" s="182"/>
      <c r="E93" s="183">
        <v>8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196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90" t="s">
        <v>454</v>
      </c>
      <c r="D94" s="182"/>
      <c r="E94" s="183">
        <v>44.5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196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90" t="s">
        <v>455</v>
      </c>
      <c r="D95" s="182"/>
      <c r="E95" s="183">
        <v>28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196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ht="22.5" outlineLevel="1" x14ac:dyDescent="0.2">
      <c r="A96" s="170">
        <v>27</v>
      </c>
      <c r="B96" s="171" t="s">
        <v>456</v>
      </c>
      <c r="C96" s="178" t="s">
        <v>457</v>
      </c>
      <c r="D96" s="172" t="s">
        <v>174</v>
      </c>
      <c r="E96" s="173">
        <v>2</v>
      </c>
      <c r="F96" s="174"/>
      <c r="G96" s="175">
        <f>ROUND(E96*F96,2)</f>
        <v>0</v>
      </c>
      <c r="H96" s="157"/>
      <c r="I96" s="156">
        <f>ROUND(E96*H96,2)</f>
        <v>0</v>
      </c>
      <c r="J96" s="157"/>
      <c r="K96" s="156">
        <f>ROUND(E96*J96,2)</f>
        <v>0</v>
      </c>
      <c r="L96" s="156">
        <v>21</v>
      </c>
      <c r="M96" s="156">
        <f>G96*(1+L96/100)</f>
        <v>0</v>
      </c>
      <c r="N96" s="155">
        <v>0.28100000000000003</v>
      </c>
      <c r="O96" s="155">
        <f>ROUND(E96*N96,2)</f>
        <v>0.56000000000000005</v>
      </c>
      <c r="P96" s="155">
        <v>0</v>
      </c>
      <c r="Q96" s="155">
        <f>ROUND(E96*P96,2)</f>
        <v>0</v>
      </c>
      <c r="R96" s="156"/>
      <c r="S96" s="156" t="s">
        <v>120</v>
      </c>
      <c r="T96" s="156" t="s">
        <v>458</v>
      </c>
      <c r="U96" s="156">
        <v>0</v>
      </c>
      <c r="V96" s="156">
        <f>ROUND(E96*U96,2)</f>
        <v>0</v>
      </c>
      <c r="W96" s="156"/>
      <c r="X96" s="156" t="s">
        <v>136</v>
      </c>
      <c r="Y96" s="156" t="s">
        <v>123</v>
      </c>
      <c r="Z96" s="146"/>
      <c r="AA96" s="146"/>
      <c r="AB96" s="146"/>
      <c r="AC96" s="146"/>
      <c r="AD96" s="146"/>
      <c r="AE96" s="146"/>
      <c r="AF96" s="146"/>
      <c r="AG96" s="146" t="s">
        <v>137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53"/>
      <c r="B97" s="154"/>
      <c r="C97" s="251" t="s">
        <v>459</v>
      </c>
      <c r="D97" s="252"/>
      <c r="E97" s="252"/>
      <c r="F97" s="252"/>
      <c r="G97" s="252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126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2" x14ac:dyDescent="0.2">
      <c r="A98" s="153"/>
      <c r="B98" s="154"/>
      <c r="C98" s="190" t="s">
        <v>460</v>
      </c>
      <c r="D98" s="182"/>
      <c r="E98" s="183">
        <v>2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196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1" x14ac:dyDescent="0.2">
      <c r="A99" s="170">
        <v>28</v>
      </c>
      <c r="B99" s="171" t="s">
        <v>461</v>
      </c>
      <c r="C99" s="178" t="s">
        <v>462</v>
      </c>
      <c r="D99" s="172" t="s">
        <v>463</v>
      </c>
      <c r="E99" s="173">
        <v>9</v>
      </c>
      <c r="F99" s="174"/>
      <c r="G99" s="175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21</v>
      </c>
      <c r="M99" s="156">
        <f>G99*(1+L99/100)</f>
        <v>0</v>
      </c>
      <c r="N99" s="155">
        <v>7.2999999999999996E-4</v>
      </c>
      <c r="O99" s="155">
        <f>ROUND(E99*N99,2)</f>
        <v>0.01</v>
      </c>
      <c r="P99" s="155">
        <v>0</v>
      </c>
      <c r="Q99" s="155">
        <f>ROUND(E99*P99,2)</f>
        <v>0</v>
      </c>
      <c r="R99" s="156"/>
      <c r="S99" s="156" t="s">
        <v>120</v>
      </c>
      <c r="T99" s="156" t="s">
        <v>458</v>
      </c>
      <c r="U99" s="156">
        <v>0</v>
      </c>
      <c r="V99" s="156">
        <f>ROUND(E99*U99,2)</f>
        <v>0</v>
      </c>
      <c r="W99" s="156"/>
      <c r="X99" s="156" t="s">
        <v>136</v>
      </c>
      <c r="Y99" s="156" t="s">
        <v>123</v>
      </c>
      <c r="Z99" s="146"/>
      <c r="AA99" s="146"/>
      <c r="AB99" s="146"/>
      <c r="AC99" s="146"/>
      <c r="AD99" s="146"/>
      <c r="AE99" s="146"/>
      <c r="AF99" s="146"/>
      <c r="AG99" s="146" t="s">
        <v>137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">
      <c r="A100" s="153"/>
      <c r="B100" s="154"/>
      <c r="C100" s="251" t="s">
        <v>464</v>
      </c>
      <c r="D100" s="252"/>
      <c r="E100" s="252"/>
      <c r="F100" s="252"/>
      <c r="G100" s="252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126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190" t="s">
        <v>465</v>
      </c>
      <c r="D101" s="182"/>
      <c r="E101" s="183">
        <v>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196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">
      <c r="A102" s="163" t="s">
        <v>115</v>
      </c>
      <c r="B102" s="164" t="s">
        <v>80</v>
      </c>
      <c r="C102" s="177" t="s">
        <v>81</v>
      </c>
      <c r="D102" s="165"/>
      <c r="E102" s="166"/>
      <c r="F102" s="167"/>
      <c r="G102" s="168">
        <f>SUMIF(AG103:AG104,"&lt;&gt;NOR",G103:G104)</f>
        <v>0</v>
      </c>
      <c r="H102" s="162"/>
      <c r="I102" s="162">
        <f>SUM(I103:I104)</f>
        <v>0</v>
      </c>
      <c r="J102" s="162"/>
      <c r="K102" s="162">
        <f>SUM(K103:K104)</f>
        <v>0</v>
      </c>
      <c r="L102" s="162"/>
      <c r="M102" s="162">
        <f>SUM(M103:M104)</f>
        <v>0</v>
      </c>
      <c r="N102" s="161"/>
      <c r="O102" s="161">
        <f>SUM(O103:O104)</f>
        <v>0</v>
      </c>
      <c r="P102" s="161"/>
      <c r="Q102" s="161">
        <f>SUM(Q103:Q104)</f>
        <v>0</v>
      </c>
      <c r="R102" s="162"/>
      <c r="S102" s="162"/>
      <c r="T102" s="162"/>
      <c r="U102" s="162"/>
      <c r="V102" s="162">
        <f>SUM(V103:V104)</f>
        <v>45.43</v>
      </c>
      <c r="W102" s="162"/>
      <c r="X102" s="162"/>
      <c r="Y102" s="162"/>
      <c r="AG102" t="s">
        <v>116</v>
      </c>
    </row>
    <row r="103" spans="1:60" outlineLevel="1" x14ac:dyDescent="0.2">
      <c r="A103" s="184">
        <v>29</v>
      </c>
      <c r="B103" s="185" t="s">
        <v>282</v>
      </c>
      <c r="C103" s="191" t="s">
        <v>283</v>
      </c>
      <c r="D103" s="186" t="s">
        <v>284</v>
      </c>
      <c r="E103" s="187">
        <v>111.89756</v>
      </c>
      <c r="F103" s="188"/>
      <c r="G103" s="189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21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120</v>
      </c>
      <c r="T103" s="156" t="s">
        <v>344</v>
      </c>
      <c r="U103" s="156">
        <v>1.6E-2</v>
      </c>
      <c r="V103" s="156">
        <f>ROUND(E103*U103,2)</f>
        <v>1.79</v>
      </c>
      <c r="W103" s="156"/>
      <c r="X103" s="156" t="s">
        <v>285</v>
      </c>
      <c r="Y103" s="156" t="s">
        <v>123</v>
      </c>
      <c r="Z103" s="146"/>
      <c r="AA103" s="146"/>
      <c r="AB103" s="146"/>
      <c r="AC103" s="146"/>
      <c r="AD103" s="146"/>
      <c r="AE103" s="146"/>
      <c r="AF103" s="146"/>
      <c r="AG103" s="146" t="s">
        <v>286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70">
        <v>30</v>
      </c>
      <c r="B104" s="171" t="s">
        <v>466</v>
      </c>
      <c r="C104" s="178" t="s">
        <v>467</v>
      </c>
      <c r="D104" s="172" t="s">
        <v>284</v>
      </c>
      <c r="E104" s="173">
        <v>111.89756</v>
      </c>
      <c r="F104" s="174"/>
      <c r="G104" s="175">
        <f>ROUND(E104*F104,2)</f>
        <v>0</v>
      </c>
      <c r="H104" s="157"/>
      <c r="I104" s="156">
        <f>ROUND(E104*H104,2)</f>
        <v>0</v>
      </c>
      <c r="J104" s="157"/>
      <c r="K104" s="156">
        <f>ROUND(E104*J104,2)</f>
        <v>0</v>
      </c>
      <c r="L104" s="156">
        <v>21</v>
      </c>
      <c r="M104" s="156">
        <f>G104*(1+L104/100)</f>
        <v>0</v>
      </c>
      <c r="N104" s="155">
        <v>0</v>
      </c>
      <c r="O104" s="155">
        <f>ROUND(E104*N104,2)</f>
        <v>0</v>
      </c>
      <c r="P104" s="155">
        <v>0</v>
      </c>
      <c r="Q104" s="155">
        <f>ROUND(E104*P104,2)</f>
        <v>0</v>
      </c>
      <c r="R104" s="156"/>
      <c r="S104" s="156" t="s">
        <v>120</v>
      </c>
      <c r="T104" s="156" t="s">
        <v>361</v>
      </c>
      <c r="U104" s="156">
        <v>0.39</v>
      </c>
      <c r="V104" s="156">
        <f>ROUND(E104*U104,2)</f>
        <v>43.64</v>
      </c>
      <c r="W104" s="156"/>
      <c r="X104" s="156" t="s">
        <v>285</v>
      </c>
      <c r="Y104" s="156" t="s">
        <v>123</v>
      </c>
      <c r="Z104" s="146"/>
      <c r="AA104" s="146"/>
      <c r="AB104" s="146"/>
      <c r="AC104" s="146"/>
      <c r="AD104" s="146"/>
      <c r="AE104" s="146"/>
      <c r="AF104" s="146"/>
      <c r="AG104" s="146" t="s">
        <v>286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">
      <c r="A105" s="3"/>
      <c r="B105" s="4"/>
      <c r="C105" s="179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E105">
        <v>15</v>
      </c>
      <c r="AF105">
        <v>21</v>
      </c>
      <c r="AG105" t="s">
        <v>101</v>
      </c>
    </row>
    <row r="106" spans="1:60" x14ac:dyDescent="0.2">
      <c r="A106" s="149"/>
      <c r="B106" s="150" t="s">
        <v>31</v>
      </c>
      <c r="C106" s="180"/>
      <c r="D106" s="151"/>
      <c r="E106" s="152"/>
      <c r="F106" s="152"/>
      <c r="G106" s="169">
        <f>G8+G64+G102</f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E106">
        <f>SUMIF(L7:L104,AE105,G7:G104)</f>
        <v>0</v>
      </c>
      <c r="AF106">
        <f>SUMIF(L7:L104,AF105,G7:G104)</f>
        <v>0</v>
      </c>
      <c r="AG106" t="s">
        <v>183</v>
      </c>
    </row>
    <row r="107" spans="1:60" x14ac:dyDescent="0.2">
      <c r="A107" s="3"/>
      <c r="B107" s="4"/>
      <c r="C107" s="179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60" x14ac:dyDescent="0.2">
      <c r="A108" s="3"/>
      <c r="B108" s="4"/>
      <c r="C108" s="179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">
      <c r="A109" s="260" t="s">
        <v>184</v>
      </c>
      <c r="B109" s="260"/>
      <c r="C109" s="261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60" x14ac:dyDescent="0.2">
      <c r="A110" s="262"/>
      <c r="B110" s="263"/>
      <c r="C110" s="264"/>
      <c r="D110" s="263"/>
      <c r="E110" s="263"/>
      <c r="F110" s="263"/>
      <c r="G110" s="26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G110" t="s">
        <v>185</v>
      </c>
    </row>
    <row r="111" spans="1:60" x14ac:dyDescent="0.2">
      <c r="A111" s="266"/>
      <c r="B111" s="267"/>
      <c r="C111" s="268"/>
      <c r="D111" s="267"/>
      <c r="E111" s="267"/>
      <c r="F111" s="267"/>
      <c r="G111" s="26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60" x14ac:dyDescent="0.2">
      <c r="A112" s="266"/>
      <c r="B112" s="267"/>
      <c r="C112" s="268"/>
      <c r="D112" s="267"/>
      <c r="E112" s="267"/>
      <c r="F112" s="267"/>
      <c r="G112" s="26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3" x14ac:dyDescent="0.2">
      <c r="A113" s="266"/>
      <c r="B113" s="267"/>
      <c r="C113" s="268"/>
      <c r="D113" s="267"/>
      <c r="E113" s="267"/>
      <c r="F113" s="267"/>
      <c r="G113" s="26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270"/>
      <c r="B114" s="271"/>
      <c r="C114" s="272"/>
      <c r="D114" s="271"/>
      <c r="E114" s="271"/>
      <c r="F114" s="271"/>
      <c r="G114" s="27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3"/>
      <c r="B115" s="4"/>
      <c r="C115" s="179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C116" s="181"/>
      <c r="D116" s="10"/>
      <c r="AG116" t="s">
        <v>190</v>
      </c>
    </row>
    <row r="117" spans="1:33" x14ac:dyDescent="0.2">
      <c r="D117" s="10"/>
    </row>
    <row r="118" spans="1:33" x14ac:dyDescent="0.2">
      <c r="D118" s="10"/>
    </row>
    <row r="119" spans="1:33" x14ac:dyDescent="0.2">
      <c r="D119" s="10"/>
    </row>
    <row r="120" spans="1:33" x14ac:dyDescent="0.2">
      <c r="D120" s="10"/>
    </row>
    <row r="121" spans="1:33" x14ac:dyDescent="0.2">
      <c r="D121" s="10"/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2">
    <mergeCell ref="A110:G114"/>
    <mergeCell ref="C10:G10"/>
    <mergeCell ref="C14:G14"/>
    <mergeCell ref="C18:G18"/>
    <mergeCell ref="C22:G22"/>
    <mergeCell ref="A1:G1"/>
    <mergeCell ref="C2:G2"/>
    <mergeCell ref="C3:G3"/>
    <mergeCell ref="C4:G4"/>
    <mergeCell ref="A109:C109"/>
    <mergeCell ref="C66:G66"/>
    <mergeCell ref="C25:G25"/>
    <mergeCell ref="C29:G29"/>
    <mergeCell ref="C33:G33"/>
    <mergeCell ref="C37:G37"/>
    <mergeCell ref="C41:G41"/>
    <mergeCell ref="C45:G45"/>
    <mergeCell ref="C48:G48"/>
    <mergeCell ref="C51:G51"/>
    <mergeCell ref="C55:G55"/>
    <mergeCell ref="C57:G57"/>
    <mergeCell ref="C62:G62"/>
    <mergeCell ref="C88:G88"/>
    <mergeCell ref="C91:G91"/>
    <mergeCell ref="C97:G97"/>
    <mergeCell ref="C100:G100"/>
    <mergeCell ref="C69:G69"/>
    <mergeCell ref="C71:G71"/>
    <mergeCell ref="C75:G75"/>
    <mergeCell ref="C78:G78"/>
    <mergeCell ref="C80:G80"/>
    <mergeCell ref="C83:G8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402E-F455-431E-8A2B-46CBEDC1D003}">
  <sheetPr>
    <outlinePr summaryBelow="0"/>
  </sheetPr>
  <dimension ref="A1:BH5000"/>
  <sheetViews>
    <sheetView tabSelected="1" workbookViewId="0">
      <pane ySplit="7" topLeftCell="A89" activePane="bottomLeft" state="frozen"/>
      <selection pane="bottomLeft" activeCell="AD5" sqref="AD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G1" t="s">
        <v>89</v>
      </c>
    </row>
    <row r="2" spans="1:60" ht="24.95" customHeight="1" x14ac:dyDescent="0.2">
      <c r="A2" s="50" t="s">
        <v>8</v>
      </c>
      <c r="B2" s="49" t="s">
        <v>43</v>
      </c>
      <c r="C2" s="254" t="s">
        <v>44</v>
      </c>
      <c r="D2" s="255"/>
      <c r="E2" s="255"/>
      <c r="F2" s="255"/>
      <c r="G2" s="256"/>
      <c r="AG2" t="s">
        <v>90</v>
      </c>
    </row>
    <row r="3" spans="1:60" ht="24.95" customHeight="1" x14ac:dyDescent="0.2">
      <c r="A3" s="50" t="s">
        <v>9</v>
      </c>
      <c r="B3" s="49" t="s">
        <v>55</v>
      </c>
      <c r="C3" s="254" t="s">
        <v>553</v>
      </c>
      <c r="D3" s="255"/>
      <c r="E3" s="255"/>
      <c r="F3" s="255"/>
      <c r="G3" s="256"/>
      <c r="AC3" s="120" t="s">
        <v>90</v>
      </c>
      <c r="AG3" t="s">
        <v>91</v>
      </c>
    </row>
    <row r="4" spans="1:60" ht="24.95" customHeight="1" x14ac:dyDescent="0.2">
      <c r="A4" s="139" t="s">
        <v>10</v>
      </c>
      <c r="B4" s="140" t="s">
        <v>48</v>
      </c>
      <c r="C4" s="257" t="s">
        <v>54</v>
      </c>
      <c r="D4" s="258"/>
      <c r="E4" s="258"/>
      <c r="F4" s="258"/>
      <c r="G4" s="259"/>
      <c r="AG4" t="s">
        <v>92</v>
      </c>
    </row>
    <row r="5" spans="1:60" x14ac:dyDescent="0.2">
      <c r="D5" s="10"/>
    </row>
    <row r="6" spans="1:60" ht="38.25" x14ac:dyDescent="0.2">
      <c r="A6" s="142" t="s">
        <v>93</v>
      </c>
      <c r="B6" s="144" t="s">
        <v>94</v>
      </c>
      <c r="C6" s="144" t="s">
        <v>95</v>
      </c>
      <c r="D6" s="143" t="s">
        <v>96</v>
      </c>
      <c r="E6" s="142" t="s">
        <v>97</v>
      </c>
      <c r="F6" s="141" t="s">
        <v>98</v>
      </c>
      <c r="G6" s="142" t="s">
        <v>31</v>
      </c>
      <c r="H6" s="145" t="s">
        <v>32</v>
      </c>
      <c r="I6" s="145" t="s">
        <v>99</v>
      </c>
      <c r="J6" s="145" t="s">
        <v>33</v>
      </c>
      <c r="K6" s="145" t="s">
        <v>100</v>
      </c>
      <c r="L6" s="145" t="s">
        <v>101</v>
      </c>
      <c r="M6" s="145" t="s">
        <v>102</v>
      </c>
      <c r="N6" s="145" t="s">
        <v>103</v>
      </c>
      <c r="O6" s="145" t="s">
        <v>104</v>
      </c>
      <c r="P6" s="145" t="s">
        <v>105</v>
      </c>
      <c r="Q6" s="145" t="s">
        <v>106</v>
      </c>
      <c r="R6" s="145" t="s">
        <v>107</v>
      </c>
      <c r="S6" s="145" t="s">
        <v>108</v>
      </c>
      <c r="T6" s="145" t="s">
        <v>109</v>
      </c>
      <c r="U6" s="145" t="s">
        <v>110</v>
      </c>
      <c r="V6" s="145" t="s">
        <v>111</v>
      </c>
      <c r="W6" s="145" t="s">
        <v>112</v>
      </c>
      <c r="X6" s="145" t="s">
        <v>113</v>
      </c>
      <c r="Y6" s="145" t="s">
        <v>114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115</v>
      </c>
      <c r="B8" s="164" t="s">
        <v>70</v>
      </c>
      <c r="C8" s="177" t="s">
        <v>71</v>
      </c>
      <c r="D8" s="165"/>
      <c r="E8" s="166"/>
      <c r="F8" s="167"/>
      <c r="G8" s="168">
        <f>SUMIF(AG9:AG46,"&lt;&gt;NOR",G9:G46)</f>
        <v>0</v>
      </c>
      <c r="H8" s="162"/>
      <c r="I8" s="162">
        <f>SUM(I9:I46)</f>
        <v>0</v>
      </c>
      <c r="J8" s="162"/>
      <c r="K8" s="162">
        <f>SUM(K9:K46)</f>
        <v>0</v>
      </c>
      <c r="L8" s="162"/>
      <c r="M8" s="162">
        <f>SUM(M9:M46)</f>
        <v>0</v>
      </c>
      <c r="N8" s="161"/>
      <c r="O8" s="161">
        <f>SUM(O9:O46)</f>
        <v>2.2999999999999998</v>
      </c>
      <c r="P8" s="161"/>
      <c r="Q8" s="161">
        <f>SUM(Q9:Q46)</f>
        <v>0</v>
      </c>
      <c r="R8" s="162"/>
      <c r="S8" s="162"/>
      <c r="T8" s="162"/>
      <c r="U8" s="162"/>
      <c r="V8" s="162">
        <f>SUM(V9:V46)</f>
        <v>20.700000000000003</v>
      </c>
      <c r="W8" s="162"/>
      <c r="X8" s="162"/>
      <c r="Y8" s="162"/>
      <c r="AG8" t="s">
        <v>116</v>
      </c>
    </row>
    <row r="9" spans="1:60" outlineLevel="1" x14ac:dyDescent="0.2">
      <c r="A9" s="170">
        <v>1</v>
      </c>
      <c r="B9" s="171" t="s">
        <v>468</v>
      </c>
      <c r="C9" s="178" t="s">
        <v>469</v>
      </c>
      <c r="D9" s="172" t="s">
        <v>238</v>
      </c>
      <c r="E9" s="173">
        <v>2.3519999999999999</v>
      </c>
      <c r="F9" s="174"/>
      <c r="G9" s="175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120</v>
      </c>
      <c r="T9" s="156" t="s">
        <v>120</v>
      </c>
      <c r="U9" s="156">
        <v>0.495</v>
      </c>
      <c r="V9" s="156">
        <f>ROUND(E9*U9,2)</f>
        <v>1.1599999999999999</v>
      </c>
      <c r="W9" s="156"/>
      <c r="X9" s="156" t="s">
        <v>175</v>
      </c>
      <c r="Y9" s="156" t="s">
        <v>123</v>
      </c>
      <c r="Z9" s="146"/>
      <c r="AA9" s="146"/>
      <c r="AB9" s="146"/>
      <c r="AC9" s="146"/>
      <c r="AD9" s="146"/>
      <c r="AE9" s="146"/>
      <c r="AF9" s="146"/>
      <c r="AG9" s="146" t="s">
        <v>176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51" t="s">
        <v>470</v>
      </c>
      <c r="D10" s="252"/>
      <c r="E10" s="252"/>
      <c r="F10" s="252"/>
      <c r="G10" s="252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471</v>
      </c>
      <c r="D11" s="182"/>
      <c r="E11" s="183">
        <v>2.3519999999999999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196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0">
        <v>2</v>
      </c>
      <c r="B12" s="171" t="s">
        <v>472</v>
      </c>
      <c r="C12" s="178" t="s">
        <v>473</v>
      </c>
      <c r="D12" s="172" t="s">
        <v>238</v>
      </c>
      <c r="E12" s="173">
        <v>1.7407999999999999</v>
      </c>
      <c r="F12" s="174"/>
      <c r="G12" s="175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21</v>
      </c>
      <c r="M12" s="156">
        <f>G12*(1+L12/100)</f>
        <v>0</v>
      </c>
      <c r="N12" s="155">
        <v>0</v>
      </c>
      <c r="O12" s="155">
        <f>ROUND(E12*N12,2)</f>
        <v>0</v>
      </c>
      <c r="P12" s="155">
        <v>0</v>
      </c>
      <c r="Q12" s="155">
        <f>ROUND(E12*P12,2)</f>
        <v>0</v>
      </c>
      <c r="R12" s="156"/>
      <c r="S12" s="156" t="s">
        <v>120</v>
      </c>
      <c r="T12" s="156" t="s">
        <v>120</v>
      </c>
      <c r="U12" s="156">
        <v>2.9649999999999999</v>
      </c>
      <c r="V12" s="156">
        <f>ROUND(E12*U12,2)</f>
        <v>5.16</v>
      </c>
      <c r="W12" s="156"/>
      <c r="X12" s="156" t="s">
        <v>175</v>
      </c>
      <c r="Y12" s="156" t="s">
        <v>123</v>
      </c>
      <c r="Z12" s="146"/>
      <c r="AA12" s="146"/>
      <c r="AB12" s="146"/>
      <c r="AC12" s="146"/>
      <c r="AD12" s="146"/>
      <c r="AE12" s="146"/>
      <c r="AF12" s="146"/>
      <c r="AG12" s="146" t="s">
        <v>176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251" t="s">
        <v>474</v>
      </c>
      <c r="D13" s="252"/>
      <c r="E13" s="252"/>
      <c r="F13" s="252"/>
      <c r="G13" s="252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126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90" t="s">
        <v>475</v>
      </c>
      <c r="D14" s="182"/>
      <c r="E14" s="183">
        <v>1.7407999999999999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196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0">
        <v>3</v>
      </c>
      <c r="B15" s="171" t="s">
        <v>242</v>
      </c>
      <c r="C15" s="178" t="s">
        <v>243</v>
      </c>
      <c r="D15" s="172" t="s">
        <v>238</v>
      </c>
      <c r="E15" s="173">
        <v>1.0232000000000001</v>
      </c>
      <c r="F15" s="174"/>
      <c r="G15" s="175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21</v>
      </c>
      <c r="M15" s="156">
        <f>G15*(1+L15/100)</f>
        <v>0</v>
      </c>
      <c r="N15" s="155">
        <v>0</v>
      </c>
      <c r="O15" s="155">
        <f>ROUND(E15*N15,2)</f>
        <v>0</v>
      </c>
      <c r="P15" s="155">
        <v>0</v>
      </c>
      <c r="Q15" s="155">
        <f>ROUND(E15*P15,2)</f>
        <v>0</v>
      </c>
      <c r="R15" s="156"/>
      <c r="S15" s="156" t="s">
        <v>120</v>
      </c>
      <c r="T15" s="156" t="s">
        <v>120</v>
      </c>
      <c r="U15" s="156">
        <v>4.66</v>
      </c>
      <c r="V15" s="156">
        <f>ROUND(E15*U15,2)</f>
        <v>4.7699999999999996</v>
      </c>
      <c r="W15" s="156"/>
      <c r="X15" s="156" t="s">
        <v>175</v>
      </c>
      <c r="Y15" s="156" t="s">
        <v>123</v>
      </c>
      <c r="Z15" s="146"/>
      <c r="AA15" s="146"/>
      <c r="AB15" s="146"/>
      <c r="AC15" s="146"/>
      <c r="AD15" s="146"/>
      <c r="AE15" s="146"/>
      <c r="AF15" s="146"/>
      <c r="AG15" s="146" t="s">
        <v>176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251" t="s">
        <v>476</v>
      </c>
      <c r="D16" s="252"/>
      <c r="E16" s="252"/>
      <c r="F16" s="252"/>
      <c r="G16" s="252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90" t="s">
        <v>477</v>
      </c>
      <c r="D17" s="182"/>
      <c r="E17" s="183">
        <v>0.58799999999999997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196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90" t="s">
        <v>478</v>
      </c>
      <c r="D18" s="182"/>
      <c r="E18" s="183">
        <v>0.43519999999999998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196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0">
        <v>4</v>
      </c>
      <c r="B19" s="171" t="s">
        <v>247</v>
      </c>
      <c r="C19" s="178" t="s">
        <v>248</v>
      </c>
      <c r="D19" s="172" t="s">
        <v>238</v>
      </c>
      <c r="E19" s="173">
        <v>5.1159999999999997</v>
      </c>
      <c r="F19" s="174"/>
      <c r="G19" s="175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21</v>
      </c>
      <c r="M19" s="156">
        <f>G19*(1+L19/100)</f>
        <v>0</v>
      </c>
      <c r="N19" s="155">
        <v>0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120</v>
      </c>
      <c r="T19" s="156" t="s">
        <v>120</v>
      </c>
      <c r="U19" s="156">
        <v>0.04</v>
      </c>
      <c r="V19" s="156">
        <f>ROUND(E19*U19,2)</f>
        <v>0.2</v>
      </c>
      <c r="W19" s="156"/>
      <c r="X19" s="156" t="s">
        <v>175</v>
      </c>
      <c r="Y19" s="156" t="s">
        <v>123</v>
      </c>
      <c r="Z19" s="146"/>
      <c r="AA19" s="146"/>
      <c r="AB19" s="146"/>
      <c r="AC19" s="146"/>
      <c r="AD19" s="146"/>
      <c r="AE19" s="146"/>
      <c r="AF19" s="146"/>
      <c r="AG19" s="146" t="s">
        <v>176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90" t="s">
        <v>479</v>
      </c>
      <c r="D20" s="182"/>
      <c r="E20" s="183">
        <v>2.3519999999999999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196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90" t="s">
        <v>480</v>
      </c>
      <c r="D21" s="182"/>
      <c r="E21" s="183">
        <v>1.0232000000000001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196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90" t="s">
        <v>481</v>
      </c>
      <c r="D22" s="182"/>
      <c r="E22" s="183">
        <v>1.7407999999999999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196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0">
        <v>5</v>
      </c>
      <c r="B23" s="171" t="s">
        <v>482</v>
      </c>
      <c r="C23" s="178" t="s">
        <v>483</v>
      </c>
      <c r="D23" s="172" t="s">
        <v>238</v>
      </c>
      <c r="E23" s="173">
        <v>5.1159999999999997</v>
      </c>
      <c r="F23" s="174"/>
      <c r="G23" s="175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21</v>
      </c>
      <c r="M23" s="156">
        <f>G23*(1+L23/100)</f>
        <v>0</v>
      </c>
      <c r="N23" s="155">
        <v>0</v>
      </c>
      <c r="O23" s="155">
        <f>ROUND(E23*N23,2)</f>
        <v>0</v>
      </c>
      <c r="P23" s="155">
        <v>0</v>
      </c>
      <c r="Q23" s="155">
        <f>ROUND(E23*P23,2)</f>
        <v>0</v>
      </c>
      <c r="R23" s="156"/>
      <c r="S23" s="156" t="s">
        <v>120</v>
      </c>
      <c r="T23" s="156" t="s">
        <v>120</v>
      </c>
      <c r="U23" s="156">
        <v>0.35</v>
      </c>
      <c r="V23" s="156">
        <f>ROUND(E23*U23,2)</f>
        <v>1.79</v>
      </c>
      <c r="W23" s="156"/>
      <c r="X23" s="156" t="s">
        <v>175</v>
      </c>
      <c r="Y23" s="156" t="s">
        <v>123</v>
      </c>
      <c r="Z23" s="146"/>
      <c r="AA23" s="146"/>
      <c r="AB23" s="146"/>
      <c r="AC23" s="146"/>
      <c r="AD23" s="146"/>
      <c r="AE23" s="146"/>
      <c r="AF23" s="146"/>
      <c r="AG23" s="146" t="s">
        <v>176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251" t="s">
        <v>484</v>
      </c>
      <c r="D24" s="252"/>
      <c r="E24" s="252"/>
      <c r="F24" s="252"/>
      <c r="G24" s="252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126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53"/>
      <c r="B25" s="154"/>
      <c r="C25" s="190" t="s">
        <v>485</v>
      </c>
      <c r="D25" s="182"/>
      <c r="E25" s="183">
        <v>1.7407999999999999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196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90" t="s">
        <v>486</v>
      </c>
      <c r="D26" s="182"/>
      <c r="E26" s="183">
        <v>2.3519999999999999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196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90" t="s">
        <v>480</v>
      </c>
      <c r="D27" s="182"/>
      <c r="E27" s="183">
        <v>1.0232000000000001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196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0">
        <v>6</v>
      </c>
      <c r="B28" s="171" t="s">
        <v>487</v>
      </c>
      <c r="C28" s="178" t="s">
        <v>488</v>
      </c>
      <c r="D28" s="172" t="s">
        <v>238</v>
      </c>
      <c r="E28" s="173">
        <v>1.0232000000000001</v>
      </c>
      <c r="F28" s="174"/>
      <c r="G28" s="175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21</v>
      </c>
      <c r="M28" s="156">
        <f>G28*(1+L28/100)</f>
        <v>0</v>
      </c>
      <c r="N28" s="155">
        <v>0</v>
      </c>
      <c r="O28" s="155">
        <f>ROUND(E28*N28,2)</f>
        <v>0</v>
      </c>
      <c r="P28" s="155">
        <v>0</v>
      </c>
      <c r="Q28" s="155">
        <f>ROUND(E28*P28,2)</f>
        <v>0</v>
      </c>
      <c r="R28" s="156"/>
      <c r="S28" s="156" t="s">
        <v>120</v>
      </c>
      <c r="T28" s="156" t="s">
        <v>120</v>
      </c>
      <c r="U28" s="156">
        <v>1.76</v>
      </c>
      <c r="V28" s="156">
        <f>ROUND(E28*U28,2)</f>
        <v>1.8</v>
      </c>
      <c r="W28" s="156"/>
      <c r="X28" s="156" t="s">
        <v>175</v>
      </c>
      <c r="Y28" s="156" t="s">
        <v>123</v>
      </c>
      <c r="Z28" s="146"/>
      <c r="AA28" s="146"/>
      <c r="AB28" s="146"/>
      <c r="AC28" s="146"/>
      <c r="AD28" s="146"/>
      <c r="AE28" s="146"/>
      <c r="AF28" s="146"/>
      <c r="AG28" s="146" t="s">
        <v>176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251" t="s">
        <v>489</v>
      </c>
      <c r="D29" s="252"/>
      <c r="E29" s="252"/>
      <c r="F29" s="252"/>
      <c r="G29" s="252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126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0">
        <v>7</v>
      </c>
      <c r="B30" s="171" t="s">
        <v>490</v>
      </c>
      <c r="C30" s="178" t="s">
        <v>491</v>
      </c>
      <c r="D30" s="172" t="s">
        <v>193</v>
      </c>
      <c r="E30" s="173">
        <v>11.76</v>
      </c>
      <c r="F30" s="174"/>
      <c r="G30" s="175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9.8999999999999999E-4</v>
      </c>
      <c r="O30" s="155">
        <f>ROUND(E30*N30,2)</f>
        <v>0.01</v>
      </c>
      <c r="P30" s="155">
        <v>0</v>
      </c>
      <c r="Q30" s="155">
        <f>ROUND(E30*P30,2)</f>
        <v>0</v>
      </c>
      <c r="R30" s="156"/>
      <c r="S30" s="156" t="s">
        <v>120</v>
      </c>
      <c r="T30" s="156" t="s">
        <v>120</v>
      </c>
      <c r="U30" s="156">
        <v>0.24</v>
      </c>
      <c r="V30" s="156">
        <f>ROUND(E30*U30,2)</f>
        <v>2.82</v>
      </c>
      <c r="W30" s="156"/>
      <c r="X30" s="156" t="s">
        <v>175</v>
      </c>
      <c r="Y30" s="156" t="s">
        <v>123</v>
      </c>
      <c r="Z30" s="146"/>
      <c r="AA30" s="146"/>
      <c r="AB30" s="146"/>
      <c r="AC30" s="146"/>
      <c r="AD30" s="146"/>
      <c r="AE30" s="146"/>
      <c r="AF30" s="146"/>
      <c r="AG30" s="146" t="s">
        <v>176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251" t="s">
        <v>492</v>
      </c>
      <c r="D31" s="252"/>
      <c r="E31" s="252"/>
      <c r="F31" s="252"/>
      <c r="G31" s="252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126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249" t="s">
        <v>493</v>
      </c>
      <c r="D32" s="250"/>
      <c r="E32" s="250"/>
      <c r="F32" s="250"/>
      <c r="G32" s="250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126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90" t="s">
        <v>494</v>
      </c>
      <c r="D33" s="182"/>
      <c r="E33" s="183">
        <v>11.76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196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0">
        <v>8</v>
      </c>
      <c r="B34" s="171" t="s">
        <v>495</v>
      </c>
      <c r="C34" s="178" t="s">
        <v>496</v>
      </c>
      <c r="D34" s="172" t="s">
        <v>193</v>
      </c>
      <c r="E34" s="173">
        <v>11.76</v>
      </c>
      <c r="F34" s="174"/>
      <c r="G34" s="175">
        <f>ROUND(E34*F34,2)</f>
        <v>0</v>
      </c>
      <c r="H34" s="157"/>
      <c r="I34" s="156">
        <f>ROUND(E34*H34,2)</f>
        <v>0</v>
      </c>
      <c r="J34" s="157"/>
      <c r="K34" s="156">
        <f>ROUND(E34*J34,2)</f>
        <v>0</v>
      </c>
      <c r="L34" s="156">
        <v>21</v>
      </c>
      <c r="M34" s="156">
        <f>G34*(1+L34/100)</f>
        <v>0</v>
      </c>
      <c r="N34" s="155">
        <v>0</v>
      </c>
      <c r="O34" s="155">
        <f>ROUND(E34*N34,2)</f>
        <v>0</v>
      </c>
      <c r="P34" s="155">
        <v>0</v>
      </c>
      <c r="Q34" s="155">
        <f>ROUND(E34*P34,2)</f>
        <v>0</v>
      </c>
      <c r="R34" s="156"/>
      <c r="S34" s="156" t="s">
        <v>120</v>
      </c>
      <c r="T34" s="156" t="s">
        <v>120</v>
      </c>
      <c r="U34" s="156">
        <v>7.0000000000000007E-2</v>
      </c>
      <c r="V34" s="156">
        <f>ROUND(E34*U34,2)</f>
        <v>0.82</v>
      </c>
      <c r="W34" s="156"/>
      <c r="X34" s="156" t="s">
        <v>175</v>
      </c>
      <c r="Y34" s="156" t="s">
        <v>123</v>
      </c>
      <c r="Z34" s="146"/>
      <c r="AA34" s="146"/>
      <c r="AB34" s="146"/>
      <c r="AC34" s="146"/>
      <c r="AD34" s="146"/>
      <c r="AE34" s="146"/>
      <c r="AF34" s="146"/>
      <c r="AG34" s="146" t="s">
        <v>176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251" t="s">
        <v>497</v>
      </c>
      <c r="D35" s="252"/>
      <c r="E35" s="252"/>
      <c r="F35" s="252"/>
      <c r="G35" s="252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126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190" t="s">
        <v>494</v>
      </c>
      <c r="D36" s="182"/>
      <c r="E36" s="183">
        <v>11.76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196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70">
        <v>9</v>
      </c>
      <c r="B37" s="171" t="s">
        <v>498</v>
      </c>
      <c r="C37" s="178" t="s">
        <v>499</v>
      </c>
      <c r="D37" s="172" t="s">
        <v>233</v>
      </c>
      <c r="E37" s="173">
        <v>4.2</v>
      </c>
      <c r="F37" s="174"/>
      <c r="G37" s="175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21</v>
      </c>
      <c r="M37" s="156">
        <f>G37*(1+L37/100)</f>
        <v>0</v>
      </c>
      <c r="N37" s="155">
        <v>0.20474999999999999</v>
      </c>
      <c r="O37" s="155">
        <f>ROUND(E37*N37,2)</f>
        <v>0.86</v>
      </c>
      <c r="P37" s="155">
        <v>0</v>
      </c>
      <c r="Q37" s="155">
        <f>ROUND(E37*P37,2)</f>
        <v>0</v>
      </c>
      <c r="R37" s="156"/>
      <c r="S37" s="156" t="s">
        <v>120</v>
      </c>
      <c r="T37" s="156" t="s">
        <v>120</v>
      </c>
      <c r="U37" s="156">
        <v>0.1</v>
      </c>
      <c r="V37" s="156">
        <f>ROUND(E37*U37,2)</f>
        <v>0.42</v>
      </c>
      <c r="W37" s="156"/>
      <c r="X37" s="156" t="s">
        <v>175</v>
      </c>
      <c r="Y37" s="156" t="s">
        <v>123</v>
      </c>
      <c r="Z37" s="146"/>
      <c r="AA37" s="146"/>
      <c r="AB37" s="146"/>
      <c r="AC37" s="146"/>
      <c r="AD37" s="146"/>
      <c r="AE37" s="146"/>
      <c r="AF37" s="146"/>
      <c r="AG37" s="146" t="s">
        <v>176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251" t="s">
        <v>500</v>
      </c>
      <c r="D38" s="252"/>
      <c r="E38" s="252"/>
      <c r="F38" s="252"/>
      <c r="G38" s="252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126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90" t="s">
        <v>501</v>
      </c>
      <c r="D39" s="182"/>
      <c r="E39" s="183">
        <v>4.2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196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0">
        <v>10</v>
      </c>
      <c r="B40" s="171" t="s">
        <v>502</v>
      </c>
      <c r="C40" s="178" t="s">
        <v>503</v>
      </c>
      <c r="D40" s="172" t="s">
        <v>238</v>
      </c>
      <c r="E40" s="173">
        <v>0.84</v>
      </c>
      <c r="F40" s="174"/>
      <c r="G40" s="175">
        <f>ROUND(E40*F40,2)</f>
        <v>0</v>
      </c>
      <c r="H40" s="157"/>
      <c r="I40" s="156">
        <f>ROUND(E40*H40,2)</f>
        <v>0</v>
      </c>
      <c r="J40" s="157"/>
      <c r="K40" s="156">
        <f>ROUND(E40*J40,2)</f>
        <v>0</v>
      </c>
      <c r="L40" s="156">
        <v>21</v>
      </c>
      <c r="M40" s="156">
        <f>G40*(1+L40/100)</f>
        <v>0</v>
      </c>
      <c r="N40" s="155">
        <v>1.7</v>
      </c>
      <c r="O40" s="155">
        <f>ROUND(E40*N40,2)</f>
        <v>1.43</v>
      </c>
      <c r="P40" s="155">
        <v>0</v>
      </c>
      <c r="Q40" s="155">
        <f>ROUND(E40*P40,2)</f>
        <v>0</v>
      </c>
      <c r="R40" s="156"/>
      <c r="S40" s="156" t="s">
        <v>120</v>
      </c>
      <c r="T40" s="156" t="s">
        <v>120</v>
      </c>
      <c r="U40" s="156">
        <v>1.59</v>
      </c>
      <c r="V40" s="156">
        <f>ROUND(E40*U40,2)</f>
        <v>1.34</v>
      </c>
      <c r="W40" s="156"/>
      <c r="X40" s="156" t="s">
        <v>175</v>
      </c>
      <c r="Y40" s="156" t="s">
        <v>123</v>
      </c>
      <c r="Z40" s="146"/>
      <c r="AA40" s="146"/>
      <c r="AB40" s="146"/>
      <c r="AC40" s="146"/>
      <c r="AD40" s="146"/>
      <c r="AE40" s="146"/>
      <c r="AF40" s="146"/>
      <c r="AG40" s="146" t="s">
        <v>176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251" t="s">
        <v>504</v>
      </c>
      <c r="D41" s="252"/>
      <c r="E41" s="252"/>
      <c r="F41" s="252"/>
      <c r="G41" s="252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126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90" t="s">
        <v>505</v>
      </c>
      <c r="D42" s="182"/>
      <c r="E42" s="183">
        <v>0.84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196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0">
        <v>11</v>
      </c>
      <c r="B43" s="171" t="s">
        <v>506</v>
      </c>
      <c r="C43" s="178" t="s">
        <v>507</v>
      </c>
      <c r="D43" s="172" t="s">
        <v>238</v>
      </c>
      <c r="E43" s="173">
        <v>2.1</v>
      </c>
      <c r="F43" s="174"/>
      <c r="G43" s="175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21</v>
      </c>
      <c r="M43" s="156">
        <f>G43*(1+L43/100)</f>
        <v>0</v>
      </c>
      <c r="N43" s="155">
        <v>0</v>
      </c>
      <c r="O43" s="155">
        <f>ROUND(E43*N43,2)</f>
        <v>0</v>
      </c>
      <c r="P43" s="155">
        <v>0</v>
      </c>
      <c r="Q43" s="155">
        <f>ROUND(E43*P43,2)</f>
        <v>0</v>
      </c>
      <c r="R43" s="156"/>
      <c r="S43" s="156" t="s">
        <v>120</v>
      </c>
      <c r="T43" s="156" t="s">
        <v>120</v>
      </c>
      <c r="U43" s="156">
        <v>0.2</v>
      </c>
      <c r="V43" s="156">
        <f>ROUND(E43*U43,2)</f>
        <v>0.42</v>
      </c>
      <c r="W43" s="156"/>
      <c r="X43" s="156" t="s">
        <v>175</v>
      </c>
      <c r="Y43" s="156" t="s">
        <v>123</v>
      </c>
      <c r="Z43" s="146"/>
      <c r="AA43" s="146"/>
      <c r="AB43" s="146"/>
      <c r="AC43" s="146"/>
      <c r="AD43" s="146"/>
      <c r="AE43" s="146"/>
      <c r="AF43" s="146"/>
      <c r="AG43" s="146" t="s">
        <v>176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251" t="s">
        <v>508</v>
      </c>
      <c r="D44" s="252"/>
      <c r="E44" s="252"/>
      <c r="F44" s="252"/>
      <c r="G44" s="252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126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249" t="s">
        <v>509</v>
      </c>
      <c r="D45" s="250"/>
      <c r="E45" s="250"/>
      <c r="F45" s="250"/>
      <c r="G45" s="250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126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90" t="s">
        <v>510</v>
      </c>
      <c r="D46" s="182"/>
      <c r="E46" s="183">
        <v>2.1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196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x14ac:dyDescent="0.2">
      <c r="A47" s="163" t="s">
        <v>115</v>
      </c>
      <c r="B47" s="164" t="s">
        <v>74</v>
      </c>
      <c r="C47" s="177" t="s">
        <v>75</v>
      </c>
      <c r="D47" s="165"/>
      <c r="E47" s="166"/>
      <c r="F47" s="167"/>
      <c r="G47" s="168">
        <f>SUMIF(AG48:AG52,"&lt;&gt;NOR",G48:G52)</f>
        <v>0</v>
      </c>
      <c r="H47" s="162"/>
      <c r="I47" s="162">
        <f>SUM(I48:I52)</f>
        <v>0</v>
      </c>
      <c r="J47" s="162"/>
      <c r="K47" s="162">
        <f>SUM(K48:K52)</f>
        <v>0</v>
      </c>
      <c r="L47" s="162"/>
      <c r="M47" s="162">
        <f>SUM(M48:M52)</f>
        <v>0</v>
      </c>
      <c r="N47" s="161"/>
      <c r="O47" s="161">
        <f>SUM(O48:O52)</f>
        <v>4.21</v>
      </c>
      <c r="P47" s="161"/>
      <c r="Q47" s="161">
        <f>SUM(Q48:Q52)</f>
        <v>0</v>
      </c>
      <c r="R47" s="162"/>
      <c r="S47" s="162"/>
      <c r="T47" s="162"/>
      <c r="U47" s="162"/>
      <c r="V47" s="162">
        <f>SUM(V48:V52)</f>
        <v>0.8</v>
      </c>
      <c r="W47" s="162"/>
      <c r="X47" s="162"/>
      <c r="Y47" s="162"/>
      <c r="AG47" t="s">
        <v>116</v>
      </c>
    </row>
    <row r="48" spans="1:60" outlineLevel="1" x14ac:dyDescent="0.2">
      <c r="A48" s="170">
        <v>12</v>
      </c>
      <c r="B48" s="171" t="s">
        <v>511</v>
      </c>
      <c r="C48" s="178" t="s">
        <v>512</v>
      </c>
      <c r="D48" s="172" t="s">
        <v>238</v>
      </c>
      <c r="E48" s="173">
        <v>1.6659999999999999</v>
      </c>
      <c r="F48" s="174"/>
      <c r="G48" s="175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21</v>
      </c>
      <c r="M48" s="156">
        <f>G48*(1+L48/100)</f>
        <v>0</v>
      </c>
      <c r="N48" s="155">
        <v>2.5249999999999999</v>
      </c>
      <c r="O48" s="155">
        <f>ROUND(E48*N48,2)</f>
        <v>4.21</v>
      </c>
      <c r="P48" s="155">
        <v>0</v>
      </c>
      <c r="Q48" s="155">
        <f>ROUND(E48*P48,2)</f>
        <v>0</v>
      </c>
      <c r="R48" s="156"/>
      <c r="S48" s="156" t="s">
        <v>120</v>
      </c>
      <c r="T48" s="156" t="s">
        <v>120</v>
      </c>
      <c r="U48" s="156">
        <v>0.48</v>
      </c>
      <c r="V48" s="156">
        <f>ROUND(E48*U48,2)</f>
        <v>0.8</v>
      </c>
      <c r="W48" s="156"/>
      <c r="X48" s="156" t="s">
        <v>175</v>
      </c>
      <c r="Y48" s="156" t="s">
        <v>123</v>
      </c>
      <c r="Z48" s="146"/>
      <c r="AA48" s="146"/>
      <c r="AB48" s="146"/>
      <c r="AC48" s="146"/>
      <c r="AD48" s="146"/>
      <c r="AE48" s="146"/>
      <c r="AF48" s="146"/>
      <c r="AG48" s="146" t="s">
        <v>176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251" t="s">
        <v>513</v>
      </c>
      <c r="D49" s="252"/>
      <c r="E49" s="252"/>
      <c r="F49" s="252"/>
      <c r="G49" s="252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126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3" x14ac:dyDescent="0.2">
      <c r="A50" s="153"/>
      <c r="B50" s="154"/>
      <c r="C50" s="249" t="s">
        <v>514</v>
      </c>
      <c r="D50" s="250"/>
      <c r="E50" s="250"/>
      <c r="F50" s="250"/>
      <c r="G50" s="250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126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76" t="str">
        <f>C50</f>
        <v>- typové provedení, vč. předchystání otvorů, osazení trubky PVC DN250 a zabetonování chrániček  kopoflex pro možnost napojení kabelového vedení, napojení FeZn</v>
      </c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53"/>
      <c r="B51" s="154"/>
      <c r="C51" s="249" t="s">
        <v>515</v>
      </c>
      <c r="D51" s="250"/>
      <c r="E51" s="250"/>
      <c r="F51" s="250"/>
      <c r="G51" s="250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126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190" t="s">
        <v>516</v>
      </c>
      <c r="D52" s="182"/>
      <c r="E52" s="183">
        <v>1.6659999999999999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196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63" t="s">
        <v>115</v>
      </c>
      <c r="B53" s="164" t="s">
        <v>82</v>
      </c>
      <c r="C53" s="177" t="s">
        <v>83</v>
      </c>
      <c r="D53" s="165"/>
      <c r="E53" s="166"/>
      <c r="F53" s="167"/>
      <c r="G53" s="168">
        <f>SUMIF(AG54:AG74,"&lt;&gt;NOR",G54:G74)</f>
        <v>0</v>
      </c>
      <c r="H53" s="162"/>
      <c r="I53" s="162">
        <f>SUM(I54:I74)</f>
        <v>0</v>
      </c>
      <c r="J53" s="162"/>
      <c r="K53" s="162">
        <f>SUM(K54:K74)</f>
        <v>0</v>
      </c>
      <c r="L53" s="162"/>
      <c r="M53" s="162">
        <f>SUM(M54:M74)</f>
        <v>0</v>
      </c>
      <c r="N53" s="161"/>
      <c r="O53" s="161">
        <f>SUM(O54:O74)</f>
        <v>14.92</v>
      </c>
      <c r="P53" s="161"/>
      <c r="Q53" s="161">
        <f>SUM(Q54:Q74)</f>
        <v>0</v>
      </c>
      <c r="R53" s="162"/>
      <c r="S53" s="162"/>
      <c r="T53" s="162"/>
      <c r="U53" s="162"/>
      <c r="V53" s="162">
        <f>SUM(V54:V74)</f>
        <v>6.18</v>
      </c>
      <c r="W53" s="162"/>
      <c r="X53" s="162"/>
      <c r="Y53" s="162"/>
      <c r="AG53" t="s">
        <v>116</v>
      </c>
    </row>
    <row r="54" spans="1:60" outlineLevel="1" x14ac:dyDescent="0.2">
      <c r="A54" s="170">
        <v>13</v>
      </c>
      <c r="B54" s="171" t="s">
        <v>517</v>
      </c>
      <c r="C54" s="178" t="s">
        <v>518</v>
      </c>
      <c r="D54" s="172" t="s">
        <v>233</v>
      </c>
      <c r="E54" s="173">
        <v>9</v>
      </c>
      <c r="F54" s="174"/>
      <c r="G54" s="175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21</v>
      </c>
      <c r="M54" s="156">
        <f>G54*(1+L54/100)</f>
        <v>0</v>
      </c>
      <c r="N54" s="155">
        <v>3.1E-4</v>
      </c>
      <c r="O54" s="155">
        <f>ROUND(E54*N54,2)</f>
        <v>0</v>
      </c>
      <c r="P54" s="155">
        <v>0</v>
      </c>
      <c r="Q54" s="155">
        <f>ROUND(E54*P54,2)</f>
        <v>0</v>
      </c>
      <c r="R54" s="156" t="s">
        <v>278</v>
      </c>
      <c r="S54" s="156" t="s">
        <v>120</v>
      </c>
      <c r="T54" s="156" t="s">
        <v>120</v>
      </c>
      <c r="U54" s="156">
        <v>0</v>
      </c>
      <c r="V54" s="156">
        <f>ROUND(E54*U54,2)</f>
        <v>0</v>
      </c>
      <c r="W54" s="156"/>
      <c r="X54" s="156" t="s">
        <v>279</v>
      </c>
      <c r="Y54" s="156" t="s">
        <v>123</v>
      </c>
      <c r="Z54" s="146"/>
      <c r="AA54" s="146"/>
      <c r="AB54" s="146"/>
      <c r="AC54" s="146"/>
      <c r="AD54" s="146"/>
      <c r="AE54" s="146"/>
      <c r="AF54" s="146"/>
      <c r="AG54" s="146" t="s">
        <v>393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251" t="s">
        <v>519</v>
      </c>
      <c r="D55" s="252"/>
      <c r="E55" s="252"/>
      <c r="F55" s="252"/>
      <c r="G55" s="252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126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70">
        <v>14</v>
      </c>
      <c r="B56" s="171" t="s">
        <v>520</v>
      </c>
      <c r="C56" s="178" t="s">
        <v>521</v>
      </c>
      <c r="D56" s="172" t="s">
        <v>233</v>
      </c>
      <c r="E56" s="173">
        <v>9</v>
      </c>
      <c r="F56" s="174"/>
      <c r="G56" s="175">
        <f>ROUND(E56*F56,2)</f>
        <v>0</v>
      </c>
      <c r="H56" s="157"/>
      <c r="I56" s="156">
        <f>ROUND(E56*H56,2)</f>
        <v>0</v>
      </c>
      <c r="J56" s="157"/>
      <c r="K56" s="156">
        <f>ROUND(E56*J56,2)</f>
        <v>0</v>
      </c>
      <c r="L56" s="156">
        <v>21</v>
      </c>
      <c r="M56" s="156">
        <f>G56*(1+L56/100)</f>
        <v>0</v>
      </c>
      <c r="N56" s="155">
        <v>0</v>
      </c>
      <c r="O56" s="155">
        <f>ROUND(E56*N56,2)</f>
        <v>0</v>
      </c>
      <c r="P56" s="155">
        <v>0</v>
      </c>
      <c r="Q56" s="155">
        <f>ROUND(E56*P56,2)</f>
        <v>0</v>
      </c>
      <c r="R56" s="156"/>
      <c r="S56" s="156" t="s">
        <v>120</v>
      </c>
      <c r="T56" s="156" t="s">
        <v>120</v>
      </c>
      <c r="U56" s="156">
        <v>5.3999999999999999E-2</v>
      </c>
      <c r="V56" s="156">
        <f>ROUND(E56*U56,2)</f>
        <v>0.49</v>
      </c>
      <c r="W56" s="156"/>
      <c r="X56" s="156" t="s">
        <v>175</v>
      </c>
      <c r="Y56" s="156" t="s">
        <v>123</v>
      </c>
      <c r="Z56" s="146"/>
      <c r="AA56" s="146"/>
      <c r="AB56" s="146"/>
      <c r="AC56" s="146"/>
      <c r="AD56" s="146"/>
      <c r="AE56" s="146"/>
      <c r="AF56" s="146"/>
      <c r="AG56" s="146" t="s">
        <v>176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251" t="s">
        <v>522</v>
      </c>
      <c r="D57" s="252"/>
      <c r="E57" s="252"/>
      <c r="F57" s="252"/>
      <c r="G57" s="252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126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2.5" outlineLevel="1" x14ac:dyDescent="0.2">
      <c r="A58" s="170">
        <v>15</v>
      </c>
      <c r="B58" s="171" t="s">
        <v>523</v>
      </c>
      <c r="C58" s="178" t="s">
        <v>524</v>
      </c>
      <c r="D58" s="172" t="s">
        <v>233</v>
      </c>
      <c r="E58" s="173">
        <v>9</v>
      </c>
      <c r="F58" s="174"/>
      <c r="G58" s="175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21</v>
      </c>
      <c r="M58" s="156">
        <f>G58*(1+L58/100)</f>
        <v>0</v>
      </c>
      <c r="N58" s="155">
        <v>0</v>
      </c>
      <c r="O58" s="155">
        <f>ROUND(E58*N58,2)</f>
        <v>0</v>
      </c>
      <c r="P58" s="155">
        <v>0</v>
      </c>
      <c r="Q58" s="155">
        <f>ROUND(E58*P58,2)</f>
        <v>0</v>
      </c>
      <c r="R58" s="156"/>
      <c r="S58" s="156" t="s">
        <v>141</v>
      </c>
      <c r="T58" s="156" t="s">
        <v>121</v>
      </c>
      <c r="U58" s="156">
        <v>0</v>
      </c>
      <c r="V58" s="156">
        <f>ROUND(E58*U58,2)</f>
        <v>0</v>
      </c>
      <c r="W58" s="156"/>
      <c r="X58" s="156" t="s">
        <v>279</v>
      </c>
      <c r="Y58" s="156" t="s">
        <v>123</v>
      </c>
      <c r="Z58" s="146"/>
      <c r="AA58" s="146"/>
      <c r="AB58" s="146"/>
      <c r="AC58" s="146"/>
      <c r="AD58" s="146"/>
      <c r="AE58" s="146"/>
      <c r="AF58" s="146"/>
      <c r="AG58" s="146" t="s">
        <v>393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251" t="s">
        <v>525</v>
      </c>
      <c r="D59" s="252"/>
      <c r="E59" s="252"/>
      <c r="F59" s="252"/>
      <c r="G59" s="252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126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0">
        <v>16</v>
      </c>
      <c r="B60" s="171" t="s">
        <v>526</v>
      </c>
      <c r="C60" s="178" t="s">
        <v>527</v>
      </c>
      <c r="D60" s="172" t="s">
        <v>233</v>
      </c>
      <c r="E60" s="173">
        <v>9</v>
      </c>
      <c r="F60" s="174"/>
      <c r="G60" s="175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21</v>
      </c>
      <c r="M60" s="156">
        <f>G60*(1+L60/100)</f>
        <v>0</v>
      </c>
      <c r="N60" s="155">
        <v>0</v>
      </c>
      <c r="O60" s="155">
        <f>ROUND(E60*N60,2)</f>
        <v>0</v>
      </c>
      <c r="P60" s="155">
        <v>0</v>
      </c>
      <c r="Q60" s="155">
        <f>ROUND(E60*P60,2)</f>
        <v>0</v>
      </c>
      <c r="R60" s="156"/>
      <c r="S60" s="156" t="s">
        <v>120</v>
      </c>
      <c r="T60" s="156" t="s">
        <v>120</v>
      </c>
      <c r="U60" s="156">
        <v>0.16</v>
      </c>
      <c r="V60" s="156">
        <f>ROUND(E60*U60,2)</f>
        <v>1.44</v>
      </c>
      <c r="W60" s="156"/>
      <c r="X60" s="156" t="s">
        <v>175</v>
      </c>
      <c r="Y60" s="156" t="s">
        <v>123</v>
      </c>
      <c r="Z60" s="146"/>
      <c r="AA60" s="146"/>
      <c r="AB60" s="146"/>
      <c r="AC60" s="146"/>
      <c r="AD60" s="146"/>
      <c r="AE60" s="146"/>
      <c r="AF60" s="146"/>
      <c r="AG60" s="146" t="s">
        <v>176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251" t="s">
        <v>528</v>
      </c>
      <c r="D61" s="252"/>
      <c r="E61" s="252"/>
      <c r="F61" s="252"/>
      <c r="G61" s="252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126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70">
        <v>17</v>
      </c>
      <c r="B62" s="171" t="s">
        <v>529</v>
      </c>
      <c r="C62" s="178" t="s">
        <v>530</v>
      </c>
      <c r="D62" s="172" t="s">
        <v>233</v>
      </c>
      <c r="E62" s="173">
        <v>35.4</v>
      </c>
      <c r="F62" s="174"/>
      <c r="G62" s="175">
        <f>ROUND(E62*F62,2)</f>
        <v>0</v>
      </c>
      <c r="H62" s="157"/>
      <c r="I62" s="156">
        <f>ROUND(E62*H62,2)</f>
        <v>0</v>
      </c>
      <c r="J62" s="157"/>
      <c r="K62" s="156">
        <f>ROUND(E62*J62,2)</f>
        <v>0</v>
      </c>
      <c r="L62" s="156">
        <v>21</v>
      </c>
      <c r="M62" s="156">
        <f>G62*(1+L62/100)</f>
        <v>0</v>
      </c>
      <c r="N62" s="155">
        <v>0</v>
      </c>
      <c r="O62" s="155">
        <f>ROUND(E62*N62,2)</f>
        <v>0</v>
      </c>
      <c r="P62" s="155">
        <v>0</v>
      </c>
      <c r="Q62" s="155">
        <f>ROUND(E62*P62,2)</f>
        <v>0</v>
      </c>
      <c r="R62" s="156"/>
      <c r="S62" s="156" t="s">
        <v>120</v>
      </c>
      <c r="T62" s="156" t="s">
        <v>120</v>
      </c>
      <c r="U62" s="156">
        <v>0.12</v>
      </c>
      <c r="V62" s="156">
        <f>ROUND(E62*U62,2)</f>
        <v>4.25</v>
      </c>
      <c r="W62" s="156"/>
      <c r="X62" s="156" t="s">
        <v>175</v>
      </c>
      <c r="Y62" s="156" t="s">
        <v>123</v>
      </c>
      <c r="Z62" s="146"/>
      <c r="AA62" s="146"/>
      <c r="AB62" s="146"/>
      <c r="AC62" s="146"/>
      <c r="AD62" s="146"/>
      <c r="AE62" s="146"/>
      <c r="AF62" s="146"/>
      <c r="AG62" s="146" t="s">
        <v>176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2" x14ac:dyDescent="0.2">
      <c r="A63" s="153"/>
      <c r="B63" s="154"/>
      <c r="C63" s="251" t="s">
        <v>531</v>
      </c>
      <c r="D63" s="252"/>
      <c r="E63" s="252"/>
      <c r="F63" s="252"/>
      <c r="G63" s="252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126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90" t="s">
        <v>532</v>
      </c>
      <c r="D64" s="182"/>
      <c r="E64" s="183">
        <v>10.4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196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90" t="s">
        <v>533</v>
      </c>
      <c r="D65" s="182"/>
      <c r="E65" s="183">
        <v>12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196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90" t="s">
        <v>534</v>
      </c>
      <c r="D66" s="182"/>
      <c r="E66" s="183">
        <v>13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196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0">
        <v>18</v>
      </c>
      <c r="B67" s="171" t="s">
        <v>535</v>
      </c>
      <c r="C67" s="178" t="s">
        <v>536</v>
      </c>
      <c r="D67" s="172" t="s">
        <v>427</v>
      </c>
      <c r="E67" s="173">
        <v>2</v>
      </c>
      <c r="F67" s="174"/>
      <c r="G67" s="175">
        <f>ROUND(E67*F67,2)</f>
        <v>0</v>
      </c>
      <c r="H67" s="157"/>
      <c r="I67" s="156">
        <f>ROUND(E67*H67,2)</f>
        <v>0</v>
      </c>
      <c r="J67" s="157"/>
      <c r="K67" s="156">
        <f>ROUND(E67*J67,2)</f>
        <v>0</v>
      </c>
      <c r="L67" s="156">
        <v>21</v>
      </c>
      <c r="M67" s="156">
        <f>G67*(1+L67/100)</f>
        <v>0</v>
      </c>
      <c r="N67" s="155">
        <v>7.4615900000000002</v>
      </c>
      <c r="O67" s="155">
        <f>ROUND(E67*N67,2)</f>
        <v>14.92</v>
      </c>
      <c r="P67" s="155">
        <v>0</v>
      </c>
      <c r="Q67" s="155">
        <f>ROUND(E67*P67,2)</f>
        <v>0</v>
      </c>
      <c r="R67" s="156"/>
      <c r="S67" s="156" t="s">
        <v>120</v>
      </c>
      <c r="T67" s="156" t="s">
        <v>120</v>
      </c>
      <c r="U67" s="156">
        <v>0</v>
      </c>
      <c r="V67" s="156">
        <f>ROUND(E67*U67,2)</f>
        <v>0</v>
      </c>
      <c r="W67" s="156"/>
      <c r="X67" s="156" t="s">
        <v>136</v>
      </c>
      <c r="Y67" s="156" t="s">
        <v>123</v>
      </c>
      <c r="Z67" s="146"/>
      <c r="AA67" s="146"/>
      <c r="AB67" s="146"/>
      <c r="AC67" s="146"/>
      <c r="AD67" s="146"/>
      <c r="AE67" s="146"/>
      <c r="AF67" s="146"/>
      <c r="AG67" s="146" t="s">
        <v>137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251" t="s">
        <v>537</v>
      </c>
      <c r="D68" s="252"/>
      <c r="E68" s="252"/>
      <c r="F68" s="252"/>
      <c r="G68" s="252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126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3" x14ac:dyDescent="0.2">
      <c r="A69" s="153"/>
      <c r="B69" s="154"/>
      <c r="C69" s="249" t="s">
        <v>538</v>
      </c>
      <c r="D69" s="250"/>
      <c r="E69" s="250"/>
      <c r="F69" s="250"/>
      <c r="G69" s="250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126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76" t="str">
        <f>C69</f>
        <v>- položka zahrnuje kompletní dodávku sloupů dle výkresové přílohy této PD, osazení sloupu, výložníky, svítidla a napojení na stávající rozvod VO vč. případné kabelové spojky</v>
      </c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249" t="s">
        <v>539</v>
      </c>
      <c r="D70" s="250"/>
      <c r="E70" s="250"/>
      <c r="F70" s="250"/>
      <c r="G70" s="250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126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3" x14ac:dyDescent="0.2">
      <c r="A71" s="153"/>
      <c r="B71" s="154"/>
      <c r="C71" s="249" t="s">
        <v>540</v>
      </c>
      <c r="D71" s="250"/>
      <c r="E71" s="250"/>
      <c r="F71" s="250"/>
      <c r="G71" s="250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126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76" t="str">
        <f>C71</f>
        <v>- VOP1, VOP2 - sloupy výšky 6,0 m, s výložníkem délky 2,50 m, osazeny svítidlem  MARUT S P 9k0 740 LED, nasazeno na výložníku  UD 1 - 2500/B, stožár typ STP6-B</v>
      </c>
      <c r="BB71" s="146"/>
      <c r="BC71" s="146"/>
      <c r="BD71" s="146"/>
      <c r="BE71" s="146"/>
      <c r="BF71" s="146"/>
      <c r="BG71" s="146"/>
      <c r="BH71" s="146"/>
    </row>
    <row r="72" spans="1:60" ht="22.5" outlineLevel="3" x14ac:dyDescent="0.2">
      <c r="A72" s="153"/>
      <c r="B72" s="154"/>
      <c r="C72" s="249" t="s">
        <v>541</v>
      </c>
      <c r="D72" s="250"/>
      <c r="E72" s="250"/>
      <c r="F72" s="250"/>
      <c r="G72" s="250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126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76" t="str">
        <f>C72</f>
        <v>- na stožáru VOP1 bude přechod mezi vedení podzemním a nadzemním, z důvodu propojení je nutné osadit elktro skříň na sloup dle platné legislativy ťaké v ceně)</v>
      </c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92" t="s">
        <v>542</v>
      </c>
      <c r="D73" s="158"/>
      <c r="E73" s="159"/>
      <c r="F73" s="160"/>
      <c r="G73" s="160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126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3" x14ac:dyDescent="0.2">
      <c r="A74" s="153"/>
      <c r="B74" s="154"/>
      <c r="C74" s="249" t="s">
        <v>543</v>
      </c>
      <c r="D74" s="250"/>
      <c r="E74" s="250"/>
      <c r="F74" s="250"/>
      <c r="G74" s="250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126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76" t="str">
        <f>C74</f>
        <v>Pro stavbu mohou být použity i výrobky jiných výrobců, které mají stejné valstnosti (po kontrolním výpočtu osvětlení) a jsou stejné nebo vyší kvality provedení.</v>
      </c>
      <c r="BB74" s="146"/>
      <c r="BC74" s="146"/>
      <c r="BD74" s="146"/>
      <c r="BE74" s="146"/>
      <c r="BF74" s="146"/>
      <c r="BG74" s="146"/>
      <c r="BH74" s="146"/>
    </row>
    <row r="75" spans="1:60" x14ac:dyDescent="0.2">
      <c r="A75" s="163" t="s">
        <v>115</v>
      </c>
      <c r="B75" s="164" t="s">
        <v>84</v>
      </c>
      <c r="C75" s="177" t="s">
        <v>85</v>
      </c>
      <c r="D75" s="165"/>
      <c r="E75" s="166"/>
      <c r="F75" s="167"/>
      <c r="G75" s="168">
        <f>SUMIF(AG76:AG93,"&lt;&gt;NOR",G76:G93)</f>
        <v>0</v>
      </c>
      <c r="H75" s="162"/>
      <c r="I75" s="162">
        <f>SUM(I76:I93)</f>
        <v>0</v>
      </c>
      <c r="J75" s="162"/>
      <c r="K75" s="162">
        <f>SUM(K76:K93)</f>
        <v>0</v>
      </c>
      <c r="L75" s="162"/>
      <c r="M75" s="162">
        <f>SUM(M76:M93)</f>
        <v>0</v>
      </c>
      <c r="N75" s="161"/>
      <c r="O75" s="161">
        <f>SUM(O76:O93)</f>
        <v>0</v>
      </c>
      <c r="P75" s="161"/>
      <c r="Q75" s="161">
        <f>SUM(Q76:Q93)</f>
        <v>0</v>
      </c>
      <c r="R75" s="162"/>
      <c r="S75" s="162"/>
      <c r="T75" s="162"/>
      <c r="U75" s="162"/>
      <c r="V75" s="162">
        <f>SUM(V76:V93)</f>
        <v>1.7800000000000002</v>
      </c>
      <c r="W75" s="162"/>
      <c r="X75" s="162"/>
      <c r="Y75" s="162"/>
      <c r="AG75" t="s">
        <v>116</v>
      </c>
    </row>
    <row r="76" spans="1:60" outlineLevel="1" x14ac:dyDescent="0.2">
      <c r="A76" s="170">
        <v>19</v>
      </c>
      <c r="B76" s="171" t="s">
        <v>287</v>
      </c>
      <c r="C76" s="178" t="s">
        <v>288</v>
      </c>
      <c r="D76" s="172" t="s">
        <v>238</v>
      </c>
      <c r="E76" s="173">
        <v>4.2</v>
      </c>
      <c r="F76" s="174"/>
      <c r="G76" s="175">
        <f>ROUND(E76*F76,2)</f>
        <v>0</v>
      </c>
      <c r="H76" s="157"/>
      <c r="I76" s="156">
        <f>ROUND(E76*H76,2)</f>
        <v>0</v>
      </c>
      <c r="J76" s="157"/>
      <c r="K76" s="156">
        <f>ROUND(E76*J76,2)</f>
        <v>0</v>
      </c>
      <c r="L76" s="156">
        <v>21</v>
      </c>
      <c r="M76" s="156">
        <f>G76*(1+L76/100)</f>
        <v>0</v>
      </c>
      <c r="N76" s="155">
        <v>0</v>
      </c>
      <c r="O76" s="155">
        <f>ROUND(E76*N76,2)</f>
        <v>0</v>
      </c>
      <c r="P76" s="155">
        <v>0</v>
      </c>
      <c r="Q76" s="155">
        <f>ROUND(E76*P76,2)</f>
        <v>0</v>
      </c>
      <c r="R76" s="156"/>
      <c r="S76" s="156" t="s">
        <v>120</v>
      </c>
      <c r="T76" s="156" t="s">
        <v>120</v>
      </c>
      <c r="U76" s="156">
        <v>7.0000000000000007E-2</v>
      </c>
      <c r="V76" s="156">
        <f>ROUND(E76*U76,2)</f>
        <v>0.28999999999999998</v>
      </c>
      <c r="W76" s="156"/>
      <c r="X76" s="156" t="s">
        <v>175</v>
      </c>
      <c r="Y76" s="156" t="s">
        <v>123</v>
      </c>
      <c r="Z76" s="146"/>
      <c r="AA76" s="146"/>
      <c r="AB76" s="146"/>
      <c r="AC76" s="146"/>
      <c r="AD76" s="146"/>
      <c r="AE76" s="146"/>
      <c r="AF76" s="146"/>
      <c r="AG76" s="146" t="s">
        <v>176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53"/>
      <c r="B77" s="154"/>
      <c r="C77" s="251" t="s">
        <v>289</v>
      </c>
      <c r="D77" s="252"/>
      <c r="E77" s="252"/>
      <c r="F77" s="252"/>
      <c r="G77" s="252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126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90" t="s">
        <v>544</v>
      </c>
      <c r="D78" s="182"/>
      <c r="E78" s="183">
        <v>4.2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196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0">
        <v>20</v>
      </c>
      <c r="B79" s="171" t="s">
        <v>291</v>
      </c>
      <c r="C79" s="178" t="s">
        <v>545</v>
      </c>
      <c r="D79" s="172" t="s">
        <v>238</v>
      </c>
      <c r="E79" s="173">
        <v>2.1</v>
      </c>
      <c r="F79" s="174"/>
      <c r="G79" s="175">
        <f>ROUND(E79*F79,2)</f>
        <v>0</v>
      </c>
      <c r="H79" s="157"/>
      <c r="I79" s="156">
        <f>ROUND(E79*H79,2)</f>
        <v>0</v>
      </c>
      <c r="J79" s="157"/>
      <c r="K79" s="156">
        <f>ROUND(E79*J79,2)</f>
        <v>0</v>
      </c>
      <c r="L79" s="156">
        <v>21</v>
      </c>
      <c r="M79" s="156">
        <f>G79*(1+L79/100)</f>
        <v>0</v>
      </c>
      <c r="N79" s="155">
        <v>0</v>
      </c>
      <c r="O79" s="155">
        <f>ROUND(E79*N79,2)</f>
        <v>0</v>
      </c>
      <c r="P79" s="155">
        <v>0</v>
      </c>
      <c r="Q79" s="155">
        <f>ROUND(E79*P79,2)</f>
        <v>0</v>
      </c>
      <c r="R79" s="156"/>
      <c r="S79" s="156" t="s">
        <v>120</v>
      </c>
      <c r="T79" s="156" t="s">
        <v>120</v>
      </c>
      <c r="U79" s="156">
        <v>0.65</v>
      </c>
      <c r="V79" s="156">
        <f>ROUND(E79*U79,2)</f>
        <v>1.37</v>
      </c>
      <c r="W79" s="156"/>
      <c r="X79" s="156" t="s">
        <v>175</v>
      </c>
      <c r="Y79" s="156" t="s">
        <v>123</v>
      </c>
      <c r="Z79" s="146"/>
      <c r="AA79" s="146"/>
      <c r="AB79" s="146"/>
      <c r="AC79" s="146"/>
      <c r="AD79" s="146"/>
      <c r="AE79" s="146"/>
      <c r="AF79" s="146"/>
      <c r="AG79" s="146" t="s">
        <v>176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251" t="s">
        <v>293</v>
      </c>
      <c r="D80" s="252"/>
      <c r="E80" s="252"/>
      <c r="F80" s="252"/>
      <c r="G80" s="252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126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0">
        <v>21</v>
      </c>
      <c r="B81" s="171" t="s">
        <v>300</v>
      </c>
      <c r="C81" s="178" t="s">
        <v>301</v>
      </c>
      <c r="D81" s="172" t="s">
        <v>238</v>
      </c>
      <c r="E81" s="173">
        <v>3.016</v>
      </c>
      <c r="F81" s="174"/>
      <c r="G81" s="175">
        <f>ROUND(E81*F81,2)</f>
        <v>0</v>
      </c>
      <c r="H81" s="157"/>
      <c r="I81" s="156">
        <f>ROUND(E81*H81,2)</f>
        <v>0</v>
      </c>
      <c r="J81" s="157"/>
      <c r="K81" s="156">
        <f>ROUND(E81*J81,2)</f>
        <v>0</v>
      </c>
      <c r="L81" s="156">
        <v>21</v>
      </c>
      <c r="M81" s="156">
        <f>G81*(1+L81/100)</f>
        <v>0</v>
      </c>
      <c r="N81" s="155">
        <v>0</v>
      </c>
      <c r="O81" s="155">
        <f>ROUND(E81*N81,2)</f>
        <v>0</v>
      </c>
      <c r="P81" s="155">
        <v>0</v>
      </c>
      <c r="Q81" s="155">
        <f>ROUND(E81*P81,2)</f>
        <v>0</v>
      </c>
      <c r="R81" s="156"/>
      <c r="S81" s="156" t="s">
        <v>120</v>
      </c>
      <c r="T81" s="156" t="s">
        <v>120</v>
      </c>
      <c r="U81" s="156">
        <v>0.01</v>
      </c>
      <c r="V81" s="156">
        <f>ROUND(E81*U81,2)</f>
        <v>0.03</v>
      </c>
      <c r="W81" s="156"/>
      <c r="X81" s="156" t="s">
        <v>175</v>
      </c>
      <c r="Y81" s="156" t="s">
        <v>123</v>
      </c>
      <c r="Z81" s="146"/>
      <c r="AA81" s="146"/>
      <c r="AB81" s="146"/>
      <c r="AC81" s="146"/>
      <c r="AD81" s="146"/>
      <c r="AE81" s="146"/>
      <c r="AF81" s="146"/>
      <c r="AG81" s="146" t="s">
        <v>176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251" t="s">
        <v>302</v>
      </c>
      <c r="D82" s="252"/>
      <c r="E82" s="252"/>
      <c r="F82" s="252"/>
      <c r="G82" s="252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126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">
      <c r="A83" s="153"/>
      <c r="B83" s="154"/>
      <c r="C83" s="190" t="s">
        <v>546</v>
      </c>
      <c r="D83" s="182"/>
      <c r="E83" s="183">
        <v>2.3519999999999999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196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90" t="s">
        <v>485</v>
      </c>
      <c r="D84" s="182"/>
      <c r="E84" s="183">
        <v>1.7407999999999999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196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90" t="s">
        <v>547</v>
      </c>
      <c r="D85" s="182"/>
      <c r="E85" s="183">
        <v>1.0232000000000001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196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">
      <c r="A86" s="153"/>
      <c r="B86" s="154"/>
      <c r="C86" s="190" t="s">
        <v>548</v>
      </c>
      <c r="D86" s="182"/>
      <c r="E86" s="183">
        <v>-2.1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196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70">
        <v>22</v>
      </c>
      <c r="B87" s="171" t="s">
        <v>306</v>
      </c>
      <c r="C87" s="178" t="s">
        <v>307</v>
      </c>
      <c r="D87" s="172" t="s">
        <v>238</v>
      </c>
      <c r="E87" s="173">
        <v>66.352000000000004</v>
      </c>
      <c r="F87" s="174"/>
      <c r="G87" s="175">
        <f>ROUND(E87*F87,2)</f>
        <v>0</v>
      </c>
      <c r="H87" s="157"/>
      <c r="I87" s="156">
        <f>ROUND(E87*H87,2)</f>
        <v>0</v>
      </c>
      <c r="J87" s="157"/>
      <c r="K87" s="156">
        <f>ROUND(E87*J87,2)</f>
        <v>0</v>
      </c>
      <c r="L87" s="156">
        <v>21</v>
      </c>
      <c r="M87" s="156">
        <f>G87*(1+L87/100)</f>
        <v>0</v>
      </c>
      <c r="N87" s="155">
        <v>0</v>
      </c>
      <c r="O87" s="155">
        <f>ROUND(E87*N87,2)</f>
        <v>0</v>
      </c>
      <c r="P87" s="155">
        <v>0</v>
      </c>
      <c r="Q87" s="155">
        <f>ROUND(E87*P87,2)</f>
        <v>0</v>
      </c>
      <c r="R87" s="156"/>
      <c r="S87" s="156" t="s">
        <v>120</v>
      </c>
      <c r="T87" s="156" t="s">
        <v>120</v>
      </c>
      <c r="U87" s="156">
        <v>0</v>
      </c>
      <c r="V87" s="156">
        <f>ROUND(E87*U87,2)</f>
        <v>0</v>
      </c>
      <c r="W87" s="156"/>
      <c r="X87" s="156" t="s">
        <v>175</v>
      </c>
      <c r="Y87" s="156" t="s">
        <v>123</v>
      </c>
      <c r="Z87" s="146"/>
      <c r="AA87" s="146"/>
      <c r="AB87" s="146"/>
      <c r="AC87" s="146"/>
      <c r="AD87" s="146"/>
      <c r="AE87" s="146"/>
      <c r="AF87" s="146"/>
      <c r="AG87" s="146" t="s">
        <v>176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251" t="s">
        <v>308</v>
      </c>
      <c r="D88" s="252"/>
      <c r="E88" s="252"/>
      <c r="F88" s="252"/>
      <c r="G88" s="252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126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190" t="s">
        <v>549</v>
      </c>
      <c r="D89" s="182"/>
      <c r="E89" s="183">
        <v>66.352000000000004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196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70">
        <v>23</v>
      </c>
      <c r="B90" s="171" t="s">
        <v>295</v>
      </c>
      <c r="C90" s="178" t="s">
        <v>296</v>
      </c>
      <c r="D90" s="172" t="s">
        <v>238</v>
      </c>
      <c r="E90" s="173">
        <v>3.016</v>
      </c>
      <c r="F90" s="174"/>
      <c r="G90" s="175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21</v>
      </c>
      <c r="M90" s="156">
        <f>G90*(1+L90/100)</f>
        <v>0</v>
      </c>
      <c r="N90" s="155">
        <v>0</v>
      </c>
      <c r="O90" s="155">
        <f>ROUND(E90*N90,2)</f>
        <v>0</v>
      </c>
      <c r="P90" s="155">
        <v>0</v>
      </c>
      <c r="Q90" s="155">
        <f>ROUND(E90*P90,2)</f>
        <v>0</v>
      </c>
      <c r="R90" s="156"/>
      <c r="S90" s="156" t="s">
        <v>120</v>
      </c>
      <c r="T90" s="156" t="s">
        <v>120</v>
      </c>
      <c r="U90" s="156">
        <v>0.03</v>
      </c>
      <c r="V90" s="156">
        <f>ROUND(E90*U90,2)</f>
        <v>0.09</v>
      </c>
      <c r="W90" s="156"/>
      <c r="X90" s="156" t="s">
        <v>175</v>
      </c>
      <c r="Y90" s="156" t="s">
        <v>123</v>
      </c>
      <c r="Z90" s="146"/>
      <c r="AA90" s="146"/>
      <c r="AB90" s="146"/>
      <c r="AC90" s="146"/>
      <c r="AD90" s="146"/>
      <c r="AE90" s="146"/>
      <c r="AF90" s="146"/>
      <c r="AG90" s="146" t="s">
        <v>176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2" x14ac:dyDescent="0.2">
      <c r="A91" s="153"/>
      <c r="B91" s="154"/>
      <c r="C91" s="251" t="s">
        <v>297</v>
      </c>
      <c r="D91" s="252"/>
      <c r="E91" s="252"/>
      <c r="F91" s="252"/>
      <c r="G91" s="252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126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76" t="str">
        <f>C91</f>
        <v>- uložení sypaniny do násypů nebo na skládku s rozprostřením sypaniny ve vrstvách a s hrubým urovnáním.</v>
      </c>
      <c r="BB91" s="146"/>
      <c r="BC91" s="146"/>
      <c r="BD91" s="146"/>
      <c r="BE91" s="146"/>
      <c r="BF91" s="146"/>
      <c r="BG91" s="146"/>
      <c r="BH91" s="146"/>
    </row>
    <row r="92" spans="1:60" ht="22.5" outlineLevel="1" x14ac:dyDescent="0.2">
      <c r="A92" s="170">
        <v>24</v>
      </c>
      <c r="B92" s="171" t="s">
        <v>335</v>
      </c>
      <c r="C92" s="178" t="s">
        <v>336</v>
      </c>
      <c r="D92" s="172" t="s">
        <v>284</v>
      </c>
      <c r="E92" s="173">
        <v>6.032</v>
      </c>
      <c r="F92" s="174"/>
      <c r="G92" s="175">
        <f>ROUND(E92*F92,2)</f>
        <v>0</v>
      </c>
      <c r="H92" s="157"/>
      <c r="I92" s="156">
        <f>ROUND(E92*H92,2)</f>
        <v>0</v>
      </c>
      <c r="J92" s="157"/>
      <c r="K92" s="156">
        <f>ROUND(E92*J92,2)</f>
        <v>0</v>
      </c>
      <c r="L92" s="156">
        <v>21</v>
      </c>
      <c r="M92" s="156">
        <f>G92*(1+L92/100)</f>
        <v>0</v>
      </c>
      <c r="N92" s="155">
        <v>0</v>
      </c>
      <c r="O92" s="155">
        <f>ROUND(E92*N92,2)</f>
        <v>0</v>
      </c>
      <c r="P92" s="155">
        <v>0</v>
      </c>
      <c r="Q92" s="155">
        <f>ROUND(E92*P92,2)</f>
        <v>0</v>
      </c>
      <c r="R92" s="156"/>
      <c r="S92" s="156" t="s">
        <v>120</v>
      </c>
      <c r="T92" s="156" t="s">
        <v>120</v>
      </c>
      <c r="U92" s="156">
        <v>0</v>
      </c>
      <c r="V92" s="156">
        <f>ROUND(E92*U92,2)</f>
        <v>0</v>
      </c>
      <c r="W92" s="156"/>
      <c r="X92" s="156" t="s">
        <v>175</v>
      </c>
      <c r="Y92" s="156" t="s">
        <v>123</v>
      </c>
      <c r="Z92" s="146"/>
      <c r="AA92" s="146"/>
      <c r="AB92" s="146"/>
      <c r="AC92" s="146"/>
      <c r="AD92" s="146"/>
      <c r="AE92" s="146"/>
      <c r="AF92" s="146"/>
      <c r="AG92" s="146" t="s">
        <v>176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">
      <c r="A93" s="153"/>
      <c r="B93" s="154"/>
      <c r="C93" s="190" t="s">
        <v>550</v>
      </c>
      <c r="D93" s="182"/>
      <c r="E93" s="183">
        <v>6.032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196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x14ac:dyDescent="0.2">
      <c r="A94" s="163" t="s">
        <v>115</v>
      </c>
      <c r="B94" s="164" t="s">
        <v>80</v>
      </c>
      <c r="C94" s="177" t="s">
        <v>81</v>
      </c>
      <c r="D94" s="165"/>
      <c r="E94" s="166"/>
      <c r="F94" s="167"/>
      <c r="G94" s="168">
        <f>SUMIF(AG95:AG95,"&lt;&gt;NOR",G95:G95)</f>
        <v>0</v>
      </c>
      <c r="H94" s="162"/>
      <c r="I94" s="162">
        <f>SUM(I95:I95)</f>
        <v>0</v>
      </c>
      <c r="J94" s="162"/>
      <c r="K94" s="162">
        <f>SUM(K95:K95)</f>
        <v>0</v>
      </c>
      <c r="L94" s="162"/>
      <c r="M94" s="162">
        <f>SUM(M95:M95)</f>
        <v>0</v>
      </c>
      <c r="N94" s="161"/>
      <c r="O94" s="161">
        <f>SUM(O95:O95)</f>
        <v>0</v>
      </c>
      <c r="P94" s="161"/>
      <c r="Q94" s="161">
        <f>SUM(Q95:Q95)</f>
        <v>0</v>
      </c>
      <c r="R94" s="162"/>
      <c r="S94" s="162"/>
      <c r="T94" s="162"/>
      <c r="U94" s="162"/>
      <c r="V94" s="162">
        <f>SUM(V95:V95)</f>
        <v>6.59</v>
      </c>
      <c r="W94" s="162"/>
      <c r="X94" s="162"/>
      <c r="Y94" s="162"/>
      <c r="AG94" t="s">
        <v>116</v>
      </c>
    </row>
    <row r="95" spans="1:60" outlineLevel="1" x14ac:dyDescent="0.2">
      <c r="A95" s="170">
        <v>25</v>
      </c>
      <c r="B95" s="171" t="s">
        <v>551</v>
      </c>
      <c r="C95" s="178" t="s">
        <v>552</v>
      </c>
      <c r="D95" s="172" t="s">
        <v>284</v>
      </c>
      <c r="E95" s="173">
        <v>6.50624</v>
      </c>
      <c r="F95" s="174"/>
      <c r="G95" s="175">
        <f>ROUND(E95*F95,2)</f>
        <v>0</v>
      </c>
      <c r="H95" s="157"/>
      <c r="I95" s="156">
        <f>ROUND(E95*H95,2)</f>
        <v>0</v>
      </c>
      <c r="J95" s="157"/>
      <c r="K95" s="156">
        <f>ROUND(E95*J95,2)</f>
        <v>0</v>
      </c>
      <c r="L95" s="156">
        <v>21</v>
      </c>
      <c r="M95" s="156">
        <f>G95*(1+L95/100)</f>
        <v>0</v>
      </c>
      <c r="N95" s="155">
        <v>0</v>
      </c>
      <c r="O95" s="155">
        <f>ROUND(E95*N95,2)</f>
        <v>0</v>
      </c>
      <c r="P95" s="155">
        <v>0</v>
      </c>
      <c r="Q95" s="155">
        <f>ROUND(E95*P95,2)</f>
        <v>0</v>
      </c>
      <c r="R95" s="156"/>
      <c r="S95" s="156" t="s">
        <v>120</v>
      </c>
      <c r="T95" s="156" t="s">
        <v>120</v>
      </c>
      <c r="U95" s="156">
        <v>1.0129999999999999</v>
      </c>
      <c r="V95" s="156">
        <f>ROUND(E95*U95,2)</f>
        <v>6.59</v>
      </c>
      <c r="W95" s="156"/>
      <c r="X95" s="156" t="s">
        <v>285</v>
      </c>
      <c r="Y95" s="156" t="s">
        <v>123</v>
      </c>
      <c r="Z95" s="146"/>
      <c r="AA95" s="146"/>
      <c r="AB95" s="146"/>
      <c r="AC95" s="146"/>
      <c r="AD95" s="146"/>
      <c r="AE95" s="146"/>
      <c r="AF95" s="146"/>
      <c r="AG95" s="146" t="s">
        <v>286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x14ac:dyDescent="0.2">
      <c r="A96" s="3"/>
      <c r="B96" s="4"/>
      <c r="C96" s="179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E96">
        <v>15</v>
      </c>
      <c r="AF96">
        <v>21</v>
      </c>
      <c r="AG96" t="s">
        <v>101</v>
      </c>
    </row>
    <row r="97" spans="1:33" x14ac:dyDescent="0.2">
      <c r="A97" s="149"/>
      <c r="B97" s="150" t="s">
        <v>31</v>
      </c>
      <c r="C97" s="180"/>
      <c r="D97" s="151"/>
      <c r="E97" s="152"/>
      <c r="F97" s="152"/>
      <c r="G97" s="169">
        <f>G8+G47+G53+G75+G94</f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f>SUMIF(L7:L95,AE96,G7:G95)</f>
        <v>0</v>
      </c>
      <c r="AF97">
        <f>SUMIF(L7:L95,AF96,G7:G95)</f>
        <v>0</v>
      </c>
      <c r="AG97" t="s">
        <v>183</v>
      </c>
    </row>
    <row r="98" spans="1:33" x14ac:dyDescent="0.2">
      <c r="A98" s="3"/>
      <c r="B98" s="4"/>
      <c r="C98" s="179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33" x14ac:dyDescent="0.2">
      <c r="A99" s="3"/>
      <c r="B99" s="4"/>
      <c r="C99" s="179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33" x14ac:dyDescent="0.2">
      <c r="A100" s="260" t="s">
        <v>184</v>
      </c>
      <c r="B100" s="260"/>
      <c r="C100" s="261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33" x14ac:dyDescent="0.2">
      <c r="A101" s="262"/>
      <c r="B101" s="263"/>
      <c r="C101" s="264"/>
      <c r="D101" s="263"/>
      <c r="E101" s="263"/>
      <c r="F101" s="263"/>
      <c r="G101" s="26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G101" t="s">
        <v>185</v>
      </c>
    </row>
    <row r="102" spans="1:33" x14ac:dyDescent="0.2">
      <c r="A102" s="266"/>
      <c r="B102" s="267"/>
      <c r="C102" s="268"/>
      <c r="D102" s="267"/>
      <c r="E102" s="267"/>
      <c r="F102" s="267"/>
      <c r="G102" s="26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33" x14ac:dyDescent="0.2">
      <c r="A103" s="266"/>
      <c r="B103" s="267"/>
      <c r="C103" s="268"/>
      <c r="D103" s="267"/>
      <c r="E103" s="267"/>
      <c r="F103" s="267"/>
      <c r="G103" s="26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33" x14ac:dyDescent="0.2">
      <c r="A104" s="266"/>
      <c r="B104" s="267"/>
      <c r="C104" s="268"/>
      <c r="D104" s="267"/>
      <c r="E104" s="267"/>
      <c r="F104" s="267"/>
      <c r="G104" s="26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33" x14ac:dyDescent="0.2">
      <c r="A105" s="270"/>
      <c r="B105" s="271"/>
      <c r="C105" s="272"/>
      <c r="D105" s="271"/>
      <c r="E105" s="271"/>
      <c r="F105" s="271"/>
      <c r="G105" s="27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33" x14ac:dyDescent="0.2">
      <c r="A106" s="3"/>
      <c r="B106" s="4"/>
      <c r="C106" s="179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33" x14ac:dyDescent="0.2">
      <c r="C107" s="181"/>
      <c r="D107" s="10"/>
      <c r="AG107" t="s">
        <v>190</v>
      </c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7">
    <mergeCell ref="A100:C100"/>
    <mergeCell ref="A101:G105"/>
    <mergeCell ref="C10:G10"/>
    <mergeCell ref="C13:G13"/>
    <mergeCell ref="C16:G16"/>
    <mergeCell ref="C24:G24"/>
    <mergeCell ref="C41:G41"/>
    <mergeCell ref="A1:G1"/>
    <mergeCell ref="C2:G2"/>
    <mergeCell ref="C3:G3"/>
    <mergeCell ref="C4:G4"/>
    <mergeCell ref="C29:G29"/>
    <mergeCell ref="C31:G31"/>
    <mergeCell ref="C32:G32"/>
    <mergeCell ref="C35:G35"/>
    <mergeCell ref="C38:G38"/>
    <mergeCell ref="C69:G69"/>
    <mergeCell ref="C44:G44"/>
    <mergeCell ref="C45:G45"/>
    <mergeCell ref="C49:G49"/>
    <mergeCell ref="C50:G50"/>
    <mergeCell ref="C51:G51"/>
    <mergeCell ref="C55:G55"/>
    <mergeCell ref="C57:G57"/>
    <mergeCell ref="C59:G59"/>
    <mergeCell ref="C61:G61"/>
    <mergeCell ref="C63:G63"/>
    <mergeCell ref="C68:G68"/>
    <mergeCell ref="C82:G82"/>
    <mergeCell ref="C88:G88"/>
    <mergeCell ref="C91:G91"/>
    <mergeCell ref="C70:G70"/>
    <mergeCell ref="C71:G71"/>
    <mergeCell ref="C72:G72"/>
    <mergeCell ref="C74:G74"/>
    <mergeCell ref="C77:G77"/>
    <mergeCell ref="C80:G8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000 001 Pol</vt:lpstr>
      <vt:lpstr>001 001 Pol</vt:lpstr>
      <vt:lpstr>002 001 Pol</vt:lpstr>
      <vt:lpstr>003 001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'000 001 Pol'!Názvy_tisku</vt:lpstr>
      <vt:lpstr>'001 001 Pol'!Názvy_tisku</vt:lpstr>
      <vt:lpstr>'002 001 Pol'!Názvy_tisku</vt:lpstr>
      <vt:lpstr>'003 001 Pol'!Názvy_tisku</vt:lpstr>
      <vt:lpstr>oadresa</vt:lpstr>
      <vt:lpstr>Stavba!Objednatel</vt:lpstr>
      <vt:lpstr>Stavba!Objekt</vt:lpstr>
      <vt:lpstr>'000 001 Pol'!Oblast_tisku</vt:lpstr>
      <vt:lpstr>'001 001 Pol'!Oblast_tisku</vt:lpstr>
      <vt:lpstr>'002 001 Pol'!Oblast_tisku</vt:lpstr>
      <vt:lpstr>'003 001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Konvičný</dc:creator>
  <cp:lastModifiedBy>Martin Kavka</cp:lastModifiedBy>
  <cp:lastPrinted>2019-03-19T12:27:02Z</cp:lastPrinted>
  <dcterms:created xsi:type="dcterms:W3CDTF">2009-04-08T07:15:50Z</dcterms:created>
  <dcterms:modified xsi:type="dcterms:W3CDTF">2024-05-28T09:33:08Z</dcterms:modified>
</cp:coreProperties>
</file>