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Družina" sheetId="12" r:id="rId4"/>
    <sheet name="Chodba" sheetId="13" r:id="rId5"/>
    <sheet name="Vedlejší náklady" sheetId="14" r:id="rId6"/>
    <sheet name="Venkovní úpravy a oplocení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Družina!$1:$7</definedName>
    <definedName name="_xlnm.Print_Titles" localSheetId="4">Chodba!$1:$7</definedName>
    <definedName name="_xlnm.Print_Titles" localSheetId="5">'Vedlejší náklady'!$1:$7</definedName>
    <definedName name="_xlnm.Print_Titles" localSheetId="6">'Venkovní úpravy a oplocení'!$1:$7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Družina!$A$1:$X$1073</definedName>
    <definedName name="_xlnm.Print_Area" localSheetId="4">Chodba!$A$1:$X$115</definedName>
    <definedName name="_xlnm.Print_Area" localSheetId="1">Stavba!$A$1:$J$79</definedName>
    <definedName name="_xlnm.Print_Area" localSheetId="5">'Vedlejší náklady'!$A$1:$X$33</definedName>
    <definedName name="_xlnm.Print_Area" localSheetId="6">'Venkovní úpravy a oplocení'!$A$1:$X$96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8" i="15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2" i="15"/>
  <c r="I42" i="15"/>
  <c r="I41" i="15" s="1"/>
  <c r="K42" i="15"/>
  <c r="K41" i="15" s="1"/>
  <c r="M42" i="15"/>
  <c r="O42" i="15"/>
  <c r="O41" i="15" s="1"/>
  <c r="Q42" i="15"/>
  <c r="Q41" i="15" s="1"/>
  <c r="V42" i="15"/>
  <c r="G43" i="15"/>
  <c r="G41" i="15" s="1"/>
  <c r="I53" i="1" s="1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V41" i="15" s="1"/>
  <c r="K45" i="15"/>
  <c r="O45" i="15"/>
  <c r="G46" i="15"/>
  <c r="G45" i="15" s="1"/>
  <c r="I46" i="15"/>
  <c r="I45" i="15" s="1"/>
  <c r="K46" i="15"/>
  <c r="O46" i="15"/>
  <c r="Q46" i="15"/>
  <c r="Q45" i="15" s="1"/>
  <c r="V46" i="15"/>
  <c r="V45" i="15" s="1"/>
  <c r="G48" i="15"/>
  <c r="O48" i="15"/>
  <c r="Q48" i="15"/>
  <c r="V48" i="15"/>
  <c r="G49" i="15"/>
  <c r="I49" i="15"/>
  <c r="I48" i="15" s="1"/>
  <c r="K49" i="15"/>
  <c r="K48" i="15" s="1"/>
  <c r="M49" i="15"/>
  <c r="M48" i="15" s="1"/>
  <c r="O49" i="15"/>
  <c r="Q49" i="15"/>
  <c r="V49" i="15"/>
  <c r="G51" i="15"/>
  <c r="I51" i="15"/>
  <c r="I50" i="15" s="1"/>
  <c r="K51" i="15"/>
  <c r="M51" i="15"/>
  <c r="O51" i="15"/>
  <c r="O50" i="15" s="1"/>
  <c r="Q51" i="15"/>
  <c r="Q50" i="15" s="1"/>
  <c r="V51" i="15"/>
  <c r="G53" i="15"/>
  <c r="I53" i="15"/>
  <c r="K53" i="15"/>
  <c r="K50" i="15" s="1"/>
  <c r="M53" i="15"/>
  <c r="O53" i="15"/>
  <c r="Q53" i="15"/>
  <c r="V53" i="15"/>
  <c r="V50" i="15" s="1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6" i="15"/>
  <c r="M76" i="15" s="1"/>
  <c r="I76" i="15"/>
  <c r="K76" i="15"/>
  <c r="K75" i="15" s="1"/>
  <c r="O76" i="15"/>
  <c r="O75" i="15" s="1"/>
  <c r="Q76" i="15"/>
  <c r="V76" i="15"/>
  <c r="V75" i="15" s="1"/>
  <c r="G77" i="15"/>
  <c r="M77" i="15" s="1"/>
  <c r="I77" i="15"/>
  <c r="I75" i="15" s="1"/>
  <c r="K77" i="15"/>
  <c r="O77" i="15"/>
  <c r="Q77" i="15"/>
  <c r="Q75" i="15" s="1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I83" i="15"/>
  <c r="Q83" i="15"/>
  <c r="G84" i="15"/>
  <c r="M84" i="15" s="1"/>
  <c r="M83" i="15" s="1"/>
  <c r="I84" i="15"/>
  <c r="K84" i="15"/>
  <c r="K83" i="15" s="1"/>
  <c r="O84" i="15"/>
  <c r="O83" i="15" s="1"/>
  <c r="Q84" i="15"/>
  <c r="V84" i="15"/>
  <c r="V83" i="15" s="1"/>
  <c r="AE86" i="15"/>
  <c r="F44" i="1" s="1"/>
  <c r="G9" i="14"/>
  <c r="M9" i="14" s="1"/>
  <c r="I9" i="14"/>
  <c r="I8" i="14" s="1"/>
  <c r="K9" i="14"/>
  <c r="K8" i="14" s="1"/>
  <c r="O9" i="14"/>
  <c r="O8" i="14" s="1"/>
  <c r="Q9" i="14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Q8" i="14" s="1"/>
  <c r="V13" i="14"/>
  <c r="V14" i="14"/>
  <c r="G15" i="14"/>
  <c r="M15" i="14" s="1"/>
  <c r="I15" i="14"/>
  <c r="I14" i="14" s="1"/>
  <c r="K15" i="14"/>
  <c r="K14" i="14" s="1"/>
  <c r="O15" i="14"/>
  <c r="Q15" i="14"/>
  <c r="V15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O14" i="14" s="1"/>
  <c r="Q18" i="14"/>
  <c r="V18" i="14"/>
  <c r="G19" i="14"/>
  <c r="I19" i="14"/>
  <c r="K19" i="14"/>
  <c r="M19" i="14"/>
  <c r="O19" i="14"/>
  <c r="Q19" i="14"/>
  <c r="Q14" i="14" s="1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AE23" i="14"/>
  <c r="F43" i="1" s="1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6" i="13"/>
  <c r="G15" i="13" s="1"/>
  <c r="I16" i="13"/>
  <c r="I15" i="13" s="1"/>
  <c r="K16" i="13"/>
  <c r="M16" i="13"/>
  <c r="O16" i="13"/>
  <c r="O15" i="13" s="1"/>
  <c r="Q16" i="13"/>
  <c r="V16" i="13"/>
  <c r="V15" i="13" s="1"/>
  <c r="G18" i="13"/>
  <c r="M18" i="13" s="1"/>
  <c r="I18" i="13"/>
  <c r="K18" i="13"/>
  <c r="K15" i="13" s="1"/>
  <c r="O18" i="13"/>
  <c r="Q18" i="13"/>
  <c r="Q15" i="13" s="1"/>
  <c r="V18" i="13"/>
  <c r="G20" i="13"/>
  <c r="M20" i="13" s="1"/>
  <c r="I20" i="13"/>
  <c r="K20" i="13"/>
  <c r="O20" i="13"/>
  <c r="Q20" i="13"/>
  <c r="V20" i="13"/>
  <c r="O22" i="13"/>
  <c r="G23" i="13"/>
  <c r="M23" i="13" s="1"/>
  <c r="I23" i="13"/>
  <c r="I22" i="13" s="1"/>
  <c r="K23" i="13"/>
  <c r="K22" i="13" s="1"/>
  <c r="O23" i="13"/>
  <c r="Q23" i="13"/>
  <c r="Q22" i="13" s="1"/>
  <c r="V23" i="13"/>
  <c r="G25" i="13"/>
  <c r="I25" i="13"/>
  <c r="K25" i="13"/>
  <c r="O25" i="13"/>
  <c r="Q25" i="13"/>
  <c r="V25" i="13"/>
  <c r="V22" i="13" s="1"/>
  <c r="G27" i="13"/>
  <c r="M27" i="13" s="1"/>
  <c r="I27" i="13"/>
  <c r="K27" i="13"/>
  <c r="O27" i="13"/>
  <c r="Q27" i="13"/>
  <c r="V27" i="13"/>
  <c r="G31" i="13"/>
  <c r="M31" i="13" s="1"/>
  <c r="M30" i="13" s="1"/>
  <c r="I31" i="13"/>
  <c r="I30" i="13" s="1"/>
  <c r="K31" i="13"/>
  <c r="O31" i="13"/>
  <c r="Q31" i="13"/>
  <c r="Q30" i="13" s="1"/>
  <c r="V31" i="13"/>
  <c r="V30" i="13" s="1"/>
  <c r="G33" i="13"/>
  <c r="I33" i="13"/>
  <c r="K33" i="13"/>
  <c r="K30" i="13" s="1"/>
  <c r="M33" i="13"/>
  <c r="O33" i="13"/>
  <c r="O30" i="13" s="1"/>
  <c r="Q33" i="13"/>
  <c r="V33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2" i="13"/>
  <c r="K42" i="13"/>
  <c r="O42" i="13"/>
  <c r="V42" i="13"/>
  <c r="G43" i="13"/>
  <c r="I43" i="13"/>
  <c r="I42" i="13" s="1"/>
  <c r="K43" i="13"/>
  <c r="M43" i="13"/>
  <c r="M42" i="13" s="1"/>
  <c r="O43" i="13"/>
  <c r="Q43" i="13"/>
  <c r="Q42" i="13" s="1"/>
  <c r="V43" i="13"/>
  <c r="G45" i="13"/>
  <c r="I45" i="13"/>
  <c r="I44" i="13" s="1"/>
  <c r="K45" i="13"/>
  <c r="M45" i="13"/>
  <c r="O45" i="13"/>
  <c r="Q45" i="13"/>
  <c r="Q44" i="13" s="1"/>
  <c r="V45" i="13"/>
  <c r="V44" i="13" s="1"/>
  <c r="G48" i="13"/>
  <c r="G44" i="13" s="1"/>
  <c r="I48" i="13"/>
  <c r="K48" i="13"/>
  <c r="K44" i="13" s="1"/>
  <c r="M48" i="13"/>
  <c r="O48" i="13"/>
  <c r="O44" i="13" s="1"/>
  <c r="Q48" i="13"/>
  <c r="V48" i="13"/>
  <c r="G50" i="13"/>
  <c r="I50" i="13"/>
  <c r="I49" i="13" s="1"/>
  <c r="K50" i="13"/>
  <c r="K49" i="13" s="1"/>
  <c r="O50" i="13"/>
  <c r="O49" i="13" s="1"/>
  <c r="Q50" i="13"/>
  <c r="V50" i="13"/>
  <c r="V49" i="13" s="1"/>
  <c r="G51" i="13"/>
  <c r="I51" i="13"/>
  <c r="K51" i="13"/>
  <c r="M51" i="13"/>
  <c r="O51" i="13"/>
  <c r="Q51" i="13"/>
  <c r="Q49" i="13" s="1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5" i="13"/>
  <c r="I55" i="13"/>
  <c r="I54" i="13" s="1"/>
  <c r="K55" i="13"/>
  <c r="M55" i="13"/>
  <c r="O55" i="13"/>
  <c r="Q55" i="13"/>
  <c r="Q54" i="13" s="1"/>
  <c r="V55" i="13"/>
  <c r="V54" i="13" s="1"/>
  <c r="G57" i="13"/>
  <c r="I57" i="13"/>
  <c r="K57" i="13"/>
  <c r="K54" i="13" s="1"/>
  <c r="M57" i="13"/>
  <c r="O57" i="13"/>
  <c r="O54" i="13" s="1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4" i="13"/>
  <c r="I74" i="13"/>
  <c r="K74" i="13"/>
  <c r="M74" i="13"/>
  <c r="O74" i="13"/>
  <c r="Q74" i="13"/>
  <c r="V74" i="13"/>
  <c r="G76" i="13"/>
  <c r="G75" i="13" s="1"/>
  <c r="I76" i="13"/>
  <c r="I75" i="13" s="1"/>
  <c r="K76" i="13"/>
  <c r="K75" i="13" s="1"/>
  <c r="O76" i="13"/>
  <c r="O75" i="13" s="1"/>
  <c r="Q76" i="13"/>
  <c r="V76" i="13"/>
  <c r="V75" i="13" s="1"/>
  <c r="G78" i="13"/>
  <c r="I78" i="13"/>
  <c r="K78" i="13"/>
  <c r="M78" i="13"/>
  <c r="O78" i="13"/>
  <c r="Q78" i="13"/>
  <c r="Q75" i="13" s="1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K87" i="13"/>
  <c r="G88" i="13"/>
  <c r="I88" i="13"/>
  <c r="I87" i="13" s="1"/>
  <c r="K88" i="13"/>
  <c r="M88" i="13"/>
  <c r="O88" i="13"/>
  <c r="Q88" i="13"/>
  <c r="Q87" i="13" s="1"/>
  <c r="V88" i="13"/>
  <c r="G94" i="13"/>
  <c r="M94" i="13" s="1"/>
  <c r="I94" i="13"/>
  <c r="K94" i="13"/>
  <c r="O94" i="13"/>
  <c r="O87" i="13" s="1"/>
  <c r="Q94" i="13"/>
  <c r="V94" i="13"/>
  <c r="V87" i="13" s="1"/>
  <c r="Q96" i="13"/>
  <c r="G97" i="13"/>
  <c r="I97" i="13"/>
  <c r="K97" i="13"/>
  <c r="K96" i="13" s="1"/>
  <c r="O97" i="13"/>
  <c r="O96" i="13" s="1"/>
  <c r="Q97" i="13"/>
  <c r="V97" i="13"/>
  <c r="V96" i="13" s="1"/>
  <c r="G98" i="13"/>
  <c r="I98" i="13"/>
  <c r="I96" i="13" s="1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AE105" i="13"/>
  <c r="F42" i="1" s="1"/>
  <c r="G9" i="12"/>
  <c r="M9" i="12" s="1"/>
  <c r="I9" i="12"/>
  <c r="I8" i="12" s="1"/>
  <c r="K9" i="12"/>
  <c r="K8" i="12" s="1"/>
  <c r="O9" i="12"/>
  <c r="O8" i="12" s="1"/>
  <c r="Q9" i="12"/>
  <c r="V9" i="12"/>
  <c r="V8" i="12" s="1"/>
  <c r="G49" i="12"/>
  <c r="M49" i="12" s="1"/>
  <c r="I49" i="12"/>
  <c r="K49" i="12"/>
  <c r="O49" i="12"/>
  <c r="Q49" i="12"/>
  <c r="V49" i="12"/>
  <c r="G90" i="12"/>
  <c r="M90" i="12" s="1"/>
  <c r="I90" i="12"/>
  <c r="K90" i="12"/>
  <c r="O90" i="12"/>
  <c r="Q90" i="12"/>
  <c r="V90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Q8" i="12" s="1"/>
  <c r="V131" i="12"/>
  <c r="G150" i="12"/>
  <c r="I150" i="12"/>
  <c r="K150" i="12"/>
  <c r="M150" i="12"/>
  <c r="O150" i="12"/>
  <c r="Q150" i="12"/>
  <c r="V150" i="12"/>
  <c r="G191" i="12"/>
  <c r="M191" i="12" s="1"/>
  <c r="I191" i="12"/>
  <c r="K191" i="12"/>
  <c r="O191" i="12"/>
  <c r="Q191" i="12"/>
  <c r="V191" i="12"/>
  <c r="G194" i="12"/>
  <c r="I194" i="12"/>
  <c r="K194" i="12"/>
  <c r="O194" i="12"/>
  <c r="Q194" i="12"/>
  <c r="V194" i="12"/>
  <c r="G238" i="12"/>
  <c r="M238" i="12" s="1"/>
  <c r="I238" i="12"/>
  <c r="K238" i="12"/>
  <c r="O238" i="12"/>
  <c r="Q238" i="12"/>
  <c r="V238" i="12"/>
  <c r="K241" i="12"/>
  <c r="G242" i="12"/>
  <c r="M242" i="12" s="1"/>
  <c r="I242" i="12"/>
  <c r="I241" i="12" s="1"/>
  <c r="K242" i="12"/>
  <c r="O242" i="12"/>
  <c r="O241" i="12" s="1"/>
  <c r="Q242" i="12"/>
  <c r="Q241" i="12" s="1"/>
  <c r="V242" i="12"/>
  <c r="V241" i="12" s="1"/>
  <c r="G261" i="12"/>
  <c r="M261" i="12" s="1"/>
  <c r="I261" i="12"/>
  <c r="K261" i="12"/>
  <c r="O261" i="12"/>
  <c r="Q261" i="12"/>
  <c r="V261" i="12"/>
  <c r="G280" i="12"/>
  <c r="I280" i="12"/>
  <c r="K280" i="12"/>
  <c r="M280" i="12"/>
  <c r="O280" i="12"/>
  <c r="Q280" i="12"/>
  <c r="V280" i="12"/>
  <c r="O299" i="12"/>
  <c r="V299" i="12"/>
  <c r="G300" i="12"/>
  <c r="M300" i="12" s="1"/>
  <c r="I300" i="12"/>
  <c r="I299" i="12" s="1"/>
  <c r="K300" i="12"/>
  <c r="K299" i="12" s="1"/>
  <c r="O300" i="12"/>
  <c r="Q300" i="12"/>
  <c r="Q299" i="12" s="1"/>
  <c r="V300" i="12"/>
  <c r="G301" i="12"/>
  <c r="I301" i="12"/>
  <c r="K301" i="12"/>
  <c r="O301" i="12"/>
  <c r="Q301" i="12"/>
  <c r="V301" i="12"/>
  <c r="G302" i="12"/>
  <c r="I302" i="12"/>
  <c r="K302" i="12"/>
  <c r="M302" i="12"/>
  <c r="O302" i="12"/>
  <c r="Q302" i="12"/>
  <c r="V302" i="12"/>
  <c r="G303" i="12"/>
  <c r="M303" i="12" s="1"/>
  <c r="I303" i="12"/>
  <c r="K303" i="12"/>
  <c r="O303" i="12"/>
  <c r="Q303" i="12"/>
  <c r="V303" i="12"/>
  <c r="G310" i="12"/>
  <c r="I310" i="12"/>
  <c r="Q310" i="12"/>
  <c r="G311" i="12"/>
  <c r="M311" i="12" s="1"/>
  <c r="M310" i="12" s="1"/>
  <c r="I311" i="12"/>
  <c r="K311" i="12"/>
  <c r="K310" i="12" s="1"/>
  <c r="O311" i="12"/>
  <c r="O310" i="12" s="1"/>
  <c r="Q311" i="12"/>
  <c r="V311" i="12"/>
  <c r="V310" i="12" s="1"/>
  <c r="K330" i="12"/>
  <c r="Q330" i="12"/>
  <c r="G331" i="12"/>
  <c r="I331" i="12"/>
  <c r="I330" i="12" s="1"/>
  <c r="K331" i="12"/>
  <c r="M331" i="12"/>
  <c r="O331" i="12"/>
  <c r="O330" i="12" s="1"/>
  <c r="Q331" i="12"/>
  <c r="V331" i="12"/>
  <c r="V330" i="12" s="1"/>
  <c r="G350" i="12"/>
  <c r="I350" i="12"/>
  <c r="K350" i="12"/>
  <c r="M350" i="12"/>
  <c r="O350" i="12"/>
  <c r="Q350" i="12"/>
  <c r="V350" i="12"/>
  <c r="G351" i="12"/>
  <c r="M351" i="12" s="1"/>
  <c r="I351" i="12"/>
  <c r="K351" i="12"/>
  <c r="O351" i="12"/>
  <c r="Q351" i="12"/>
  <c r="V351" i="12"/>
  <c r="G370" i="12"/>
  <c r="M370" i="12" s="1"/>
  <c r="I370" i="12"/>
  <c r="K370" i="12"/>
  <c r="O370" i="12"/>
  <c r="Q370" i="12"/>
  <c r="V370" i="12"/>
  <c r="G374" i="12"/>
  <c r="I374" i="12"/>
  <c r="I373" i="12" s="1"/>
  <c r="K374" i="12"/>
  <c r="M374" i="12"/>
  <c r="O374" i="12"/>
  <c r="Q374" i="12"/>
  <c r="Q373" i="12" s="1"/>
  <c r="V374" i="12"/>
  <c r="V373" i="12" s="1"/>
  <c r="G376" i="12"/>
  <c r="M376" i="12" s="1"/>
  <c r="I376" i="12"/>
  <c r="K376" i="12"/>
  <c r="O376" i="12"/>
  <c r="O373" i="12" s="1"/>
  <c r="Q376" i="12"/>
  <c r="V376" i="12"/>
  <c r="G378" i="12"/>
  <c r="I378" i="12"/>
  <c r="K378" i="12"/>
  <c r="M378" i="12"/>
  <c r="O378" i="12"/>
  <c r="Q378" i="12"/>
  <c r="V378" i="12"/>
  <c r="G391" i="12"/>
  <c r="I391" i="12"/>
  <c r="K391" i="12"/>
  <c r="M391" i="12"/>
  <c r="O391" i="12"/>
  <c r="Q391" i="12"/>
  <c r="V391" i="12"/>
  <c r="G410" i="12"/>
  <c r="M410" i="12" s="1"/>
  <c r="I410" i="12"/>
  <c r="K410" i="12"/>
  <c r="O410" i="12"/>
  <c r="Q410" i="12"/>
  <c r="V410" i="12"/>
  <c r="G423" i="12"/>
  <c r="M423" i="12" s="1"/>
  <c r="I423" i="12"/>
  <c r="K423" i="12"/>
  <c r="O423" i="12"/>
  <c r="Q423" i="12"/>
  <c r="V423" i="12"/>
  <c r="G427" i="12"/>
  <c r="I427" i="12"/>
  <c r="K427" i="12"/>
  <c r="M427" i="12"/>
  <c r="O427" i="12"/>
  <c r="Q427" i="12"/>
  <c r="V427" i="12"/>
  <c r="G434" i="12"/>
  <c r="M434" i="12" s="1"/>
  <c r="I434" i="12"/>
  <c r="K434" i="12"/>
  <c r="K373" i="12" s="1"/>
  <c r="O434" i="12"/>
  <c r="Q434" i="12"/>
  <c r="V434" i="12"/>
  <c r="G435" i="12"/>
  <c r="I435" i="12"/>
  <c r="K435" i="12"/>
  <c r="M435" i="12"/>
  <c r="O435" i="12"/>
  <c r="Q435" i="12"/>
  <c r="V435" i="12"/>
  <c r="G436" i="12"/>
  <c r="I436" i="12"/>
  <c r="K436" i="12"/>
  <c r="M436" i="12"/>
  <c r="O436" i="12"/>
  <c r="Q436" i="12"/>
  <c r="V436" i="12"/>
  <c r="G455" i="12"/>
  <c r="M455" i="12" s="1"/>
  <c r="I455" i="12"/>
  <c r="K455" i="12"/>
  <c r="O455" i="12"/>
  <c r="Q455" i="12"/>
  <c r="V455" i="12"/>
  <c r="G496" i="12"/>
  <c r="I496" i="12"/>
  <c r="K496" i="12"/>
  <c r="M496" i="12"/>
  <c r="O496" i="12"/>
  <c r="Q496" i="12"/>
  <c r="V496" i="12"/>
  <c r="G536" i="12"/>
  <c r="M536" i="12" s="1"/>
  <c r="I536" i="12"/>
  <c r="K536" i="12"/>
  <c r="O536" i="12"/>
  <c r="Q536" i="12"/>
  <c r="V536" i="12"/>
  <c r="K537" i="12"/>
  <c r="Q537" i="12"/>
  <c r="V537" i="12"/>
  <c r="G538" i="12"/>
  <c r="M538" i="12" s="1"/>
  <c r="M537" i="12" s="1"/>
  <c r="I538" i="12"/>
  <c r="I537" i="12" s="1"/>
  <c r="K538" i="12"/>
  <c r="O538" i="12"/>
  <c r="O537" i="12" s="1"/>
  <c r="Q538" i="12"/>
  <c r="V538" i="12"/>
  <c r="K539" i="12"/>
  <c r="G540" i="12"/>
  <c r="I540" i="12"/>
  <c r="I539" i="12" s="1"/>
  <c r="K540" i="12"/>
  <c r="M540" i="12"/>
  <c r="O540" i="12"/>
  <c r="Q540" i="12"/>
  <c r="Q539" i="12" s="1"/>
  <c r="V540" i="12"/>
  <c r="V539" i="12" s="1"/>
  <c r="G580" i="12"/>
  <c r="M580" i="12" s="1"/>
  <c r="I580" i="12"/>
  <c r="K580" i="12"/>
  <c r="O580" i="12"/>
  <c r="O539" i="12" s="1"/>
  <c r="Q580" i="12"/>
  <c r="V580" i="12"/>
  <c r="K581" i="12"/>
  <c r="M581" i="12"/>
  <c r="Q581" i="12"/>
  <c r="G582" i="12"/>
  <c r="G581" i="12" s="1"/>
  <c r="I62" i="1" s="1"/>
  <c r="I582" i="12"/>
  <c r="I581" i="12" s="1"/>
  <c r="K582" i="12"/>
  <c r="M582" i="12"/>
  <c r="O582" i="12"/>
  <c r="O581" i="12" s="1"/>
  <c r="Q582" i="12"/>
  <c r="V582" i="12"/>
  <c r="V581" i="12" s="1"/>
  <c r="G584" i="12"/>
  <c r="I584" i="12"/>
  <c r="K584" i="12"/>
  <c r="K583" i="12" s="1"/>
  <c r="O584" i="12"/>
  <c r="Q584" i="12"/>
  <c r="V584" i="12"/>
  <c r="V583" i="12" s="1"/>
  <c r="G585" i="12"/>
  <c r="M585" i="12" s="1"/>
  <c r="I585" i="12"/>
  <c r="I583" i="12" s="1"/>
  <c r="K585" i="12"/>
  <c r="O585" i="12"/>
  <c r="Q585" i="12"/>
  <c r="V585" i="12"/>
  <c r="G586" i="12"/>
  <c r="M586" i="12" s="1"/>
  <c r="I586" i="12"/>
  <c r="K586" i="12"/>
  <c r="O586" i="12"/>
  <c r="Q586" i="12"/>
  <c r="V586" i="12"/>
  <c r="G587" i="12"/>
  <c r="I587" i="12"/>
  <c r="K587" i="12"/>
  <c r="M587" i="12"/>
  <c r="O587" i="12"/>
  <c r="Q587" i="12"/>
  <c r="V587" i="12"/>
  <c r="G588" i="12"/>
  <c r="I588" i="12"/>
  <c r="K588" i="12"/>
  <c r="M588" i="12"/>
  <c r="O588" i="12"/>
  <c r="O583" i="12" s="1"/>
  <c r="Q588" i="12"/>
  <c r="V588" i="12"/>
  <c r="G589" i="12"/>
  <c r="M589" i="12" s="1"/>
  <c r="I589" i="12"/>
  <c r="K589" i="12"/>
  <c r="O589" i="12"/>
  <c r="Q589" i="12"/>
  <c r="Q583" i="12" s="1"/>
  <c r="V589" i="12"/>
  <c r="G590" i="12"/>
  <c r="I590" i="12"/>
  <c r="K590" i="12"/>
  <c r="M590" i="12"/>
  <c r="O590" i="12"/>
  <c r="Q590" i="12"/>
  <c r="V590" i="12"/>
  <c r="G592" i="12"/>
  <c r="I592" i="12"/>
  <c r="I591" i="12" s="1"/>
  <c r="K592" i="12"/>
  <c r="K591" i="12" s="1"/>
  <c r="O592" i="12"/>
  <c r="Q592" i="12"/>
  <c r="V592" i="12"/>
  <c r="V591" i="12" s="1"/>
  <c r="G593" i="12"/>
  <c r="M593" i="12" s="1"/>
  <c r="I593" i="12"/>
  <c r="K593" i="12"/>
  <c r="O593" i="12"/>
  <c r="Q593" i="12"/>
  <c r="V593" i="12"/>
  <c r="G594" i="12"/>
  <c r="M594" i="12" s="1"/>
  <c r="I594" i="12"/>
  <c r="K594" i="12"/>
  <c r="O594" i="12"/>
  <c r="Q594" i="12"/>
  <c r="V594" i="12"/>
  <c r="G595" i="12"/>
  <c r="I595" i="12"/>
  <c r="K595" i="12"/>
  <c r="M595" i="12"/>
  <c r="O595" i="12"/>
  <c r="Q595" i="12"/>
  <c r="V595" i="12"/>
  <c r="G596" i="12"/>
  <c r="M596" i="12" s="1"/>
  <c r="I596" i="12"/>
  <c r="K596" i="12"/>
  <c r="O596" i="12"/>
  <c r="O591" i="12" s="1"/>
  <c r="Q596" i="12"/>
  <c r="V596" i="12"/>
  <c r="G597" i="12"/>
  <c r="I597" i="12"/>
  <c r="K597" i="12"/>
  <c r="M597" i="12"/>
  <c r="O597" i="12"/>
  <c r="Q597" i="12"/>
  <c r="Q591" i="12" s="1"/>
  <c r="V597" i="12"/>
  <c r="G598" i="12"/>
  <c r="M598" i="12" s="1"/>
  <c r="I598" i="12"/>
  <c r="K598" i="12"/>
  <c r="O598" i="12"/>
  <c r="Q598" i="12"/>
  <c r="V598" i="12"/>
  <c r="G599" i="12"/>
  <c r="M599" i="12" s="1"/>
  <c r="I599" i="12"/>
  <c r="K599" i="12"/>
  <c r="O599" i="12"/>
  <c r="Q599" i="12"/>
  <c r="V599" i="12"/>
  <c r="G601" i="12"/>
  <c r="I601" i="12"/>
  <c r="I600" i="12" s="1"/>
  <c r="K601" i="12"/>
  <c r="K600" i="12" s="1"/>
  <c r="M601" i="12"/>
  <c r="O601" i="12"/>
  <c r="O600" i="12" s="1"/>
  <c r="Q601" i="12"/>
  <c r="V601" i="12"/>
  <c r="G602" i="12"/>
  <c r="M602" i="12" s="1"/>
  <c r="I602" i="12"/>
  <c r="K602" i="12"/>
  <c r="O602" i="12"/>
  <c r="Q602" i="12"/>
  <c r="V602" i="12"/>
  <c r="G603" i="12"/>
  <c r="M603" i="12" s="1"/>
  <c r="I603" i="12"/>
  <c r="K603" i="12"/>
  <c r="O603" i="12"/>
  <c r="Q603" i="12"/>
  <c r="V603" i="12"/>
  <c r="G604" i="12"/>
  <c r="I604" i="12"/>
  <c r="K604" i="12"/>
  <c r="M604" i="12"/>
  <c r="O604" i="12"/>
  <c r="Q604" i="12"/>
  <c r="V604" i="12"/>
  <c r="G605" i="12"/>
  <c r="M605" i="12" s="1"/>
  <c r="I605" i="12"/>
  <c r="K605" i="12"/>
  <c r="O605" i="12"/>
  <c r="Q605" i="12"/>
  <c r="Q600" i="12" s="1"/>
  <c r="V605" i="12"/>
  <c r="G606" i="12"/>
  <c r="M606" i="12" s="1"/>
  <c r="I606" i="12"/>
  <c r="K606" i="12"/>
  <c r="O606" i="12"/>
  <c r="Q606" i="12"/>
  <c r="V606" i="12"/>
  <c r="V600" i="12" s="1"/>
  <c r="G607" i="12"/>
  <c r="M607" i="12" s="1"/>
  <c r="I607" i="12"/>
  <c r="K607" i="12"/>
  <c r="O607" i="12"/>
  <c r="Q607" i="12"/>
  <c r="V607" i="12"/>
  <c r="G608" i="12"/>
  <c r="M608" i="12" s="1"/>
  <c r="I608" i="12"/>
  <c r="K608" i="12"/>
  <c r="O608" i="12"/>
  <c r="Q608" i="12"/>
  <c r="V608" i="12"/>
  <c r="G609" i="12"/>
  <c r="M609" i="12" s="1"/>
  <c r="I609" i="12"/>
  <c r="K609" i="12"/>
  <c r="O609" i="12"/>
  <c r="Q609" i="12"/>
  <c r="V609" i="12"/>
  <c r="G610" i="12"/>
  <c r="M610" i="12" s="1"/>
  <c r="I610" i="12"/>
  <c r="K610" i="12"/>
  <c r="O610" i="12"/>
  <c r="Q610" i="12"/>
  <c r="V610" i="12"/>
  <c r="G611" i="12"/>
  <c r="M611" i="12" s="1"/>
  <c r="I611" i="12"/>
  <c r="K611" i="12"/>
  <c r="O611" i="12"/>
  <c r="Q611" i="12"/>
  <c r="V611" i="12"/>
  <c r="G612" i="12"/>
  <c r="M612" i="12" s="1"/>
  <c r="I612" i="12"/>
  <c r="K612" i="12"/>
  <c r="O612" i="12"/>
  <c r="Q612" i="12"/>
  <c r="V612" i="12"/>
  <c r="G613" i="12"/>
  <c r="I613" i="12"/>
  <c r="K613" i="12"/>
  <c r="M613" i="12"/>
  <c r="O613" i="12"/>
  <c r="Q613" i="12"/>
  <c r="V613" i="12"/>
  <c r="G614" i="12"/>
  <c r="I614" i="12"/>
  <c r="K614" i="12"/>
  <c r="M614" i="12"/>
  <c r="O614" i="12"/>
  <c r="Q614" i="12"/>
  <c r="V614" i="12"/>
  <c r="G616" i="12"/>
  <c r="M616" i="12" s="1"/>
  <c r="I616" i="12"/>
  <c r="K616" i="12"/>
  <c r="O616" i="12"/>
  <c r="Q616" i="12"/>
  <c r="V616" i="12"/>
  <c r="G617" i="12"/>
  <c r="M617" i="12" s="1"/>
  <c r="I617" i="12"/>
  <c r="K617" i="12"/>
  <c r="O617" i="12"/>
  <c r="Q617" i="12"/>
  <c r="V617" i="12"/>
  <c r="G618" i="12"/>
  <c r="M618" i="12" s="1"/>
  <c r="I618" i="12"/>
  <c r="K618" i="12"/>
  <c r="O618" i="12"/>
  <c r="Q618" i="12"/>
  <c r="V618" i="12"/>
  <c r="G619" i="12"/>
  <c r="M619" i="12" s="1"/>
  <c r="I619" i="12"/>
  <c r="K619" i="12"/>
  <c r="O619" i="12"/>
  <c r="Q619" i="12"/>
  <c r="V619" i="12"/>
  <c r="G620" i="12"/>
  <c r="I620" i="12"/>
  <c r="K620" i="12"/>
  <c r="M620" i="12"/>
  <c r="O620" i="12"/>
  <c r="Q620" i="12"/>
  <c r="V620" i="12"/>
  <c r="G621" i="12"/>
  <c r="M621" i="12" s="1"/>
  <c r="I621" i="12"/>
  <c r="K621" i="12"/>
  <c r="O621" i="12"/>
  <c r="Q621" i="12"/>
  <c r="V621" i="12"/>
  <c r="G622" i="12"/>
  <c r="I622" i="12"/>
  <c r="K622" i="12"/>
  <c r="M622" i="12"/>
  <c r="O622" i="12"/>
  <c r="Q622" i="12"/>
  <c r="V622" i="12"/>
  <c r="G623" i="12"/>
  <c r="M623" i="12" s="1"/>
  <c r="I623" i="12"/>
  <c r="K623" i="12"/>
  <c r="O623" i="12"/>
  <c r="Q623" i="12"/>
  <c r="V623" i="12"/>
  <c r="G624" i="12"/>
  <c r="M624" i="12" s="1"/>
  <c r="I624" i="12"/>
  <c r="K624" i="12"/>
  <c r="O624" i="12"/>
  <c r="Q624" i="12"/>
  <c r="V624" i="12"/>
  <c r="Q625" i="12"/>
  <c r="V625" i="12"/>
  <c r="G626" i="12"/>
  <c r="M626" i="12" s="1"/>
  <c r="I626" i="12"/>
  <c r="I625" i="12" s="1"/>
  <c r="K626" i="12"/>
  <c r="K625" i="12" s="1"/>
  <c r="O626" i="12"/>
  <c r="O625" i="12" s="1"/>
  <c r="Q626" i="12"/>
  <c r="V626" i="12"/>
  <c r="G627" i="12"/>
  <c r="M627" i="12" s="1"/>
  <c r="I627" i="12"/>
  <c r="K627" i="12"/>
  <c r="O627" i="12"/>
  <c r="Q627" i="12"/>
  <c r="V627" i="12"/>
  <c r="G628" i="12"/>
  <c r="I628" i="12"/>
  <c r="K628" i="12"/>
  <c r="M628" i="12"/>
  <c r="O628" i="12"/>
  <c r="Q628" i="12"/>
  <c r="V628" i="12"/>
  <c r="O629" i="12"/>
  <c r="G630" i="12"/>
  <c r="I630" i="12"/>
  <c r="K630" i="12"/>
  <c r="M630" i="12"/>
  <c r="O630" i="12"/>
  <c r="Q630" i="12"/>
  <c r="Q629" i="12" s="1"/>
  <c r="V630" i="12"/>
  <c r="V629" i="12" s="1"/>
  <c r="G631" i="12"/>
  <c r="I631" i="12"/>
  <c r="K631" i="12"/>
  <c r="M631" i="12"/>
  <c r="O631" i="12"/>
  <c r="Q631" i="12"/>
  <c r="V631" i="12"/>
  <c r="G633" i="12"/>
  <c r="I633" i="12"/>
  <c r="K633" i="12"/>
  <c r="M633" i="12"/>
  <c r="O633" i="12"/>
  <c r="Q633" i="12"/>
  <c r="V633" i="12"/>
  <c r="G635" i="12"/>
  <c r="M635" i="12" s="1"/>
  <c r="I635" i="12"/>
  <c r="K635" i="12"/>
  <c r="O635" i="12"/>
  <c r="Q635" i="12"/>
  <c r="V635" i="12"/>
  <c r="G636" i="12"/>
  <c r="M636" i="12" s="1"/>
  <c r="I636" i="12"/>
  <c r="I629" i="12" s="1"/>
  <c r="K636" i="12"/>
  <c r="O636" i="12"/>
  <c r="Q636" i="12"/>
  <c r="V636" i="12"/>
  <c r="G637" i="12"/>
  <c r="M637" i="12" s="1"/>
  <c r="I637" i="12"/>
  <c r="K637" i="12"/>
  <c r="K629" i="12" s="1"/>
  <c r="O637" i="12"/>
  <c r="Q637" i="12"/>
  <c r="V637" i="12"/>
  <c r="G639" i="12"/>
  <c r="M639" i="12" s="1"/>
  <c r="I639" i="12"/>
  <c r="K639" i="12"/>
  <c r="K638" i="12" s="1"/>
  <c r="O639" i="12"/>
  <c r="O638" i="12" s="1"/>
  <c r="Q639" i="12"/>
  <c r="Q638" i="12" s="1"/>
  <c r="V639" i="12"/>
  <c r="G640" i="12"/>
  <c r="I640" i="12"/>
  <c r="K640" i="12"/>
  <c r="M640" i="12"/>
  <c r="O640" i="12"/>
  <c r="Q640" i="12"/>
  <c r="V640" i="12"/>
  <c r="V638" i="12" s="1"/>
  <c r="G641" i="12"/>
  <c r="I641" i="12"/>
  <c r="K641" i="12"/>
  <c r="M641" i="12"/>
  <c r="O641" i="12"/>
  <c r="Q641" i="12"/>
  <c r="V641" i="12"/>
  <c r="G642" i="12"/>
  <c r="I642" i="12"/>
  <c r="K642" i="12"/>
  <c r="M642" i="12"/>
  <c r="O642" i="12"/>
  <c r="Q642" i="12"/>
  <c r="V642" i="12"/>
  <c r="G680" i="12"/>
  <c r="M680" i="12" s="1"/>
  <c r="I680" i="12"/>
  <c r="K680" i="12"/>
  <c r="O680" i="12"/>
  <c r="Q680" i="12"/>
  <c r="V680" i="12"/>
  <c r="G681" i="12"/>
  <c r="M681" i="12" s="1"/>
  <c r="I681" i="12"/>
  <c r="I638" i="12" s="1"/>
  <c r="K681" i="12"/>
  <c r="O681" i="12"/>
  <c r="Q681" i="12"/>
  <c r="V681" i="12"/>
  <c r="G682" i="12"/>
  <c r="M682" i="12" s="1"/>
  <c r="I682" i="12"/>
  <c r="K682" i="12"/>
  <c r="O682" i="12"/>
  <c r="Q682" i="12"/>
  <c r="V682" i="12"/>
  <c r="G683" i="12"/>
  <c r="I683" i="12"/>
  <c r="K683" i="12"/>
  <c r="M683" i="12"/>
  <c r="O683" i="12"/>
  <c r="Q683" i="12"/>
  <c r="V683" i="12"/>
  <c r="G684" i="12"/>
  <c r="M684" i="12" s="1"/>
  <c r="I684" i="12"/>
  <c r="K684" i="12"/>
  <c r="O684" i="12"/>
  <c r="Q684" i="12"/>
  <c r="V684" i="12"/>
  <c r="G685" i="12"/>
  <c r="M685" i="12" s="1"/>
  <c r="I685" i="12"/>
  <c r="K685" i="12"/>
  <c r="O685" i="12"/>
  <c r="Q685" i="12"/>
  <c r="V685" i="12"/>
  <c r="G686" i="12"/>
  <c r="M686" i="12" s="1"/>
  <c r="I686" i="12"/>
  <c r="K686" i="12"/>
  <c r="O686" i="12"/>
  <c r="Q686" i="12"/>
  <c r="V686" i="12"/>
  <c r="G688" i="12"/>
  <c r="G687" i="12" s="1"/>
  <c r="I688" i="12"/>
  <c r="I687" i="12" s="1"/>
  <c r="K688" i="12"/>
  <c r="K687" i="12" s="1"/>
  <c r="O688" i="12"/>
  <c r="Q688" i="12"/>
  <c r="V688" i="12"/>
  <c r="V687" i="12" s="1"/>
  <c r="G702" i="12"/>
  <c r="I702" i="12"/>
  <c r="K702" i="12"/>
  <c r="M702" i="12"/>
  <c r="O702" i="12"/>
  <c r="Q702" i="12"/>
  <c r="V702" i="12"/>
  <c r="G716" i="12"/>
  <c r="M716" i="12" s="1"/>
  <c r="I716" i="12"/>
  <c r="K716" i="12"/>
  <c r="O716" i="12"/>
  <c r="Q716" i="12"/>
  <c r="V716" i="12"/>
  <c r="G734" i="12"/>
  <c r="I734" i="12"/>
  <c r="K734" i="12"/>
  <c r="M734" i="12"/>
  <c r="O734" i="12"/>
  <c r="Q734" i="12"/>
  <c r="V734" i="12"/>
  <c r="G752" i="12"/>
  <c r="M752" i="12" s="1"/>
  <c r="I752" i="12"/>
  <c r="K752" i="12"/>
  <c r="O752" i="12"/>
  <c r="O687" i="12" s="1"/>
  <c r="Q752" i="12"/>
  <c r="V752" i="12"/>
  <c r="G766" i="12"/>
  <c r="M766" i="12" s="1"/>
  <c r="I766" i="12"/>
  <c r="K766" i="12"/>
  <c r="O766" i="12"/>
  <c r="Q766" i="12"/>
  <c r="Q687" i="12" s="1"/>
  <c r="V766" i="12"/>
  <c r="G780" i="12"/>
  <c r="I780" i="12"/>
  <c r="K780" i="12"/>
  <c r="M780" i="12"/>
  <c r="O780" i="12"/>
  <c r="Q780" i="12"/>
  <c r="V780" i="12"/>
  <c r="G794" i="12"/>
  <c r="I794" i="12"/>
  <c r="K794" i="12"/>
  <c r="M794" i="12"/>
  <c r="O794" i="12"/>
  <c r="Q794" i="12"/>
  <c r="V794" i="12"/>
  <c r="G812" i="12"/>
  <c r="M812" i="12" s="1"/>
  <c r="I812" i="12"/>
  <c r="K812" i="12"/>
  <c r="O812" i="12"/>
  <c r="Q812" i="12"/>
  <c r="V812" i="12"/>
  <c r="G830" i="12"/>
  <c r="I830" i="12"/>
  <c r="K830" i="12"/>
  <c r="M830" i="12"/>
  <c r="O830" i="12"/>
  <c r="Q830" i="12"/>
  <c r="V830" i="12"/>
  <c r="G867" i="12"/>
  <c r="M867" i="12" s="1"/>
  <c r="I867" i="12"/>
  <c r="K867" i="12"/>
  <c r="O867" i="12"/>
  <c r="Q867" i="12"/>
  <c r="V867" i="12"/>
  <c r="G869" i="12"/>
  <c r="M869" i="12" s="1"/>
  <c r="I869" i="12"/>
  <c r="K869" i="12"/>
  <c r="K868" i="12" s="1"/>
  <c r="O869" i="12"/>
  <c r="O868" i="12" s="1"/>
  <c r="Q869" i="12"/>
  <c r="Q868" i="12" s="1"/>
  <c r="V869" i="12"/>
  <c r="V868" i="12" s="1"/>
  <c r="G873" i="12"/>
  <c r="I873" i="12"/>
  <c r="K873" i="12"/>
  <c r="M873" i="12"/>
  <c r="O873" i="12"/>
  <c r="Q873" i="12"/>
  <c r="V873" i="12"/>
  <c r="G877" i="12"/>
  <c r="I877" i="12"/>
  <c r="K877" i="12"/>
  <c r="M877" i="12"/>
  <c r="O877" i="12"/>
  <c r="Q877" i="12"/>
  <c r="V877" i="12"/>
  <c r="G885" i="12"/>
  <c r="I885" i="12"/>
  <c r="K885" i="12"/>
  <c r="M885" i="12"/>
  <c r="O885" i="12"/>
  <c r="Q885" i="12"/>
  <c r="V885" i="12"/>
  <c r="G892" i="12"/>
  <c r="I892" i="12"/>
  <c r="K892" i="12"/>
  <c r="O892" i="12"/>
  <c r="Q892" i="12"/>
  <c r="V892" i="12"/>
  <c r="G899" i="12"/>
  <c r="M899" i="12" s="1"/>
  <c r="I899" i="12"/>
  <c r="I868" i="12" s="1"/>
  <c r="K899" i="12"/>
  <c r="O899" i="12"/>
  <c r="Q899" i="12"/>
  <c r="V899" i="12"/>
  <c r="G900" i="12"/>
  <c r="I72" i="1" s="1"/>
  <c r="K900" i="12"/>
  <c r="G901" i="12"/>
  <c r="M901" i="12" s="1"/>
  <c r="I901" i="12"/>
  <c r="I900" i="12" s="1"/>
  <c r="K901" i="12"/>
  <c r="O901" i="12"/>
  <c r="O900" i="12" s="1"/>
  <c r="Q901" i="12"/>
  <c r="Q900" i="12" s="1"/>
  <c r="V901" i="12"/>
  <c r="G918" i="12"/>
  <c r="M918" i="12" s="1"/>
  <c r="I918" i="12"/>
  <c r="K918" i="12"/>
  <c r="O918" i="12"/>
  <c r="Q918" i="12"/>
  <c r="V918" i="12"/>
  <c r="G919" i="12"/>
  <c r="I919" i="12"/>
  <c r="K919" i="12"/>
  <c r="M919" i="12"/>
  <c r="O919" i="12"/>
  <c r="Q919" i="12"/>
  <c r="V919" i="12"/>
  <c r="G936" i="12"/>
  <c r="I936" i="12"/>
  <c r="K936" i="12"/>
  <c r="M936" i="12"/>
  <c r="O936" i="12"/>
  <c r="Q936" i="12"/>
  <c r="V936" i="12"/>
  <c r="V900" i="12" s="1"/>
  <c r="G953" i="12"/>
  <c r="I953" i="12"/>
  <c r="K953" i="12"/>
  <c r="M953" i="12"/>
  <c r="O953" i="12"/>
  <c r="Q953" i="12"/>
  <c r="V953" i="12"/>
  <c r="G970" i="12"/>
  <c r="M970" i="12" s="1"/>
  <c r="I970" i="12"/>
  <c r="K970" i="12"/>
  <c r="O970" i="12"/>
  <c r="Q970" i="12"/>
  <c r="V970" i="12"/>
  <c r="G972" i="12"/>
  <c r="M972" i="12" s="1"/>
  <c r="I972" i="12"/>
  <c r="K972" i="12"/>
  <c r="O972" i="12"/>
  <c r="Q972" i="12"/>
  <c r="V972" i="12"/>
  <c r="G992" i="12"/>
  <c r="M992" i="12" s="1"/>
  <c r="I992" i="12"/>
  <c r="K992" i="12"/>
  <c r="O992" i="12"/>
  <c r="Q992" i="12"/>
  <c r="V992" i="12"/>
  <c r="G993" i="12"/>
  <c r="I993" i="12"/>
  <c r="K993" i="12"/>
  <c r="M993" i="12"/>
  <c r="O993" i="12"/>
  <c r="Q993" i="12"/>
  <c r="V993" i="12"/>
  <c r="K994" i="12"/>
  <c r="O994" i="12"/>
  <c r="G995" i="12"/>
  <c r="M995" i="12" s="1"/>
  <c r="M994" i="12" s="1"/>
  <c r="I995" i="12"/>
  <c r="K995" i="12"/>
  <c r="O995" i="12"/>
  <c r="Q995" i="12"/>
  <c r="Q994" i="12" s="1"/>
  <c r="V995" i="12"/>
  <c r="G999" i="12"/>
  <c r="I999" i="12"/>
  <c r="K999" i="12"/>
  <c r="M999" i="12"/>
  <c r="O999" i="12"/>
  <c r="Q999" i="12"/>
  <c r="V999" i="12"/>
  <c r="V994" i="12" s="1"/>
  <c r="G1000" i="12"/>
  <c r="I1000" i="12"/>
  <c r="K1000" i="12"/>
  <c r="M1000" i="12"/>
  <c r="O1000" i="12"/>
  <c r="Q1000" i="12"/>
  <c r="V1000" i="12"/>
  <c r="G1001" i="12"/>
  <c r="M1001" i="12" s="1"/>
  <c r="I1001" i="12"/>
  <c r="K1001" i="12"/>
  <c r="O1001" i="12"/>
  <c r="Q1001" i="12"/>
  <c r="V1001" i="12"/>
  <c r="G1015" i="12"/>
  <c r="I1015" i="12"/>
  <c r="I994" i="12" s="1"/>
  <c r="K1015" i="12"/>
  <c r="M1015" i="12"/>
  <c r="O1015" i="12"/>
  <c r="Q1015" i="12"/>
  <c r="V1015" i="12"/>
  <c r="K1019" i="12"/>
  <c r="G1020" i="12"/>
  <c r="I1020" i="12"/>
  <c r="I1019" i="12" s="1"/>
  <c r="K1020" i="12"/>
  <c r="M1020" i="12"/>
  <c r="O1020" i="12"/>
  <c r="Q1020" i="12"/>
  <c r="Q1019" i="12" s="1"/>
  <c r="V1020" i="12"/>
  <c r="G1023" i="12"/>
  <c r="M1023" i="12" s="1"/>
  <c r="I1023" i="12"/>
  <c r="K1023" i="12"/>
  <c r="O1023" i="12"/>
  <c r="O1019" i="12" s="1"/>
  <c r="Q1023" i="12"/>
  <c r="V1023" i="12"/>
  <c r="V1019" i="12" s="1"/>
  <c r="G1026" i="12"/>
  <c r="M1026" i="12" s="1"/>
  <c r="I1026" i="12"/>
  <c r="K1026" i="12"/>
  <c r="O1026" i="12"/>
  <c r="Q1026" i="12"/>
  <c r="V1026" i="12"/>
  <c r="G1029" i="12"/>
  <c r="I1029" i="12"/>
  <c r="K1029" i="12"/>
  <c r="M1029" i="12"/>
  <c r="O1029" i="12"/>
  <c r="Q1029" i="12"/>
  <c r="V1029" i="12"/>
  <c r="G1032" i="12"/>
  <c r="I1032" i="12"/>
  <c r="K1032" i="12"/>
  <c r="M1032" i="12"/>
  <c r="O1032" i="12"/>
  <c r="Q1032" i="12"/>
  <c r="V1032" i="12"/>
  <c r="G1051" i="12"/>
  <c r="I1051" i="12"/>
  <c r="K1051" i="12"/>
  <c r="O1051" i="12"/>
  <c r="Q1051" i="12"/>
  <c r="V1051" i="12"/>
  <c r="I1052" i="12"/>
  <c r="Q1052" i="12"/>
  <c r="V1052" i="12"/>
  <c r="G1053" i="12"/>
  <c r="M1053" i="12" s="1"/>
  <c r="M1052" i="12" s="1"/>
  <c r="I1053" i="12"/>
  <c r="K1053" i="12"/>
  <c r="K1052" i="12" s="1"/>
  <c r="O1053" i="12"/>
  <c r="O1052" i="12" s="1"/>
  <c r="Q1053" i="12"/>
  <c r="V1053" i="12"/>
  <c r="G1055" i="12"/>
  <c r="I1055" i="12"/>
  <c r="K1055" i="12"/>
  <c r="K1054" i="12" s="1"/>
  <c r="M1055" i="12"/>
  <c r="O1055" i="12"/>
  <c r="O1054" i="12" s="1"/>
  <c r="Q1055" i="12"/>
  <c r="V1055" i="12"/>
  <c r="V1054" i="12" s="1"/>
  <c r="G1056" i="12"/>
  <c r="I1056" i="12"/>
  <c r="K1056" i="12"/>
  <c r="M1056" i="12"/>
  <c r="O1056" i="12"/>
  <c r="Q1056" i="12"/>
  <c r="Q1054" i="12" s="1"/>
  <c r="V1056" i="12"/>
  <c r="G1057" i="12"/>
  <c r="M1057" i="12" s="1"/>
  <c r="I1057" i="12"/>
  <c r="K1057" i="12"/>
  <c r="O1057" i="12"/>
  <c r="Q1057" i="12"/>
  <c r="V1057" i="12"/>
  <c r="G1058" i="12"/>
  <c r="M1058" i="12" s="1"/>
  <c r="I1058" i="12"/>
  <c r="K1058" i="12"/>
  <c r="O1058" i="12"/>
  <c r="Q1058" i="12"/>
  <c r="V1058" i="12"/>
  <c r="G1059" i="12"/>
  <c r="M1059" i="12" s="1"/>
  <c r="I1059" i="12"/>
  <c r="K1059" i="12"/>
  <c r="O1059" i="12"/>
  <c r="Q1059" i="12"/>
  <c r="V1059" i="12"/>
  <c r="G1060" i="12"/>
  <c r="M1060" i="12" s="1"/>
  <c r="I1060" i="12"/>
  <c r="I1054" i="12" s="1"/>
  <c r="K1060" i="12"/>
  <c r="O1060" i="12"/>
  <c r="Q1060" i="12"/>
  <c r="V1060" i="12"/>
  <c r="G1061" i="12"/>
  <c r="M1061" i="12" s="1"/>
  <c r="I1061" i="12"/>
  <c r="K1061" i="12"/>
  <c r="O1061" i="12"/>
  <c r="Q1061" i="12"/>
  <c r="V1061" i="12"/>
  <c r="AE1063" i="12"/>
  <c r="F41" i="1" s="1"/>
  <c r="G8" i="15" l="1"/>
  <c r="M41" i="15"/>
  <c r="M75" i="15"/>
  <c r="AF86" i="15"/>
  <c r="G44" i="1" s="1"/>
  <c r="H44" i="1" s="1"/>
  <c r="I44" i="1" s="1"/>
  <c r="G8" i="14"/>
  <c r="G14" i="14"/>
  <c r="I78" i="1" s="1"/>
  <c r="I20" i="1" s="1"/>
  <c r="G96" i="13"/>
  <c r="G87" i="13"/>
  <c r="G30" i="13"/>
  <c r="M15" i="13"/>
  <c r="G49" i="13"/>
  <c r="G22" i="13"/>
  <c r="G105" i="13" s="1"/>
  <c r="M44" i="13"/>
  <c r="M241" i="12"/>
  <c r="G591" i="12"/>
  <c r="I64" i="1" s="1"/>
  <c r="M373" i="12"/>
  <c r="M330" i="12"/>
  <c r="G8" i="12"/>
  <c r="M629" i="12"/>
  <c r="M600" i="12"/>
  <c r="G539" i="12"/>
  <c r="I61" i="1" s="1"/>
  <c r="F39" i="1"/>
  <c r="F45" i="1" s="1"/>
  <c r="G23" i="1" s="1"/>
  <c r="A23" i="1" s="1"/>
  <c r="A24" i="1" s="1"/>
  <c r="G994" i="12"/>
  <c r="I73" i="1" s="1"/>
  <c r="G625" i="12"/>
  <c r="I66" i="1" s="1"/>
  <c r="G241" i="12"/>
  <c r="I55" i="1" s="1"/>
  <c r="F40" i="1"/>
  <c r="M539" i="12"/>
  <c r="G537" i="12"/>
  <c r="I60" i="1" s="1"/>
  <c r="G299" i="12"/>
  <c r="I56" i="1" s="1"/>
  <c r="G1019" i="12"/>
  <c r="I74" i="1" s="1"/>
  <c r="G330" i="12"/>
  <c r="AF1063" i="12"/>
  <c r="G868" i="12"/>
  <c r="I71" i="1" s="1"/>
  <c r="G583" i="12"/>
  <c r="I63" i="1" s="1"/>
  <c r="M50" i="15"/>
  <c r="G83" i="15"/>
  <c r="G75" i="15"/>
  <c r="G50" i="15"/>
  <c r="I69" i="1" s="1"/>
  <c r="M46" i="15"/>
  <c r="M45" i="15" s="1"/>
  <c r="M18" i="15"/>
  <c r="M8" i="15" s="1"/>
  <c r="M8" i="14"/>
  <c r="AF23" i="14"/>
  <c r="G43" i="1" s="1"/>
  <c r="H43" i="1" s="1"/>
  <c r="I43" i="1" s="1"/>
  <c r="M16" i="14"/>
  <c r="M14" i="14" s="1"/>
  <c r="M87" i="13"/>
  <c r="M54" i="13"/>
  <c r="G54" i="13"/>
  <c r="I70" i="1" s="1"/>
  <c r="M76" i="13"/>
  <c r="M75" i="13" s="1"/>
  <c r="M50" i="13"/>
  <c r="M49" i="13" s="1"/>
  <c r="M97" i="13"/>
  <c r="M96" i="13" s="1"/>
  <c r="M25" i="13"/>
  <c r="M22" i="13" s="1"/>
  <c r="AF105" i="13"/>
  <c r="G42" i="1" s="1"/>
  <c r="H42" i="1" s="1"/>
  <c r="I42" i="1" s="1"/>
  <c r="M638" i="12"/>
  <c r="M1054" i="12"/>
  <c r="M900" i="12"/>
  <c r="M625" i="12"/>
  <c r="G600" i="12"/>
  <c r="I65" i="1" s="1"/>
  <c r="G1052" i="12"/>
  <c r="I75" i="1" s="1"/>
  <c r="I18" i="1" s="1"/>
  <c r="G373" i="12"/>
  <c r="I59" i="1" s="1"/>
  <c r="G1054" i="12"/>
  <c r="G638" i="12"/>
  <c r="I68" i="1" s="1"/>
  <c r="G629" i="12"/>
  <c r="I67" i="1" s="1"/>
  <c r="M1051" i="12"/>
  <c r="M1019" i="12" s="1"/>
  <c r="M892" i="12"/>
  <c r="M868" i="12" s="1"/>
  <c r="M688" i="12"/>
  <c r="M687" i="12" s="1"/>
  <c r="M592" i="12"/>
  <c r="M591" i="12" s="1"/>
  <c r="M584" i="12"/>
  <c r="M583" i="12" s="1"/>
  <c r="M301" i="12"/>
  <c r="M299" i="12" s="1"/>
  <c r="M194" i="12"/>
  <c r="M8" i="12" s="1"/>
  <c r="J28" i="1"/>
  <c r="J26" i="1"/>
  <c r="G38" i="1"/>
  <c r="F38" i="1"/>
  <c r="J23" i="1"/>
  <c r="J24" i="1"/>
  <c r="J25" i="1"/>
  <c r="J27" i="1"/>
  <c r="E24" i="1"/>
  <c r="E26" i="1"/>
  <c r="I76" i="1" l="1"/>
  <c r="I52" i="1"/>
  <c r="G86" i="15"/>
  <c r="G24" i="1"/>
  <c r="I77" i="1"/>
  <c r="I19" i="1" s="1"/>
  <c r="G23" i="14"/>
  <c r="I58" i="1"/>
  <c r="I54" i="1"/>
  <c r="G1063" i="12"/>
  <c r="G41" i="1"/>
  <c r="H41" i="1" s="1"/>
  <c r="I41" i="1" s="1"/>
  <c r="G39" i="1"/>
  <c r="G40" i="1"/>
  <c r="H40" i="1" s="1"/>
  <c r="I40" i="1" s="1"/>
  <c r="I17" i="1"/>
  <c r="H39" i="1" l="1"/>
  <c r="H45" i="1" s="1"/>
  <c r="G45" i="1"/>
  <c r="I16" i="1"/>
  <c r="I21" i="1" s="1"/>
  <c r="I79" i="1"/>
  <c r="J78" i="1" l="1"/>
  <c r="J54" i="1"/>
  <c r="J59" i="1"/>
  <c r="J55" i="1"/>
  <c r="J57" i="1"/>
  <c r="J71" i="1"/>
  <c r="J63" i="1"/>
  <c r="J61" i="1"/>
  <c r="J70" i="1"/>
  <c r="J73" i="1"/>
  <c r="J66" i="1"/>
  <c r="J56" i="1"/>
  <c r="J68" i="1"/>
  <c r="J76" i="1"/>
  <c r="J62" i="1"/>
  <c r="J60" i="1"/>
  <c r="J67" i="1"/>
  <c r="J64" i="1"/>
  <c r="J53" i="1"/>
  <c r="J58" i="1"/>
  <c r="J74" i="1"/>
  <c r="J77" i="1"/>
  <c r="J65" i="1"/>
  <c r="J72" i="1"/>
  <c r="J75" i="1"/>
  <c r="J52" i="1"/>
  <c r="J69" i="1"/>
  <c r="I39" i="1"/>
  <c r="I45" i="1" s="1"/>
  <c r="G25" i="1"/>
  <c r="A25" i="1" s="1"/>
  <c r="G26" i="1" s="1"/>
  <c r="A27" i="1" s="1"/>
  <c r="G28" i="1"/>
  <c r="A26" i="1" l="1"/>
  <c r="J42" i="1"/>
  <c r="J39" i="1"/>
  <c r="J45" i="1" s="1"/>
  <c r="J41" i="1"/>
  <c r="J43" i="1"/>
  <c r="J40" i="1"/>
  <c r="J44" i="1"/>
  <c r="J79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<sst xmlns="http://schemas.openxmlformats.org/spreadsheetml/2006/main" count="4192" uniqueCount="841">
  <si>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</si>
  <si>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</si>
  <si>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</si>
  <si>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</si>
  <si>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</si>
  <si>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</si>
  <si>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</si>
  <si>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</si>
  <si>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</si>
  <si>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</si>
  <si>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</si>
  <si>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</si>
  <si>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</si>
  <si>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</si>
  <si>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</si>
  <si>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</si>
  <si>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</si>
  <si>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</si>
  <si>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</si>
  <si>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</si>
  <si>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</si>
  <si>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</si>
  <si>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</si>
  <si>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</si>
  <si>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</si>
  <si>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</si>
  <si>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</si>
  <si>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</si>
  <si>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</si>
  <si>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</si>
  <si>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</si>
  <si>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</si>
  <si>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</si>
  <si>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</si>
  <si>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</si>
  <si>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</si>
  <si>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</si>
  <si>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</si>
  <si>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</si>
  <si>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</si>
  <si>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</si>
  <si>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</si>
  <si>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</si>
  <si>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Stavební práce </t>
  </si>
  <si>
    <t>Stavba</t>
  </si>
  <si>
    <t>01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</si>
  <si>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</si>
  <si>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</si>
  <si>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</si>
  <si>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</si>
  <si>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</si>
  <si>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</si>
  <si>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</si>
  <si>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</si>
  <si>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</si>
  <si>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</si>
  <si>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</si>
  <si>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</si>
  <si>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</si>
  <si>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</si>
  <si>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</si>
  <si>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</si>
  <si>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</si>
  <si>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</si>
  <si>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</si>
  <si>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</si>
  <si>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</si>
  <si>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</si>
  <si>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</si>
  <si>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</si>
  <si>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</si>
  <si>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</si>
  <si>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</si>
  <si>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</si>
  <si>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</si>
  <si>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</si>
  <si>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</si>
  <si>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</si>
  <si>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</si>
  <si>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</si>
  <si>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</si>
  <si>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</si>
  <si>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</si>
  <si>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</si>
  <si>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</si>
  <si>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</si>
  <si>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</si>
  <si>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</si>
  <si>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</si>
  <si>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</si>
  <si>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</si>
  <si>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</si>
  <si>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</si>
  <si>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</si>
  <si>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</si>
  <si>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</si>
  <si>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</si>
  <si>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</si>
  <si>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</si>
  <si>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</si>
  <si>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</si>
  <si>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</si>
  <si>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</si>
  <si>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</si>
  <si>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</si>
  <si>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</si>
  <si>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</si>
  <si>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</si>
  <si>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</si>
  <si>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</si>
  <si>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</si>
  <si>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</si>
  <si>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</si>
  <si>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</si>
  <si>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</si>
  <si>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</si>
  <si>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</si>
  <si>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</si>
  <si>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</si>
  <si>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</si>
  <si>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</si>
  <si>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</si>
  <si>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</si>
  <si>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</si>
  <si>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</si>
  <si>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</si>
  <si>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</si>
  <si>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</si>
  <si>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</si>
  <si>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</si>
  <si>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602011105</t>
  </si>
  <si>
    <t>Postřik maltou sanační, ručně</t>
  </si>
  <si>
    <t>m2</t>
  </si>
  <si>
    <t>RTS 21/ II</t>
  </si>
  <si>
    <t>Indiv</t>
  </si>
  <si>
    <t>Práce</t>
  </si>
  <si>
    <t>POL1_</t>
  </si>
  <si>
    <t>Přípravna : (6,7*2+5,3*2)*2,0</t>
  </si>
  <si>
    <t>VV</t>
  </si>
  <si>
    <t>-0,8*2,0</t>
  </si>
  <si>
    <t>-0,9*2,0</t>
  </si>
  <si>
    <t>Sklad : (4,8*2+2,9*2)*1,5</t>
  </si>
  <si>
    <t>-0,9*1,5*2</t>
  </si>
  <si>
    <t>Dílna : (4,6*2+8,9*2)*1,5</t>
  </si>
  <si>
    <t>-0,9*1,5</t>
  </si>
  <si>
    <t>-0,8*1,5*3</t>
  </si>
  <si>
    <t>Učebna 1 : (9,3*2+5,8*2)*1,5</t>
  </si>
  <si>
    <t>-0,8*1,5</t>
  </si>
  <si>
    <t>Chodba : (5,0*2+3,2*2)*1,5</t>
  </si>
  <si>
    <t>-0,6*1,5*6</t>
  </si>
  <si>
    <t>-0,8*1,5*2</t>
  </si>
  <si>
    <t>WC 1 : (1,5*2+0,8*2)*1,5</t>
  </si>
  <si>
    <t>-0,6*1,5</t>
  </si>
  <si>
    <t>Předsíň : (1,5*2+0,8*2)*1,5</t>
  </si>
  <si>
    <t>-0,6*1,5*2</t>
  </si>
  <si>
    <t>WC 2 : (1,5*2+0,8*2)*1,5</t>
  </si>
  <si>
    <t>WC 3 : (1,5*2+0,8*2)*1,5</t>
  </si>
  <si>
    <t>Předsíň : (1,0*2+1,1*2)*1,5</t>
  </si>
  <si>
    <t>Šatna 1 : (1,8*2+2,6*2)*1,5</t>
  </si>
  <si>
    <t>Umývárna : (2,6*2+2,0*2)*1,5</t>
  </si>
  <si>
    <t>(1,2*2+2,6*2)*1,5</t>
  </si>
  <si>
    <t>Šatna 2 : (1,7*2+3,7*2)*1,5</t>
  </si>
  <si>
    <t>Kuchyň : (4,0*2+6,5*2)*1,5</t>
  </si>
  <si>
    <t>Učebna 2 : (9,0*2+4,9*2)*1,5</t>
  </si>
  <si>
    <t>602011151</t>
  </si>
  <si>
    <t>Štuk na stěnách sanační, ručně tloušťka vrstvy 3,5 mm</t>
  </si>
  <si>
    <t>Přípravna : (6,7*2+5,3*2)*3,5</t>
  </si>
  <si>
    <t>Sklad : (4,8*2+2,9*2)*3,5</t>
  </si>
  <si>
    <t>-0,9*2,0*2</t>
  </si>
  <si>
    <t>Dílna : (4,6*2+8,9*2)*3,5</t>
  </si>
  <si>
    <t>-0,8*2,0*3</t>
  </si>
  <si>
    <t>Učebna 1 : (9,3*2+5,8*2)*3,5</t>
  </si>
  <si>
    <t>Chodba : (5,0*2+3,2*2)*3,5</t>
  </si>
  <si>
    <t>-0,6*2,0*6</t>
  </si>
  <si>
    <t>-0,8*2,0*2</t>
  </si>
  <si>
    <t>WC 1 : (1,5*2+0,8*2)*3,5</t>
  </si>
  <si>
    <t>-0,6*2,0</t>
  </si>
  <si>
    <t>Předsíň : (1,5*2+0,8*2)*3,5</t>
  </si>
  <si>
    <t>-0,6*2,0*2</t>
  </si>
  <si>
    <t>WC 2 : (1,5*2+0,8*2)*3,5</t>
  </si>
  <si>
    <t>WC 3 : (1,5*2+0,8*2)*3,5</t>
  </si>
  <si>
    <t>Předsíň : (1,0*2+1,1*2)*3,5</t>
  </si>
  <si>
    <t>Šatna 1 : (1,8*2+2,6*2)*3,5</t>
  </si>
  <si>
    <t>Umývárna : (2,6*2+2,0*2)*3,5</t>
  </si>
  <si>
    <t>(1,2*2+2,6*2)*3,5</t>
  </si>
  <si>
    <t>Šatna 2 : (1,7*2+3,7*2)*3,5</t>
  </si>
  <si>
    <t>Kuchyň : (4,0*2+6,5*2)*3,5</t>
  </si>
  <si>
    <t>Učebna 2 : (9,0*2+4,9*2)*3,5</t>
  </si>
  <si>
    <t>Odečet obkladů : -62,10</t>
  </si>
  <si>
    <t>602022121</t>
  </si>
  <si>
    <t xml:space="preserve">Omítka jádrová sanační, ručně tloušťka vrstvy 30 mm </t>
  </si>
  <si>
    <t>610991111</t>
  </si>
  <si>
    <t>Zakrývání výplní vnitřních otvorů</t>
  </si>
  <si>
    <t>Soubor</t>
  </si>
  <si>
    <t>611421331</t>
  </si>
  <si>
    <t>Oprava váp.omítek stropů do 30% plochy - štukových s použitím suché maltové směsi</t>
  </si>
  <si>
    <t>Přípravna : 6,7*5,3</t>
  </si>
  <si>
    <t>Sklad : 4,8*2,9</t>
  </si>
  <si>
    <t>Dílna : 4,6*8,9</t>
  </si>
  <si>
    <t>Učebna 1 : 9,3*5,8</t>
  </si>
  <si>
    <t>Chodba : 1,5*5,0</t>
  </si>
  <si>
    <t>2,7*1,1</t>
  </si>
  <si>
    <t>WC 1 : 1,5*0,8</t>
  </si>
  <si>
    <t>Předsíň : 1,5*0,8</t>
  </si>
  <si>
    <t>WC 2 : 1,5*0,8</t>
  </si>
  <si>
    <t>WC 3 : 1,5*0,8</t>
  </si>
  <si>
    <t>Předsíň : 1,0*1,1</t>
  </si>
  <si>
    <t>Šatna 1 : 1,8*2,6</t>
  </si>
  <si>
    <t>Umývárna : 2,6*2,0</t>
  </si>
  <si>
    <t>1,2*2,6</t>
  </si>
  <si>
    <t>Šatna 2 : 1,7*3,7</t>
  </si>
  <si>
    <t>Kuchyň : 4,0*6,5</t>
  </si>
  <si>
    <t>Učebna 2 : 9,0*4,9</t>
  </si>
  <si>
    <t>612421321</t>
  </si>
  <si>
    <t>Oprava vápen.omítek stěn do 30 % pl. - hladkých</t>
  </si>
  <si>
    <t>Odečet nových omítek do výšky 1,5m : -309,5</t>
  </si>
  <si>
    <t>612423531</t>
  </si>
  <si>
    <t>Omítka rýh stěn vápenná šířky do 15 cm, štuková s použitím suché maltové směsi</t>
  </si>
  <si>
    <t>50,0*0,07</t>
  </si>
  <si>
    <t>20,0*0,1</t>
  </si>
  <si>
    <t>612481211</t>
  </si>
  <si>
    <t>Montáž výztužné sítě(perlinky)do stěrky-vnit.stěny včetně výztužné sítě a stěrkového tmelu</t>
  </si>
  <si>
    <t>Začátek provozního součtu</t>
  </si>
  <si>
    <t xml:space="preserve">  Napojení nové omítky na stávající : </t>
  </si>
  <si>
    <t xml:space="preserve">  Přípravna : (6,7*2+5,3*2)</t>
  </si>
  <si>
    <t xml:space="preserve">  -0,8</t>
  </si>
  <si>
    <t xml:space="preserve">  -0,9</t>
  </si>
  <si>
    <t xml:space="preserve">  Sklad : (4,8*2+2,9*2)</t>
  </si>
  <si>
    <t xml:space="preserve">  -0,9*2</t>
  </si>
  <si>
    <t xml:space="preserve">  Dílna : (4,6*2+8,9*2)</t>
  </si>
  <si>
    <t xml:space="preserve">  -0,8*3</t>
  </si>
  <si>
    <t xml:space="preserve">  Učebna 1 : (9,3*2+5,8*2)</t>
  </si>
  <si>
    <t xml:space="preserve">  Chodba : (5,0*2+3,2*2)</t>
  </si>
  <si>
    <t xml:space="preserve">  -0,6*6</t>
  </si>
  <si>
    <t xml:space="preserve">  -0,8*2</t>
  </si>
  <si>
    <t xml:space="preserve">  WC 1 : (1,5*2+0,8*2)</t>
  </si>
  <si>
    <t xml:space="preserve">  -0,6</t>
  </si>
  <si>
    <t xml:space="preserve">  Předsíň : (1,5*2+0,8*2)</t>
  </si>
  <si>
    <t xml:space="preserve">  -0,6*2</t>
  </si>
  <si>
    <t xml:space="preserve">  WC 2 : (1,5*2+0,8*2)</t>
  </si>
  <si>
    <t xml:space="preserve">  WC 3 : (1,5*2+0,8*2)</t>
  </si>
  <si>
    <t xml:space="preserve">  Předsíň : (1,0*2+1,1*2)</t>
  </si>
  <si>
    <t xml:space="preserve">  Šatna 1 : (1,8*2+2,6*2)</t>
  </si>
  <si>
    <t xml:space="preserve">  Umývárna : (2,6*2+2,0*2)</t>
  </si>
  <si>
    <t xml:space="preserve">  (1,2*2+2,6*2)</t>
  </si>
  <si>
    <t xml:space="preserve">  Šatna 2 : (1,7*2+3,7*2)</t>
  </si>
  <si>
    <t xml:space="preserve">  Kuchyň : (4,0*2+6,5*2)</t>
  </si>
  <si>
    <t xml:space="preserve">  Učebna 2 : (9,0*2+4,9*2)</t>
  </si>
  <si>
    <t>Konec provozního součtu</t>
  </si>
  <si>
    <t>198,9*0,5</t>
  </si>
  <si>
    <t>632411904</t>
  </si>
  <si>
    <t>Penetrace savých podkladů 0,25 l/m2</t>
  </si>
  <si>
    <t>1x perlinka : 99,45</t>
  </si>
  <si>
    <t>1x štuk : 673,80</t>
  </si>
  <si>
    <t>632421125</t>
  </si>
  <si>
    <t>Potěr,ručně zpracovaný,tl.15 mm samonivelační, pevnost 25 MPa</t>
  </si>
  <si>
    <t>777101101</t>
  </si>
  <si>
    <t>Příprava podkladu - vysávání podlah prům.vysavačem</t>
  </si>
  <si>
    <t>632441904R00</t>
  </si>
  <si>
    <t>Vlastní</t>
  </si>
  <si>
    <t>642942111</t>
  </si>
  <si>
    <t>Osazení zárubní dveřních ocelových, pl. do 2,5 m2 včetně dodávky zárubně  60 x 197 x 11 cm včetně zapravení a zazdění</t>
  </si>
  <si>
    <t>kus</t>
  </si>
  <si>
    <t>Osazení zárubní dveřních ocelových, pl. do 2,5 m2 včetně dodávky zárubně  80 x 197 x 11 cm včetně zapravení a zazdění</t>
  </si>
  <si>
    <t>Osazení zárubní dveřních ocelových, pl. do 2,5 m2 včetně dodávky zárubně  90 x 197 x 11 cm včetně zapravení a zazdění</t>
  </si>
  <si>
    <t>648991113</t>
  </si>
  <si>
    <t>Osazení parapet.desek plast. a lamin. š.nad 20cm včetně dodávky plastové parapetní desky š. 350 mm</t>
  </si>
  <si>
    <t>m</t>
  </si>
  <si>
    <t>3,4*2</t>
  </si>
  <si>
    <t>0,9</t>
  </si>
  <si>
    <t>1,1*3</t>
  </si>
  <si>
    <t>2,0*4</t>
  </si>
  <si>
    <t>2,0</t>
  </si>
  <si>
    <t>1,1*2</t>
  </si>
  <si>
    <t>941955002</t>
  </si>
  <si>
    <t>Lešení lehké pomocné, výška podlahy do 1,9 m</t>
  </si>
  <si>
    <t>952901111</t>
  </si>
  <si>
    <t>Vyčištění budov o výšce podlaží do 4 m</t>
  </si>
  <si>
    <t>952901110</t>
  </si>
  <si>
    <t>Čištění mytím vnitřních stávajících ploch, oken a dveří (čištění saponáty - stávající obklady  dlažby, okna a dveře)</t>
  </si>
  <si>
    <t>hod</t>
  </si>
  <si>
    <t>952902110</t>
  </si>
  <si>
    <t>Čištění zametáním v místnostech a chodbách</t>
  </si>
  <si>
    <t xml:space="preserve">909      </t>
  </si>
  <si>
    <t>Hzs-nezmeritelne stavebni prace</t>
  </si>
  <si>
    <t>h</t>
  </si>
  <si>
    <t>Stěhování nábytku : 20</t>
  </si>
  <si>
    <t xml:space="preserve">Úklid : </t>
  </si>
  <si>
    <t>960321271</t>
  </si>
  <si>
    <t>Bourání konstrukcí ze železobetonu</t>
  </si>
  <si>
    <t>m3</t>
  </si>
  <si>
    <t>Schodiště : 1,0*1,0*0,35</t>
  </si>
  <si>
    <t>965043321</t>
  </si>
  <si>
    <t>Bourání podkladů bet. potěr - samonivelační potěr do 20mm</t>
  </si>
  <si>
    <t>Učebna 1 : 9,3*5,8*0,02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</si>
  <si>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</si>
  <si>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</si>
  <si>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</si>
  <si>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</si>
  <si>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</si>
  <si>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</si>
  <si>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968072455</t>
  </si>
  <si>
    <t>Vybourání kovových dveřních zárubní pl. do 2 m2</t>
  </si>
  <si>
    <t>0,9*2,0*6</t>
  </si>
  <si>
    <t>0,8*2,0*3</t>
  </si>
  <si>
    <t>0,6*2,0*7</t>
  </si>
  <si>
    <t>968096002</t>
  </si>
  <si>
    <t xml:space="preserve">Bourání parapetů plastových š. do 50 cm </t>
  </si>
  <si>
    <t>974031132</t>
  </si>
  <si>
    <t>Vysekání rýh ve zdi cihelné 5 x 7 cm</t>
  </si>
  <si>
    <t>974031154</t>
  </si>
  <si>
    <t>Vysekání rýh ve zdi cihelné 10 x 15 cm</t>
  </si>
  <si>
    <t>978011141</t>
  </si>
  <si>
    <t>Otlučení omítek vnitřních vápenných stropů do 30 %</t>
  </si>
  <si>
    <t>978013141</t>
  </si>
  <si>
    <t>Otlučení omítek vnitřních stěn v rozsahu do 30 %</t>
  </si>
  <si>
    <t>978013191</t>
  </si>
  <si>
    <t>Otlučení omítek vnitřních stěn v rozsahu do 100 % včetně odsekání obkladů</t>
  </si>
  <si>
    <t>460680021</t>
  </si>
  <si>
    <t>Průraz zdivem v cihlové zdi tloušťky 15 cm plochy do 0,025 m2</t>
  </si>
  <si>
    <t>999281145</t>
  </si>
  <si>
    <t>Přesun hmot pro opravy a údržbu do v. 6 m, nošením</t>
  </si>
  <si>
    <t>t</t>
  </si>
  <si>
    <t>Přesun hmot</t>
  </si>
  <si>
    <t>POL7_</t>
  </si>
  <si>
    <t>713191221</t>
  </si>
  <si>
    <t>Dilatační pásek podél stěn výšky 100 mm vč.dodávky pásku tl. 10mm</t>
  </si>
  <si>
    <t>Přípravna : (6,7*2+5,3*2)</t>
  </si>
  <si>
    <t>-0,8</t>
  </si>
  <si>
    <t>-0,9</t>
  </si>
  <si>
    <t>Sklad : (4,8*2+2,9*2)</t>
  </si>
  <si>
    <t>-0,9*2</t>
  </si>
  <si>
    <t>Dílna : (4,6*2+8,9*2)</t>
  </si>
  <si>
    <t>-0,8*3</t>
  </si>
  <si>
    <t>Učebna 1 : (9,3*2+5,8*2)</t>
  </si>
  <si>
    <t>Chodba : (5,0*2+3,2*2)</t>
  </si>
  <si>
    <t>-0,6*6</t>
  </si>
  <si>
    <t>-0,8*2</t>
  </si>
  <si>
    <t>WC 1 : (1,5*2+0,8*2)</t>
  </si>
  <si>
    <t>-0,6</t>
  </si>
  <si>
    <t>Předsíň : (1,5*2+0,8*2)</t>
  </si>
  <si>
    <t>-0,6*2</t>
  </si>
  <si>
    <t>WC 2 : (1,5*2+0,8*2)</t>
  </si>
  <si>
    <t>WC 3 : (1,5*2+0,8*2)</t>
  </si>
  <si>
    <t>Předsíň : (1,0*2+1,1*2)</t>
  </si>
  <si>
    <t>Šatna 1 : (1,8*2+2,6*2)</t>
  </si>
  <si>
    <t>Umývárna : (2,6*2+2,0*2)</t>
  </si>
  <si>
    <t>(1,2*2+2,6*2)</t>
  </si>
  <si>
    <t>Šatna 2 : (1,7*2+3,7*2)</t>
  </si>
  <si>
    <t>Kuchyň : (4,0*2+6,5*2)</t>
  </si>
  <si>
    <t>Učebna 2 : (9,0*2+4,9*2)</t>
  </si>
  <si>
    <t>998713201</t>
  </si>
  <si>
    <t>Přesun hmot pro izolace tepelné,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</si>
  <si>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</si>
  <si>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</si>
  <si>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</si>
  <si>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</si>
  <si>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</si>
  <si>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</si>
  <si>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</si>
  <si>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</si>
  <si>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</si>
  <si>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</si>
  <si>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</si>
  <si>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</si>
  <si>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</si>
  <si>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</si>
  <si>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</si>
  <si>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</si>
  <si>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</si>
  <si>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</si>
  <si>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</si>
  <si>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</si>
  <si>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</si>
  <si>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</si>
  <si>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</si>
  <si>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</si>
  <si>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</si>
  <si>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</si>
  <si>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722290234</t>
  </si>
  <si>
    <t>Proplach a dezinfekce vodovod.potrubí DN 80</t>
  </si>
  <si>
    <t>733190107</t>
  </si>
  <si>
    <t>Tlaková zkouška potrubí  DN 40</t>
  </si>
  <si>
    <t>72245488</t>
  </si>
  <si>
    <t>Práce spojené s demontáži rozvodů - voda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</si>
  <si>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</si>
  <si>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</si>
  <si>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</si>
  <si>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</si>
  <si>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</si>
  <si>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</si>
  <si>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</si>
  <si>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725130811</t>
  </si>
  <si>
    <t>Demontáž pisoárové nádrže + 1 stání</t>
  </si>
  <si>
    <t>725139101</t>
  </si>
  <si>
    <t>Montáž pisoárových stání ostatních</t>
  </si>
  <si>
    <t>725299101</t>
  </si>
  <si>
    <t>Montáž koupelnových doplňků - mýdelníků, držáků ap</t>
  </si>
  <si>
    <t>725540802</t>
  </si>
  <si>
    <t>Demontáž zásobníků plyn.ohřívačů do 500 l</t>
  </si>
  <si>
    <t>725810402</t>
  </si>
  <si>
    <t>Ventil rohový kulový s filtrem 1/2" x 3/8"</t>
  </si>
  <si>
    <t>725814122</t>
  </si>
  <si>
    <t>Ventil pračkový kulový se zpětnou klapkou a filtrem 3/4"</t>
  </si>
  <si>
    <t>725825111</t>
  </si>
  <si>
    <t>Baterie umyvadlová nástěnná ruční standardní</t>
  </si>
  <si>
    <t>725829202</t>
  </si>
  <si>
    <t>Montáž baterie umyv.a dřezové nástěnné</t>
  </si>
  <si>
    <t>725820801</t>
  </si>
  <si>
    <t>Demontáž baterie nástěnné do G 3/4</t>
  </si>
  <si>
    <t>725860188</t>
  </si>
  <si>
    <t>Sifon pračkový HL440, D 40/50 mm podomítkový, suchá zápachová klapka</t>
  </si>
  <si>
    <t>725860213</t>
  </si>
  <si>
    <t>Sifon umyvadlový HL132, D 32, 40 mm</t>
  </si>
  <si>
    <t>787911111</t>
  </si>
  <si>
    <t>Montáž zrcadla na stěnu, na lepidlo, pl. do 2 m2</t>
  </si>
  <si>
    <t>0,6*0,8*5</t>
  </si>
  <si>
    <t>64214330R</t>
  </si>
  <si>
    <t>Umyvadlo keram. 550x450 mm bílé, na šrouby</t>
  </si>
  <si>
    <t>R-položka</t>
  </si>
  <si>
    <t>POL12_0</t>
  </si>
  <si>
    <t>42377000R</t>
  </si>
  <si>
    <t xml:space="preserve">Dvojháček chrom lesklá </t>
  </si>
  <si>
    <t>Specifikace</t>
  </si>
  <si>
    <t>POL3_</t>
  </si>
  <si>
    <t>54132291</t>
  </si>
  <si>
    <t>D+M Ohřívač elektrický zásobníkový 80l závěsný, příkon 2,2 kW, včetně pojišťovacího a uzavíracího  ventilu</t>
  </si>
  <si>
    <t>SPCM</t>
  </si>
  <si>
    <t>551789001R</t>
  </si>
  <si>
    <t>Držák toaletního papíru chrom</t>
  </si>
  <si>
    <t>63465124</t>
  </si>
  <si>
    <t>Zrcadlo nemontované čiré tl. 4 mm 80x60cm</t>
  </si>
  <si>
    <t>ks</t>
  </si>
  <si>
    <t>64251336</t>
  </si>
  <si>
    <t>Závěsný pisoár a hlubokým splachováním, keramika, bílá</t>
  </si>
  <si>
    <t>725110811R00</t>
  </si>
  <si>
    <t>Demontáž klozetů splachovacích</t>
  </si>
  <si>
    <t>POL12_1</t>
  </si>
  <si>
    <t>725219401R00</t>
  </si>
  <si>
    <t>Montáž umyvadel na šrouby do zdiva</t>
  </si>
  <si>
    <t>998725202</t>
  </si>
  <si>
    <t>Přesun hmot pro zařizovací předměty, výšky do 12 m</t>
  </si>
  <si>
    <t>734200821</t>
  </si>
  <si>
    <t>Demontáž armatur do G 1/2</t>
  </si>
  <si>
    <t>734220871R00</t>
  </si>
  <si>
    <t>Výměna armatur (ventilů) a šroubením, včetně termostatické hlavice pro ocelové těleso</t>
  </si>
  <si>
    <t>998734201</t>
  </si>
  <si>
    <t>Přesun hmot pro armatury, výšky do 6 m</t>
  </si>
  <si>
    <t>735128110</t>
  </si>
  <si>
    <t>Tlakové zkoušky těles článkových</t>
  </si>
  <si>
    <t>735129140</t>
  </si>
  <si>
    <t>Montáž otopných těles ocelových článkových</t>
  </si>
  <si>
    <t>16,0</t>
  </si>
  <si>
    <t>735121810</t>
  </si>
  <si>
    <t>Demontáž otopných těles ocelových článkových</t>
  </si>
  <si>
    <t>735191910</t>
  </si>
  <si>
    <t>Napuštění vody do otopného systému</t>
  </si>
  <si>
    <t>735494811</t>
  </si>
  <si>
    <t>Vypuštění vody z otopných těles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</si>
  <si>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</si>
  <si>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</si>
  <si>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</si>
  <si>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</si>
  <si>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</si>
  <si>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</si>
  <si>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766695213</t>
  </si>
  <si>
    <t>Montáž prahů dveří jednokřídlových š. nad 10 cm</t>
  </si>
  <si>
    <t>766812775R00</t>
  </si>
  <si>
    <t>D+M kuchyňských linek dřevěných včetně spotřebičů, viz zadavací studie a nákres</t>
  </si>
  <si>
    <t>Lamino barvy dle požadavku invesotra, hrany ABS, : 1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</si>
  <si>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</si>
  <si>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</si>
  <si>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břidlice : </t>
  </si>
  <si>
    <t xml:space="preserve">- v horní části skříněk počítat s digestoří : </t>
  </si>
  <si>
    <t xml:space="preserve">- obkladový panel jamilton (bez rohové lišty) /transparentní tmel : </t>
  </si>
  <si>
    <t xml:space="preserve">- dvířka i šuplíky osadit kvalitním systémem pro tlumení ( dvířka kašmit, dub) : </t>
  </si>
  <si>
    <t xml:space="preserve">- výstroj šuplíků : </t>
  </si>
  <si>
    <t xml:space="preserve">- nerezové úchyty skříněk dl=200mm : </t>
  </si>
  <si>
    <t xml:space="preserve">- osvětlení led páskem v AL liště : </t>
  </si>
  <si>
    <t xml:space="preserve">- nerezový dřez - NEREZOVÁ OCEL AISI 304-18/10 : </t>
  </si>
  <si>
    <t xml:space="preserve">POČET KOMOR: 1 KOMORA + ODKAPÁVAČ : </t>
  </si>
  <si>
    <t xml:space="preserve">ROZMĚRY (Š X H): 800 X 500 MM : </t>
  </si>
  <si>
    <t xml:space="preserve">HLAVNÍ KOMORA (Š X H X G): 340 X 400 X 185 MM : </t>
  </si>
  <si>
    <t xml:space="preserve">MONTÁŽNÍ OTVOR: PODLE ŠABLONY : </t>
  </si>
  <si>
    <t xml:space="preserve">TLOUŠŤKA OCELI: 0,8 MM : </t>
  </si>
  <si>
    <t xml:space="preserve">- pod dřezem prostor pro uzavřené nádoby na tříděný odpad : </t>
  </si>
  <si>
    <t xml:space="preserve">- dřezová baterie stojánková otočná chrom : </t>
  </si>
  <si>
    <t xml:space="preserve">- led pásek + trafo 8 m : </t>
  </si>
  <si>
    <t xml:space="preserve">- výsuvný šuplík strong max 17 ks : </t>
  </si>
  <si>
    <t xml:space="preserve">- výklop blum hk-s 1 ks : </t>
  </si>
  <si>
    <t xml:space="preserve">- úchytka 32 ks : </t>
  </si>
  <si>
    <t xml:space="preserve">- příborník + nohy 2 ks : </t>
  </si>
  <si>
    <t xml:space="preserve">Včetně dodávky a montáže elektrospotřebičů: : </t>
  </si>
  <si>
    <t xml:space="preserve">Horkovzdušná trouba : </t>
  </si>
  <si>
    <t xml:space="preserve">- Pečící trouba, energetická třída A : </t>
  </si>
  <si>
    <t xml:space="preserve">Barva: Nerezová, Energetická třída: A, Čištění: Vodou, Vnitřní objem: 72 l, Max. příkon: 2790 W, Gril, Vzhled: Moderní, Rozměry (VxŠxH): 594x594x568 mm, Výbava: Teleskopický výsuv : </t>
  </si>
  <si>
    <t xml:space="preserve">- Vestavná mikrovlnná trouba : </t>
  </si>
  <si>
    <t xml:space="preserve">Barva: Nerezová, Objem: 25 l, Mikrovlnný výkon: 900 W, Výkon grilu: 1000 W, Počet úrovní výkonu: 8, Systém tepelné úpravy: Mikrovlny || Gril, Rozměry (VxŠxH): 388x595x377 mm, Vzhled: Moderní : </t>
  </si>
  <si>
    <t xml:space="preserve">- Sklokeramická varná deska : </t>
  </si>
  <si>
    <t xml:space="preserve">Barva: Černá, Max. příkon: 6400 W, Šířka: 60 cm, Zkosení - 1 strana, PowerBoost, Prostor pro instalaci (VxŠxH): 38x560x490 mm : </t>
  </si>
  <si>
    <t xml:space="preserve">- Pračka s předním plněním : </t>
  </si>
  <si>
    <t xml:space="preserve">Energetická třída: B, Max. kapacita: 6 kg, Max. hlučnost: 72 dB, Max. rychlost odstřeďování: 1000 ot./min., Rozměry (VxŠxH): 843x595x378 mm : </t>
  </si>
  <si>
    <t xml:space="preserve">- Volně stojící lednice : </t>
  </si>
  <si>
    <t xml:space="preserve">Barva: Bílá, Energetická třída: E,&amp;nbsp, Rozměry (VxŠxH): 845x560x575 mm,&amp;nbsp, Celkový objem: 134 l, Max. hlučnost: 38 dB, Roční spotřeba energie: 91 kWh, Změna směru otevírání dveří: Ano : </t>
  </si>
  <si>
    <t/>
  </si>
  <si>
    <t xml:space="preserve">viz. studie a nákres : </t>
  </si>
  <si>
    <t>61160101</t>
  </si>
  <si>
    <t>Dveře vnitřní hladké plné 1kř. 60x197 CPL včetně kování</t>
  </si>
  <si>
    <t>61160103</t>
  </si>
  <si>
    <t>Dveře vnitřní hladké plné 1kř. 80x197 CPL včetně kování</t>
  </si>
  <si>
    <t>61160104</t>
  </si>
  <si>
    <t>Dveře vnitřní hladké plné 1kř. 90x197 CPL včetně kování</t>
  </si>
  <si>
    <t>61187116</t>
  </si>
  <si>
    <t>Prah dubový délka 60 cm šířka 10 cm tl. 2 cm</t>
  </si>
  <si>
    <t>61187156</t>
  </si>
  <si>
    <t>Prah dubový délka 80 cm šířka 10 cm tl. 2 cm</t>
  </si>
  <si>
    <t>61187176</t>
  </si>
  <si>
    <t>Prah dubový délka 90 cm šířka 10 cm tl. 2 cm</t>
  </si>
  <si>
    <t>998766201</t>
  </si>
  <si>
    <t>Přesun hmot pro truhlářské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</si>
  <si>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</si>
  <si>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</si>
  <si>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</si>
  <si>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</si>
  <si>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</si>
  <si>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</si>
  <si>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</si>
  <si>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</si>
  <si>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</si>
  <si>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</si>
  <si>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771579791</t>
  </si>
  <si>
    <t>Příplatek za plochu podlah keram. do 5 m2 jednotl.</t>
  </si>
  <si>
    <t>771579793</t>
  </si>
  <si>
    <t>Příplatek za spárovací hmotu - plošně,keram.dlažba</t>
  </si>
  <si>
    <t>784498931</t>
  </si>
  <si>
    <t>Tmelení trhlin v omítce š. do 4 mm akryl. tmelem - provedení fabionu nad soklíkem (akryl, nebo štuk)</t>
  </si>
  <si>
    <t>771578011</t>
  </si>
  <si>
    <t>Spára podlaha - stěna, silikonem</t>
  </si>
  <si>
    <t>02</t>
  </si>
  <si>
    <t>Keramická dlažba 30x30 - předpoklad ceny 600Kč/m2</t>
  </si>
  <si>
    <t xml:space="preserve">  Chodba : 1,5*5,0</t>
  </si>
  <si>
    <t xml:space="preserve">  2,7*1,1</t>
  </si>
  <si>
    <t xml:space="preserve">  WC 1 : 1,5*0,8</t>
  </si>
  <si>
    <t xml:space="preserve">  Předsíň : 1,5*0,8</t>
  </si>
  <si>
    <t xml:space="preserve">  WC 2 : 1,5*0,8</t>
  </si>
  <si>
    <t xml:space="preserve">  WC 3 : 1,5*0,8</t>
  </si>
  <si>
    <t xml:space="preserve">  Předsíň : 1,0*1,1</t>
  </si>
  <si>
    <t xml:space="preserve">  Šatna 1 : 1,8*2,6</t>
  </si>
  <si>
    <t xml:space="preserve">  Umývárna : 2,6*2,0</t>
  </si>
  <si>
    <t xml:space="preserve">  1,2*2,6</t>
  </si>
  <si>
    <t xml:space="preserve">  Šatna 2 : 1,7*3,7</t>
  </si>
  <si>
    <t xml:space="preserve">  Kuchyň : 4,0*6,5</t>
  </si>
  <si>
    <t>62,86*1,1</t>
  </si>
  <si>
    <t>64,1*0,1*1,1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</si>
  <si>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</si>
  <si>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</si>
  <si>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</si>
  <si>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</si>
  <si>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</si>
  <si>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</si>
  <si>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</si>
  <si>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</si>
  <si>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776521100</t>
  </si>
  <si>
    <t>Lepení povlak.podlah z pásů PVC na Chemopren  včetně podlahoviny</t>
  </si>
  <si>
    <t xml:space="preserve">třída reakce na oheň CFL-s1 : </t>
  </si>
  <si>
    <t xml:space="preserve">snadno čistitelná : </t>
  </si>
  <si>
    <t xml:space="preserve">matná, minimální hodnota činitele odrazu 0,2 : </t>
  </si>
  <si>
    <t>776994111</t>
  </si>
  <si>
    <t xml:space="preserve">Svařování povlakových podlah z pásů nebo čtverců včetně svařovací šňůry PVC </t>
  </si>
  <si>
    <t xml:space="preserve">  Přípravna : 6,7*5,3</t>
  </si>
  <si>
    <t xml:space="preserve">  Učebna 1 : 9,3*5,8</t>
  </si>
  <si>
    <t xml:space="preserve">  Učebna 2 : 9,0*4,9</t>
  </si>
  <si>
    <t>133,55*0,5</t>
  </si>
  <si>
    <t>998776201</t>
  </si>
  <si>
    <t>Přesun hmot pro podlahy povlakové, výšky do 6 m</t>
  </si>
  <si>
    <t>781111116</t>
  </si>
  <si>
    <t>Otvor v obkladačce diamant.korunkou prům.do 90 mm</t>
  </si>
  <si>
    <t>-0,6*2*1,5</t>
  </si>
  <si>
    <t>781441906</t>
  </si>
  <si>
    <t>Oprava obkladů z keramických 300x300, včetně odsekání stáv. obkladů, včetně dodávky nových</t>
  </si>
  <si>
    <t>781419711</t>
  </si>
  <si>
    <t>Příplatek k obkladu stěn za plochu do 10 m2 jedntl</t>
  </si>
  <si>
    <t>781475120</t>
  </si>
  <si>
    <t xml:space="preserve">Obklad vnitřní stěn keramický, do tmele, 30x60 cm </t>
  </si>
  <si>
    <t>781479705</t>
  </si>
  <si>
    <t>Přípl.za spárovací hmotu-plošně,keram.vnitř.obklad</t>
  </si>
  <si>
    <t>781491001</t>
  </si>
  <si>
    <t>Montáž lišt k obkladům rohových, koutových i dilatačních</t>
  </si>
  <si>
    <t>1,5*20</t>
  </si>
  <si>
    <t>03</t>
  </si>
  <si>
    <t>Keramický obklad 30x60 - předpoklad ceny 550Kč/m2</t>
  </si>
  <si>
    <t xml:space="preserve">  WC 1 : (1,5*2+0,8*2)*1,5</t>
  </si>
  <si>
    <t xml:space="preserve">  -0,6*1,5</t>
  </si>
  <si>
    <t xml:space="preserve">  Předsíň : (1,5*2+0,8*2)*1,5</t>
  </si>
  <si>
    <t xml:space="preserve">  -0,6*2*1,5</t>
  </si>
  <si>
    <t xml:space="preserve">  WC 2 : (1,5*2+0,8*2)*1,5</t>
  </si>
  <si>
    <t xml:space="preserve">  WC 3 : (1,5*2+0,8*2)*1,5</t>
  </si>
  <si>
    <t xml:space="preserve">  Šatna 1 : (1,8*2+2,6*2)*1,5</t>
  </si>
  <si>
    <t xml:space="preserve">  Umývárna : (2,6*2+2,0*2)*1,5</t>
  </si>
  <si>
    <t xml:space="preserve">  (1,2*2+2,6*2)*1,5</t>
  </si>
  <si>
    <t>62,10*1,1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</si>
  <si>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</si>
  <si>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</si>
  <si>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</si>
  <si>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</si>
  <si>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</si>
  <si>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</si>
  <si>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0,16*0,6*2*(35)*2</t>
  </si>
  <si>
    <t>0,16*0,6*2*(20)*10</t>
  </si>
  <si>
    <t>0,16*0,6*2*(15)*4</t>
  </si>
  <si>
    <t>783401812</t>
  </si>
  <si>
    <t>Odstranění nátěru z potrubí DN do 100 mm</t>
  </si>
  <si>
    <t>783425250</t>
  </si>
  <si>
    <t>Nátěr syntet. potrubí do DN 100 mm Z +1x +1x email</t>
  </si>
  <si>
    <t>783824120</t>
  </si>
  <si>
    <t>Nátěr syntetický betonových povrchů 1x + 2x email</t>
  </si>
  <si>
    <t xml:space="preserve">  (4,8*2+2,9*2)</t>
  </si>
  <si>
    <t>13,6*0,1</t>
  </si>
  <si>
    <t xml:space="preserve">  (4,6*2+8,9*2)</t>
  </si>
  <si>
    <t>23,7*0,1</t>
  </si>
  <si>
    <t>783225400</t>
  </si>
  <si>
    <t>Nátěr syntetický kov. konstr. 2x + 1x email + tmel</t>
  </si>
  <si>
    <t>(0,9+2*2,1)*(0,15+0,05*2)*6</t>
  </si>
  <si>
    <t>(0,8+2*2,1)*(0,15+0,05*2)*3</t>
  </si>
  <si>
    <t>(0,7+2*2,1)*(0,15+0,05*2)*7</t>
  </si>
  <si>
    <t>784402801</t>
  </si>
  <si>
    <t>Odstranění malby oškrábáním v místnosti H do 3,8 m</t>
  </si>
  <si>
    <t>Stávající stěny : 426,40</t>
  </si>
  <si>
    <t>Stávající stropy : 251,27</t>
  </si>
  <si>
    <t>784403801</t>
  </si>
  <si>
    <t>Odstranění maleb omytím v místnosti H do 3,8 m</t>
  </si>
  <si>
    <t>784115512</t>
  </si>
  <si>
    <t>Malba Remal protiplísňový,bílá, 1x penetrace, 2 x barva</t>
  </si>
  <si>
    <t>Stěny : 673,80</t>
  </si>
  <si>
    <t>Stropy : 251,27</t>
  </si>
  <si>
    <t>784011111</t>
  </si>
  <si>
    <t>Oprášení/ometení podkladu</t>
  </si>
  <si>
    <t>784011222</t>
  </si>
  <si>
    <t>Zakrytí podlah včetně papírové lepenky</t>
  </si>
  <si>
    <t>784498932R00</t>
  </si>
  <si>
    <t xml:space="preserve">Tmelení trhlin v omítce š. do 4 mm akryl. tmelem </t>
  </si>
  <si>
    <t>Elektroinstalace - výměna zásuvek a vypínačů, rozvod elektro po otlučení omítek  - rozsah dle skutečnosti - pevná cena 70.000tis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</si>
  <si>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</si>
  <si>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</si>
  <si>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</si>
  <si>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</si>
  <si>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</si>
  <si>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</si>
  <si>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</si>
  <si>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</si>
  <si>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</si>
  <si>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</si>
  <si>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</si>
  <si>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</si>
  <si>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 - kolečko</t>
  </si>
  <si>
    <t>979082121</t>
  </si>
  <si>
    <t>Příplatek k vnitrost. dopravě suti za dalších 5 m - kolečko</t>
  </si>
  <si>
    <t>979990001</t>
  </si>
  <si>
    <t xml:space="preserve">Poplatek za skládku stavební suti </t>
  </si>
  <si>
    <t>RTS 20/ I</t>
  </si>
  <si>
    <t>SUM</t>
  </si>
  <si>
    <t>Poznámky uchazeče k zadání</t>
  </si>
  <si>
    <t>POPUZIV</t>
  </si>
  <si>
    <t>END</t>
  </si>
  <si>
    <t>612421431</t>
  </si>
  <si>
    <t>Oprava vápen.omítek stěn do 50 % pl. - štukových</t>
  </si>
  <si>
    <t xml:space="preserve">  Chodba ZŠ : (1,8+2,8+1,8+3,6+1,6+3,6+0,5*2+6,5+0,5*2*3+3,9+6,5)</t>
  </si>
  <si>
    <t xml:space="preserve">  (1,4*2+3,3*2-1,4-0,9)</t>
  </si>
  <si>
    <t>43,2*0,3</t>
  </si>
  <si>
    <t>632415120</t>
  </si>
  <si>
    <t>Potěr samonivelační ručně tl. 20 mm</t>
  </si>
  <si>
    <t>Chodba ZŠ : 1,6*3,6+6,5*3,9+2,8*1,8+1,4*3,3+1,0*0,5*4</t>
  </si>
  <si>
    <t>Stěhování nábytku : 5</t>
  </si>
  <si>
    <t>Chodba ZŠ : (1,6*3,6+6,5*3,9+2,8*1,8+1,4*3,3+1,0*0,5*4)*0,02</t>
  </si>
  <si>
    <t>965081702</t>
  </si>
  <si>
    <t xml:space="preserve">Bourání soklíků z dlažeb keramických </t>
  </si>
  <si>
    <t>Chodba ZŠ : (1,8+2,8+1,8+3,6+1,6+3,6+0,5*2+6,5+0,5*2*3+3,9+6,5)</t>
  </si>
  <si>
    <t>(1,4*2+3,3*2-1,4-0,9)</t>
  </si>
  <si>
    <t>968061126</t>
  </si>
  <si>
    <t>Vyvěšení a zavěšení dřevěných dveřních křídel pl. do 2 m2</t>
  </si>
  <si>
    <t>Chodba ZŠ : 1,4*3,3</t>
  </si>
  <si>
    <t>Chodba ZŠ : (1,4*2+3,3*2-1,4-0,9)</t>
  </si>
  <si>
    <t>Chodba ZŠ : 1,4*3,3*1,1</t>
  </si>
  <si>
    <t>(1,4*2+3,3*3-1,4-0,9)*0,1*1,1</t>
  </si>
  <si>
    <t>Chodba ZŠ : 1,6*3,6+6,5*3,9+2,8*1,8+1,0*0,5*4</t>
  </si>
  <si>
    <t>Chodba ZŠ : (1,6*3,6+6,5*3,9+2,8*1,8+1,0*0,5*4)*0,5</t>
  </si>
  <si>
    <t>784115212</t>
  </si>
  <si>
    <t>Malbal standard, bílá, bez penetr.,2 x</t>
  </si>
  <si>
    <t>43,20*3,5</t>
  </si>
  <si>
    <t>005121010R</t>
  </si>
  <si>
    <t>Vybudování zařízení staveniště (1x stavební buňka, 1x toi toi, oplocení staveniště)</t>
  </si>
  <si>
    <t>005121020R</t>
  </si>
  <si>
    <t xml:space="preserve">Provoz zařízení staveniště </t>
  </si>
  <si>
    <t>VRN</t>
  </si>
  <si>
    <t>POL99_8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</si>
  <si>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</si>
  <si>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</si>
  <si>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</si>
  <si>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</si>
  <si>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</si>
  <si>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</si>
  <si>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 xml:space="preserve">900      </t>
  </si>
  <si>
    <t>HZS - přípomoce pro profese (sekání drážek, zához drážek, průrazy) stavební dělník v tarifní třídě 4</t>
  </si>
  <si>
    <t xml:space="preserve">904      </t>
  </si>
  <si>
    <t xml:space="preserve">Průzkum napojovacích bodů a tras - ele, zti, ut </t>
  </si>
  <si>
    <t>Prav.M</t>
  </si>
  <si>
    <t>HZS</t>
  </si>
  <si>
    <t>POL10_</t>
  </si>
  <si>
    <t>005211080R</t>
  </si>
  <si>
    <t xml:space="preserve">Bezpečnostní a hygienická opatření na staveništi </t>
  </si>
  <si>
    <t>00144854</t>
  </si>
  <si>
    <t>Vzorkování dlažeb, obkladů, pvc ...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</si>
  <si>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</si>
  <si>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</si>
  <si>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</si>
  <si>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</si>
  <si>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</si>
  <si>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</si>
  <si>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111201101</t>
  </si>
  <si>
    <t>Odstranění křovin i s kořeny na ploše do 1000 m2</t>
  </si>
  <si>
    <t>236,0*1,5</t>
  </si>
  <si>
    <t>112101101</t>
  </si>
  <si>
    <t>Kácení stromů listnatých o průměru kmene 10-30 cm</t>
  </si>
  <si>
    <t>112101102</t>
  </si>
  <si>
    <t>Kácení stromů listnatých o průměru kmene 30-50 cm</t>
  </si>
  <si>
    <t>112201101</t>
  </si>
  <si>
    <t>Odstranění pařezů pod úrovní, o průměru 10 - 30 cm</t>
  </si>
  <si>
    <t>112201104</t>
  </si>
  <si>
    <t>Odstranění pařezů pod úrovní, o průměru 70 - 90 cm</t>
  </si>
  <si>
    <t>112201201</t>
  </si>
  <si>
    <t>Odřezání nebo odsekání pařezů průměru 10 - 30 cm</t>
  </si>
  <si>
    <t>113201111</t>
  </si>
  <si>
    <t>Vytrhání obrubníků chodníkových a parkových</t>
  </si>
  <si>
    <t>Bourání obrubníku včetně obruby a lože  (stáv. lemování bežecké dráhy) : (58+52+30+24)*2</t>
  </si>
  <si>
    <t>121103111</t>
  </si>
  <si>
    <t>Skrývka zemin v rovině a sklonu 1:5</t>
  </si>
  <si>
    <t>3300,0*0,08</t>
  </si>
  <si>
    <t>139601103</t>
  </si>
  <si>
    <t xml:space="preserve">Ruční výkop jam, rýh a šachet v hornině tř. 4 </t>
  </si>
  <si>
    <t>100*3,14*0,3*0,3*0,8</t>
  </si>
  <si>
    <t>162201203</t>
  </si>
  <si>
    <t>Vodorovné přemíst.výkopku, kolečko hor.1-4, do 10m</t>
  </si>
  <si>
    <t>22,608</t>
  </si>
  <si>
    <t>162201401</t>
  </si>
  <si>
    <t>Vod.přemístění větví listnatých, D 30 cm do 1000 m</t>
  </si>
  <si>
    <t>162201411</t>
  </si>
  <si>
    <t>Vod.přemístění kmenů listnatých, D 30 cm do 1000 m</t>
  </si>
  <si>
    <t>162201412</t>
  </si>
  <si>
    <t>Vod.přemístění kmenů listnatých, D 50 cm do 1000 m</t>
  </si>
  <si>
    <t>174201101</t>
  </si>
  <si>
    <t>Zásyp jam, rýh, šachet bez zhutnění</t>
  </si>
  <si>
    <t>(58+52+30+24)*2*0,3*0,2</t>
  </si>
  <si>
    <t>180402111</t>
  </si>
  <si>
    <t>Založení trávníku parkového výsevem v rovině včetně osiva hřištního</t>
  </si>
  <si>
    <t>181301111</t>
  </si>
  <si>
    <t>Rozprostření ornice, rovina, tl.do 10 cm,nad 500m2</t>
  </si>
  <si>
    <t>182001151</t>
  </si>
  <si>
    <t>Prokypření půdy rotavátorem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</si>
  <si>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</si>
  <si>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</si>
  <si>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</si>
  <si>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</si>
  <si>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</si>
  <si>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</si>
  <si>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</si>
  <si>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včetně postřiku</t>
  </si>
  <si>
    <t>460030020</t>
  </si>
  <si>
    <t>Odstranění travnatého porostu kosení a shrabání trávy</t>
  </si>
  <si>
    <t>467120061RT1</t>
  </si>
  <si>
    <t>Odvoz zeminy, větví a drnů na skládku ( Holasovice 26km) včetně naložení a poplatku za skládku</t>
  </si>
  <si>
    <t>24551546</t>
  </si>
  <si>
    <t>Písek křemičitý ST 06/12 zrnitost 0,6-1,2 mm</t>
  </si>
  <si>
    <t>kg</t>
  </si>
  <si>
    <t>59691018.A</t>
  </si>
  <si>
    <t xml:space="preserve">Zahradní zemina </t>
  </si>
  <si>
    <t>1554888</t>
  </si>
  <si>
    <t>Vrták zemní vč. vrtáku (zapůjčení)</t>
  </si>
  <si>
    <t>den</t>
  </si>
  <si>
    <t>Stroj</t>
  </si>
  <si>
    <t>POL6_</t>
  </si>
  <si>
    <t>318110011</t>
  </si>
  <si>
    <t>Osazení beton. podhrabové desky do ZN držáků bez dodávky podhrab. desky a držáků</t>
  </si>
  <si>
    <t>338171122</t>
  </si>
  <si>
    <t>Osazení sloupků plot.ocel. do 2,6 m, zabetonováním včetně HT 150</t>
  </si>
  <si>
    <t>339928822</t>
  </si>
  <si>
    <t>Osazení sloupku se vzpěrou  se zabetonováním včetně HT 150</t>
  </si>
  <si>
    <t>961044111</t>
  </si>
  <si>
    <t>Bourání základů z betonu prostého</t>
  </si>
  <si>
    <t>767911130</t>
  </si>
  <si>
    <t>Montáž oplocení z pletiva v.do 2,0 m - dodávka ve specifikaci</t>
  </si>
  <si>
    <t>236</t>
  </si>
  <si>
    <t>767911822</t>
  </si>
  <si>
    <t>Demontáž drátěného pletiva výšky do 2,0 m</t>
  </si>
  <si>
    <t>767996801</t>
  </si>
  <si>
    <t>Demontáž atypických ocelových konstr. do 50 kg</t>
  </si>
  <si>
    <t>100,0*3,477*2,2</t>
  </si>
  <si>
    <t>7674857744</t>
  </si>
  <si>
    <t>D+M brána dvoukřídlá 300x180 cm, trubkový profil, výplň pletivo, kování FAB s klikou, 2 sloupky na  bránu</t>
  </si>
  <si>
    <t>7674858744</t>
  </si>
  <si>
    <t>D+M branka jednokřídlá 100x180 cm, kování FAB s klikou, 2 sloupky, pletivo</t>
  </si>
  <si>
    <t>Čtyřhranné pletivo plotové poplastované s ND - výška 180 cm, drát 2,5 m, oko 50x50 mm, zelené</t>
  </si>
  <si>
    <t>Poplastovaný - PVC napínák (ráčna) zelený</t>
  </si>
  <si>
    <t>Očko na přichycení napínáku na opasek - PVC zelené</t>
  </si>
  <si>
    <t>04</t>
  </si>
  <si>
    <t>Opasek na přichycení napínáku PVC na sloupek 48 mm zelený</t>
  </si>
  <si>
    <t>05</t>
  </si>
  <si>
    <t>Opasek na přichycení napínáku PVC na sloupek 60 mm zelený</t>
  </si>
  <si>
    <t>06</t>
  </si>
  <si>
    <t>Šroub a matice k opasku</t>
  </si>
  <si>
    <t>07</t>
  </si>
  <si>
    <t>Vázací drát poplastovaný - drát 1,0/1,4 mm, délka 50 m, zelený</t>
  </si>
  <si>
    <t>08</t>
  </si>
  <si>
    <t>Napínací drát poplastovaný - drát 2,2/3,2 mm, délka 78 m, zelený</t>
  </si>
  <si>
    <t>09</t>
  </si>
  <si>
    <t>Koncový držák podhrabové desky, výška 20 cm, deska 5 cm – pozink</t>
  </si>
  <si>
    <t>10</t>
  </si>
  <si>
    <t>Průběžný držák podhrabové desky, výška 20 cm, deska 5 cm – pozink</t>
  </si>
  <si>
    <t>11</t>
  </si>
  <si>
    <t>Držák vzpěry k betonové podhrabové desce pozink</t>
  </si>
  <si>
    <t>12</t>
  </si>
  <si>
    <t>Šroub k držáku vzpěry na podhrabovou desku</t>
  </si>
  <si>
    <t>13</t>
  </si>
  <si>
    <t>Příchytka z PVC na napínací drát - zelená, šroubovací, balení 10 ks</t>
  </si>
  <si>
    <t>14</t>
  </si>
  <si>
    <t>Betonová podhrabová deska pod pletivo - 2450x200x50 mm</t>
  </si>
  <si>
    <t>15</t>
  </si>
  <si>
    <t>Plotový sloupek zelený průměr 48 mm, výška 260 cm</t>
  </si>
  <si>
    <t>16</t>
  </si>
  <si>
    <t>Vzpěra poplastovaná - PVC, výška 250 cm, 38 mm průměr</t>
  </si>
  <si>
    <t>998767201</t>
  </si>
  <si>
    <t>Přesun hmot pro zámečnické konstr., výšky do 6 m</t>
  </si>
  <si>
    <t>005111020R</t>
  </si>
  <si>
    <t>Vytyčení stavby</t>
  </si>
  <si>
    <t xml:space="preserve">Oprava objektu v ZŠ Slezské Diakonie Krnov po povodních </t>
  </si>
  <si>
    <t>Venkovní úpravy a oplocení</t>
  </si>
  <si>
    <t>Chodba</t>
  </si>
  <si>
    <t>Družina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</si>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</sst>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E14" sqref="E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5">
      <c r="A2" s="2"/>
      <c r="B2" s="81" t="s">
        <v>24</v>
      </c>
      <c r="C2" s="82"/>
      <c r="D2" s="83"/>
      <c r="E2" s="232" t="s">
        <v>833</v>
      </c>
      <c r="F2" s="233"/>
      <c r="G2" s="233"/>
      <c r="H2" s="233"/>
      <c r="I2" s="233"/>
      <c r="J2" s="234"/>
      <c r="O2" s="1"/>
    </row>
    <row r="3" spans="1:15" ht="27" hidden="1" customHeight="1" x14ac:dyDescent="0.25">
      <c r="A3" s="2"/>
      <c r="B3" s="84"/>
      <c r="C3" s="82"/>
      <c r="D3" s="85"/>
      <c r="E3" s="235"/>
      <c r="F3" s="236"/>
      <c r="G3" s="236"/>
      <c r="H3" s="236"/>
      <c r="I3" s="236"/>
      <c r="J3" s="237"/>
    </row>
    <row r="4" spans="1:15" ht="23.25" customHeight="1" x14ac:dyDescent="0.25">
      <c r="A4" s="2"/>
      <c r="B4" s="86"/>
      <c r="C4" s="87"/>
      <c r="D4" s="88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23</v>
      </c>
      <c r="D5" s="60" t="s">
        <v>837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5">
      <c r="A6" s="2"/>
      <c r="B6" s="28"/>
      <c r="C6" s="55"/>
      <c r="D6" s="196" t="s">
        <v>838</v>
      </c>
      <c r="E6" s="79"/>
      <c r="F6" s="79"/>
      <c r="G6" s="79"/>
      <c r="H6" s="18" t="s">
        <v>36</v>
      </c>
      <c r="I6" s="76" t="s">
        <v>840</v>
      </c>
      <c r="J6" s="8"/>
    </row>
    <row r="7" spans="1:15" ht="15.75" customHeight="1" x14ac:dyDescent="0.25">
      <c r="A7" s="2"/>
      <c r="B7" s="29"/>
      <c r="C7" s="56"/>
      <c r="D7" s="77">
        <v>79401</v>
      </c>
      <c r="E7" s="23" t="s">
        <v>839</v>
      </c>
      <c r="F7" s="80"/>
      <c r="G7" s="8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9"/>
      <c r="E11" s="239"/>
      <c r="F11" s="239"/>
      <c r="G11" s="239"/>
      <c r="H11" s="18" t="s">
        <v>42</v>
      </c>
      <c r="I11" s="90"/>
      <c r="J11" s="8"/>
    </row>
    <row r="12" spans="1:15" ht="15.75" customHeight="1" x14ac:dyDescent="0.25">
      <c r="A12" s="2"/>
      <c r="B12" s="28"/>
      <c r="C12" s="55"/>
      <c r="D12" s="221"/>
      <c r="E12" s="221"/>
      <c r="F12" s="221"/>
      <c r="G12" s="221"/>
      <c r="H12" s="18" t="s">
        <v>36</v>
      </c>
      <c r="I12" s="90"/>
      <c r="J12" s="8"/>
    </row>
    <row r="13" spans="1:15" ht="15.75" customHeight="1" x14ac:dyDescent="0.25">
      <c r="A13" s="2"/>
      <c r="B13" s="29"/>
      <c r="C13" s="56"/>
      <c r="D13" s="89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5">
      <c r="A16" s="143" t="s">
        <v>26</v>
      </c>
      <c r="B16" s="38" t="s">
        <v>26</v>
      </c>
      <c r="C16" s="62"/>
      <c r="D16" s="63"/>
      <c r="E16" s="210"/>
      <c r="F16" s="211"/>
      <c r="G16" s="210"/>
      <c r="H16" s="211"/>
      <c r="I16" s="210">
        <f>SUMIF(F52:F78,A16,I52:I78)+SUMIF(F52:F78,"PSU",I52:I78)</f>
        <v>0</v>
      </c>
      <c r="J16" s="212"/>
    </row>
    <row r="17" spans="1:10" ht="23.25" customHeight="1" x14ac:dyDescent="0.25">
      <c r="A17" s="143" t="s">
        <v>27</v>
      </c>
      <c r="B17" s="38" t="s">
        <v>27</v>
      </c>
      <c r="C17" s="62"/>
      <c r="D17" s="63"/>
      <c r="E17" s="210"/>
      <c r="F17" s="211"/>
      <c r="G17" s="210"/>
      <c r="H17" s="211"/>
      <c r="I17" s="210">
        <f>SUMIF(F52:F78,A17,I52:I78)</f>
        <v>0</v>
      </c>
      <c r="J17" s="212"/>
    </row>
    <row r="18" spans="1:10" ht="23.25" customHeight="1" x14ac:dyDescent="0.25">
      <c r="A18" s="143" t="s">
        <v>28</v>
      </c>
      <c r="B18" s="38" t="s">
        <v>28</v>
      </c>
      <c r="C18" s="62"/>
      <c r="D18" s="63"/>
      <c r="E18" s="210"/>
      <c r="F18" s="211"/>
      <c r="G18" s="210"/>
      <c r="H18" s="211"/>
      <c r="I18" s="210">
        <f>SUMIF(F52:F78,A18,I52:I78)</f>
        <v>0</v>
      </c>
      <c r="J18" s="212"/>
    </row>
    <row r="19" spans="1:10" ht="23.25" customHeight="1" x14ac:dyDescent="0.25">
      <c r="A19" s="143" t="s">
        <v>101</v>
      </c>
      <c r="B19" s="38" t="s">
        <v>29</v>
      </c>
      <c r="C19" s="62"/>
      <c r="D19" s="63"/>
      <c r="E19" s="210"/>
      <c r="F19" s="211"/>
      <c r="G19" s="210"/>
      <c r="H19" s="211"/>
      <c r="I19" s="210">
        <f>SUMIF(F52:F78,A19,I52:I78)</f>
        <v>0</v>
      </c>
      <c r="J19" s="212"/>
    </row>
    <row r="20" spans="1:10" ht="23.25" customHeight="1" x14ac:dyDescent="0.25">
      <c r="A20" s="143" t="s">
        <v>102</v>
      </c>
      <c r="B20" s="38" t="s">
        <v>30</v>
      </c>
      <c r="C20" s="62"/>
      <c r="D20" s="63"/>
      <c r="E20" s="210"/>
      <c r="F20" s="211"/>
      <c r="G20" s="210"/>
      <c r="H20" s="211"/>
      <c r="I20" s="210">
        <f>SUMIF(F52:F78,A20,I52:I78)</f>
        <v>0</v>
      </c>
      <c r="J20" s="212"/>
    </row>
    <row r="21" spans="1:10" ht="23.25" customHeight="1" x14ac:dyDescent="0.25">
      <c r="A21" s="2"/>
      <c r="B21" s="48" t="s">
        <v>31</v>
      </c>
      <c r="C21" s="64"/>
      <c r="D21" s="65"/>
      <c r="E21" s="213"/>
      <c r="F21" s="242"/>
      <c r="G21" s="213"/>
      <c r="H21" s="242"/>
      <c r="I21" s="213">
        <f>SUM(I16:J20)</f>
        <v>0</v>
      </c>
      <c r="J21" s="214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3">
      <c r="A28" s="2"/>
      <c r="B28" s="117" t="s">
        <v>25</v>
      </c>
      <c r="C28" s="118"/>
      <c r="D28" s="118"/>
      <c r="E28" s="119"/>
      <c r="F28" s="120"/>
      <c r="G28" s="215">
        <f>ZakladDPHSniVypocet+ZakladDPHZaklVypocet</f>
        <v>0</v>
      </c>
      <c r="H28" s="216"/>
      <c r="I28" s="216"/>
      <c r="J28" s="12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7" t="s">
        <v>37</v>
      </c>
      <c r="C29" s="122"/>
      <c r="D29" s="122"/>
      <c r="E29" s="122"/>
      <c r="F29" s="123"/>
      <c r="G29" s="215">
        <f>A27</f>
        <v>0</v>
      </c>
      <c r="H29" s="215"/>
      <c r="I29" s="215"/>
      <c r="J29" s="124" t="s">
        <v>47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5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4" t="s">
        <v>17</v>
      </c>
      <c r="C37" s="95"/>
      <c r="D37" s="95"/>
      <c r="E37" s="95"/>
      <c r="F37" s="96"/>
      <c r="G37" s="96"/>
      <c r="H37" s="96"/>
      <c r="I37" s="96"/>
      <c r="J37" s="97"/>
    </row>
    <row r="38" spans="1:10" ht="25.5" customHeight="1" x14ac:dyDescent="0.25">
      <c r="A38" s="93" t="s">
        <v>39</v>
      </c>
      <c r="B38" s="98" t="s">
        <v>18</v>
      </c>
      <c r="C38" s="99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5">
      <c r="A39" s="93">
        <v>1</v>
      </c>
      <c r="B39" s="103" t="s">
        <v>44</v>
      </c>
      <c r="C39" s="200"/>
      <c r="D39" s="200"/>
      <c r="E39" s="200"/>
      <c r="F39" s="104">
        <f>Družina!AE1063+Chodba!AE105+'Vedlejší náklady'!AE23+'Venkovní úpravy a oplocení'!AE86</f>
        <v>0</v>
      </c>
      <c r="G39" s="105">
        <f>Družina!AF1063+Chodba!AF105+'Vedlejší náklady'!AF23+'Venkovní úpravy a oplocení'!AF86</f>
        <v>0</v>
      </c>
      <c r="H39" s="106">
        <f t="shared" ref="H39:H44" si="1">(F39*SazbaDPH1/100)+(G39*SazbaDPH2/100)</f>
        <v>0</v>
      </c>
      <c r="I39" s="106">
        <f t="shared" ref="I39:I44" si="2">F39+G39+H39</f>
        <v>0</v>
      </c>
      <c r="J39" s="107" t="str">
        <f t="shared" ref="J39:J44" si="3">IF(CenaCelkemVypocet=0,"",I39/CenaCelkemVypocet*100)</f>
        <v/>
      </c>
    </row>
    <row r="40" spans="1:10" ht="25.5" customHeight="1" x14ac:dyDescent="0.25">
      <c r="A40" s="93">
        <v>2</v>
      </c>
      <c r="B40" s="108"/>
      <c r="C40" s="204" t="s">
        <v>43</v>
      </c>
      <c r="D40" s="204"/>
      <c r="E40" s="204"/>
      <c r="F40" s="109">
        <f>Družina!AE1063+Chodba!AE105+'Vedlejší náklady'!AE23+'Venkovní úpravy a oplocení'!AE86</f>
        <v>0</v>
      </c>
      <c r="G40" s="110">
        <f>Družina!AF1063+Chodba!AF105+'Vedlejší náklady'!AF23+'Venkovní úpravy a oplocení'!AF86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5">
      <c r="A41" s="93">
        <v>3</v>
      </c>
      <c r="B41" s="112"/>
      <c r="C41" s="200" t="s">
        <v>836</v>
      </c>
      <c r="D41" s="200"/>
      <c r="E41" s="200"/>
      <c r="F41" s="113">
        <f>Družina!AE1063</f>
        <v>0</v>
      </c>
      <c r="G41" s="106">
        <f>Družina!AF1063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5">
      <c r="A42" s="93">
        <v>3</v>
      </c>
      <c r="B42" s="112"/>
      <c r="C42" s="200" t="s">
        <v>835</v>
      </c>
      <c r="D42" s="200"/>
      <c r="E42" s="200"/>
      <c r="F42" s="113">
        <f>Chodba!AE105</f>
        <v>0</v>
      </c>
      <c r="G42" s="106">
        <f>Chodba!AF105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5">
      <c r="A43" s="93">
        <v>3</v>
      </c>
      <c r="B43" s="112"/>
      <c r="C43" s="200" t="s">
        <v>29</v>
      </c>
      <c r="D43" s="200"/>
      <c r="E43" s="200"/>
      <c r="F43" s="113">
        <f>'Vedlejší náklady'!AE23</f>
        <v>0</v>
      </c>
      <c r="G43" s="106">
        <f>'Vedlejší náklady'!AF23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5">
      <c r="A44" s="93">
        <v>3</v>
      </c>
      <c r="B44" s="112"/>
      <c r="C44" s="200" t="s">
        <v>834</v>
      </c>
      <c r="D44" s="200"/>
      <c r="E44" s="200"/>
      <c r="F44" s="113">
        <f>'Venkovní úpravy a oplocení'!AE86</f>
        <v>0</v>
      </c>
      <c r="G44" s="106">
        <f>'Venkovní úpravy a oplocení'!AF86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5">
      <c r="A45" s="93"/>
      <c r="B45" s="201" t="s">
        <v>46</v>
      </c>
      <c r="C45" s="202"/>
      <c r="D45" s="202"/>
      <c r="E45" s="203"/>
      <c r="F45" s="114">
        <f>SUMIF(A39:A44,"=1",F39:F44)</f>
        <v>0</v>
      </c>
      <c r="G45" s="115">
        <f>SUMIF(A39:A44,"=1",G39:G44)</f>
        <v>0</v>
      </c>
      <c r="H45" s="115">
        <f>SUMIF(A39:A44,"=1",H39:H44)</f>
        <v>0</v>
      </c>
      <c r="I45" s="115">
        <f>SUMIF(A39:A44,"=1",I39:I44)</f>
        <v>0</v>
      </c>
      <c r="J45" s="116">
        <f>SUMIF(A39:A44,"=1",J39:J44)</f>
        <v>0</v>
      </c>
    </row>
    <row r="49" spans="1:10" ht="15.6" x14ac:dyDescent="0.3">
      <c r="B49" s="125" t="s">
        <v>48</v>
      </c>
    </row>
    <row r="51" spans="1:10" ht="25.5" customHeight="1" x14ac:dyDescent="0.25">
      <c r="A51" s="127"/>
      <c r="B51" s="130" t="s">
        <v>18</v>
      </c>
      <c r="C51" s="130" t="s">
        <v>6</v>
      </c>
      <c r="D51" s="131"/>
      <c r="E51" s="131"/>
      <c r="F51" s="132" t="s">
        <v>49</v>
      </c>
      <c r="G51" s="132"/>
      <c r="H51" s="132"/>
      <c r="I51" s="132" t="s">
        <v>31</v>
      </c>
      <c r="J51" s="132" t="s">
        <v>0</v>
      </c>
    </row>
    <row r="52" spans="1:10" ht="36.75" customHeight="1" x14ac:dyDescent="0.25">
      <c r="A52" s="128"/>
      <c r="B52" s="133" t="s">
        <v>50</v>
      </c>
      <c r="C52" s="198" t="s">
        <v>51</v>
      </c>
      <c r="D52" s="199"/>
      <c r="E52" s="199"/>
      <c r="F52" s="141" t="s">
        <v>26</v>
      </c>
      <c r="G52" s="134"/>
      <c r="H52" s="134"/>
      <c r="I52" s="134">
        <f>'Venkovní úpravy a oplocení'!G8</f>
        <v>0</v>
      </c>
      <c r="J52" s="139" t="str">
        <f>IF(I79=0,"",I52/I79*100)</f>
        <v/>
      </c>
    </row>
    <row r="53" spans="1:10" ht="36.75" customHeight="1" x14ac:dyDescent="0.25">
      <c r="A53" s="128"/>
      <c r="B53" s="133" t="s">
        <v>52</v>
      </c>
      <c r="C53" s="198" t="s">
        <v>53</v>
      </c>
      <c r="D53" s="199"/>
      <c r="E53" s="199"/>
      <c r="F53" s="141" t="s">
        <v>26</v>
      </c>
      <c r="G53" s="134"/>
      <c r="H53" s="134"/>
      <c r="I53" s="134">
        <f>'Venkovní úpravy a oplocení'!G41</f>
        <v>0</v>
      </c>
      <c r="J53" s="139" t="str">
        <f>IF(I79=0,"",I53/I79*100)</f>
        <v/>
      </c>
    </row>
    <row r="54" spans="1:10" ht="36.75" customHeight="1" x14ac:dyDescent="0.25">
      <c r="A54" s="128"/>
      <c r="B54" s="133" t="s">
        <v>54</v>
      </c>
      <c r="C54" s="198" t="s">
        <v>55</v>
      </c>
      <c r="D54" s="199"/>
      <c r="E54" s="199"/>
      <c r="F54" s="141" t="s">
        <v>26</v>
      </c>
      <c r="G54" s="134"/>
      <c r="H54" s="134"/>
      <c r="I54" s="134">
        <f>Družina!G8+Chodba!G8</f>
        <v>0</v>
      </c>
      <c r="J54" s="139" t="str">
        <f>IF(I79=0,"",I54/I79*100)</f>
        <v/>
      </c>
    </row>
    <row r="55" spans="1:10" ht="36.75" customHeight="1" x14ac:dyDescent="0.25">
      <c r="A55" s="128"/>
      <c r="B55" s="133" t="s">
        <v>56</v>
      </c>
      <c r="C55" s="198" t="s">
        <v>57</v>
      </c>
      <c r="D55" s="199"/>
      <c r="E55" s="199"/>
      <c r="F55" s="141" t="s">
        <v>26</v>
      </c>
      <c r="G55" s="134"/>
      <c r="H55" s="134"/>
      <c r="I55" s="134">
        <f>Družina!G241+Chodba!G15</f>
        <v>0</v>
      </c>
      <c r="J55" s="139" t="str">
        <f>IF(I79=0,"",I55/I79*100)</f>
        <v/>
      </c>
    </row>
    <row r="56" spans="1:10" ht="36.75" customHeight="1" x14ac:dyDescent="0.25">
      <c r="A56" s="128"/>
      <c r="B56" s="133" t="s">
        <v>58</v>
      </c>
      <c r="C56" s="198" t="s">
        <v>59</v>
      </c>
      <c r="D56" s="199"/>
      <c r="E56" s="199"/>
      <c r="F56" s="141" t="s">
        <v>26</v>
      </c>
      <c r="G56" s="134"/>
      <c r="H56" s="134"/>
      <c r="I56" s="134">
        <f>Družina!G299</f>
        <v>0</v>
      </c>
      <c r="J56" s="139" t="str">
        <f>IF(I79=0,"",I56/I79*100)</f>
        <v/>
      </c>
    </row>
    <row r="57" spans="1:10" ht="36.75" customHeight="1" x14ac:dyDescent="0.25">
      <c r="A57" s="128"/>
      <c r="B57" s="133" t="s">
        <v>60</v>
      </c>
      <c r="C57" s="198" t="s">
        <v>61</v>
      </c>
      <c r="D57" s="199"/>
      <c r="E57" s="199"/>
      <c r="F57" s="141" t="s">
        <v>26</v>
      </c>
      <c r="G57" s="134"/>
      <c r="H57" s="134"/>
      <c r="I57" s="134">
        <f>Družina!G310</f>
        <v>0</v>
      </c>
      <c r="J57" s="139" t="str">
        <f>IF(I79=0,"",I57/I79*100)</f>
        <v/>
      </c>
    </row>
    <row r="58" spans="1:10" ht="36.75" customHeight="1" x14ac:dyDescent="0.25">
      <c r="A58" s="128"/>
      <c r="B58" s="133" t="s">
        <v>62</v>
      </c>
      <c r="C58" s="198" t="s">
        <v>63</v>
      </c>
      <c r="D58" s="199"/>
      <c r="E58" s="199"/>
      <c r="F58" s="141" t="s">
        <v>26</v>
      </c>
      <c r="G58" s="134"/>
      <c r="H58" s="134"/>
      <c r="I58" s="134">
        <f>Družina!G330+Chodba!G22</f>
        <v>0</v>
      </c>
      <c r="J58" s="139" t="str">
        <f>IF(I79=0,"",I58/I79*100)</f>
        <v/>
      </c>
    </row>
    <row r="59" spans="1:10" ht="36.75" customHeight="1" x14ac:dyDescent="0.25">
      <c r="A59" s="128"/>
      <c r="B59" s="133" t="s">
        <v>64</v>
      </c>
      <c r="C59" s="198" t="s">
        <v>65</v>
      </c>
      <c r="D59" s="199"/>
      <c r="E59" s="199"/>
      <c r="F59" s="141" t="s">
        <v>26</v>
      </c>
      <c r="G59" s="134"/>
      <c r="H59" s="134"/>
      <c r="I59" s="134">
        <f>Družina!G373+Chodba!G30+'Venkovní úpravy a oplocení'!G45</f>
        <v>0</v>
      </c>
      <c r="J59" s="139" t="str">
        <f>IF(I79=0,"",I59/I79*100)</f>
        <v/>
      </c>
    </row>
    <row r="60" spans="1:10" ht="36.75" customHeight="1" x14ac:dyDescent="0.25">
      <c r="A60" s="128"/>
      <c r="B60" s="133" t="s">
        <v>66</v>
      </c>
      <c r="C60" s="198" t="s">
        <v>67</v>
      </c>
      <c r="D60" s="199"/>
      <c r="E60" s="199"/>
      <c r="F60" s="141" t="s">
        <v>26</v>
      </c>
      <c r="G60" s="134"/>
      <c r="H60" s="134"/>
      <c r="I60" s="134">
        <f>Družina!G537+Chodba!G42+'Venkovní úpravy a oplocení'!G48</f>
        <v>0</v>
      </c>
      <c r="J60" s="139" t="str">
        <f>IF(I79=0,"",I60/I79*100)</f>
        <v/>
      </c>
    </row>
    <row r="61" spans="1:10" ht="36.75" customHeight="1" x14ac:dyDescent="0.25">
      <c r="A61" s="128"/>
      <c r="B61" s="133" t="s">
        <v>68</v>
      </c>
      <c r="C61" s="198" t="s">
        <v>69</v>
      </c>
      <c r="D61" s="199"/>
      <c r="E61" s="199"/>
      <c r="F61" s="141" t="s">
        <v>27</v>
      </c>
      <c r="G61" s="134"/>
      <c r="H61" s="134"/>
      <c r="I61" s="134">
        <f>Družina!G539+Chodba!G44</f>
        <v>0</v>
      </c>
      <c r="J61" s="139" t="str">
        <f>IF(I79=0,"",I61/I79*100)</f>
        <v/>
      </c>
    </row>
    <row r="62" spans="1:10" ht="36.75" customHeight="1" x14ac:dyDescent="0.25">
      <c r="A62" s="128"/>
      <c r="B62" s="133" t="s">
        <v>70</v>
      </c>
      <c r="C62" s="198" t="s">
        <v>71</v>
      </c>
      <c r="D62" s="199"/>
      <c r="E62" s="199"/>
      <c r="F62" s="141" t="s">
        <v>27</v>
      </c>
      <c r="G62" s="134"/>
      <c r="H62" s="134"/>
      <c r="I62" s="134">
        <f>Družina!G581</f>
        <v>0</v>
      </c>
      <c r="J62" s="139" t="str">
        <f>IF(I79=0,"",I62/I79*100)</f>
        <v/>
      </c>
    </row>
    <row r="63" spans="1:10" ht="36.75" customHeight="1" x14ac:dyDescent="0.25">
      <c r="A63" s="128"/>
      <c r="B63" s="133" t="s">
        <v>72</v>
      </c>
      <c r="C63" s="198" t="s">
        <v>73</v>
      </c>
      <c r="D63" s="199"/>
      <c r="E63" s="199"/>
      <c r="F63" s="141" t="s">
        <v>27</v>
      </c>
      <c r="G63" s="134"/>
      <c r="H63" s="134"/>
      <c r="I63" s="134">
        <f>Družina!G583</f>
        <v>0</v>
      </c>
      <c r="J63" s="139" t="str">
        <f>IF(I79=0,"",I63/I79*100)</f>
        <v/>
      </c>
    </row>
    <row r="64" spans="1:10" ht="36.75" customHeight="1" x14ac:dyDescent="0.25">
      <c r="A64" s="128"/>
      <c r="B64" s="133" t="s">
        <v>74</v>
      </c>
      <c r="C64" s="198" t="s">
        <v>75</v>
      </c>
      <c r="D64" s="199"/>
      <c r="E64" s="199"/>
      <c r="F64" s="141" t="s">
        <v>27</v>
      </c>
      <c r="G64" s="134"/>
      <c r="H64" s="134"/>
      <c r="I64" s="134">
        <f>Družina!G591</f>
        <v>0</v>
      </c>
      <c r="J64" s="139" t="str">
        <f>IF(I79=0,"",I64/I79*100)</f>
        <v/>
      </c>
    </row>
    <row r="65" spans="1:10" ht="36.75" customHeight="1" x14ac:dyDescent="0.25">
      <c r="A65" s="128"/>
      <c r="B65" s="133" t="s">
        <v>76</v>
      </c>
      <c r="C65" s="198" t="s">
        <v>77</v>
      </c>
      <c r="D65" s="199"/>
      <c r="E65" s="199"/>
      <c r="F65" s="141" t="s">
        <v>27</v>
      </c>
      <c r="G65" s="134"/>
      <c r="H65" s="134"/>
      <c r="I65" s="134">
        <f>Družina!G600</f>
        <v>0</v>
      </c>
      <c r="J65" s="139" t="str">
        <f>IF(I79=0,"",I65/I79*100)</f>
        <v/>
      </c>
    </row>
    <row r="66" spans="1:10" ht="36.75" customHeight="1" x14ac:dyDescent="0.25">
      <c r="A66" s="128"/>
      <c r="B66" s="133" t="s">
        <v>78</v>
      </c>
      <c r="C66" s="198" t="s">
        <v>79</v>
      </c>
      <c r="D66" s="199"/>
      <c r="E66" s="199"/>
      <c r="F66" s="141" t="s">
        <v>27</v>
      </c>
      <c r="G66" s="134"/>
      <c r="H66" s="134"/>
      <c r="I66" s="134">
        <f>Družina!G625</f>
        <v>0</v>
      </c>
      <c r="J66" s="139" t="str">
        <f>IF(I79=0,"",I66/I79*100)</f>
        <v/>
      </c>
    </row>
    <row r="67" spans="1:10" ht="36.75" customHeight="1" x14ac:dyDescent="0.25">
      <c r="A67" s="128"/>
      <c r="B67" s="133" t="s">
        <v>80</v>
      </c>
      <c r="C67" s="198" t="s">
        <v>81</v>
      </c>
      <c r="D67" s="199"/>
      <c r="E67" s="199"/>
      <c r="F67" s="141" t="s">
        <v>27</v>
      </c>
      <c r="G67" s="134"/>
      <c r="H67" s="134"/>
      <c r="I67" s="134">
        <f>Družina!G629</f>
        <v>0</v>
      </c>
      <c r="J67" s="139" t="str">
        <f>IF(I79=0,"",I67/I79*100)</f>
        <v/>
      </c>
    </row>
    <row r="68" spans="1:10" ht="36.75" customHeight="1" x14ac:dyDescent="0.25">
      <c r="A68" s="128"/>
      <c r="B68" s="133" t="s">
        <v>82</v>
      </c>
      <c r="C68" s="198" t="s">
        <v>83</v>
      </c>
      <c r="D68" s="199"/>
      <c r="E68" s="199"/>
      <c r="F68" s="141" t="s">
        <v>27</v>
      </c>
      <c r="G68" s="134"/>
      <c r="H68" s="134"/>
      <c r="I68" s="134">
        <f>Družina!G638+Chodba!G49</f>
        <v>0</v>
      </c>
      <c r="J68" s="139" t="str">
        <f>IF(I79=0,"",I68/I79*100)</f>
        <v/>
      </c>
    </row>
    <row r="69" spans="1:10" ht="36.75" customHeight="1" x14ac:dyDescent="0.25">
      <c r="A69" s="128"/>
      <c r="B69" s="133" t="s">
        <v>84</v>
      </c>
      <c r="C69" s="198" t="s">
        <v>85</v>
      </c>
      <c r="D69" s="199"/>
      <c r="E69" s="199"/>
      <c r="F69" s="141" t="s">
        <v>27</v>
      </c>
      <c r="G69" s="134"/>
      <c r="H69" s="134"/>
      <c r="I69" s="134">
        <f>'Venkovní úpravy a oplocení'!G50</f>
        <v>0</v>
      </c>
      <c r="J69" s="139" t="str">
        <f>IF(I79=0,"",I69/I79*100)</f>
        <v/>
      </c>
    </row>
    <row r="70" spans="1:10" ht="36.75" customHeight="1" x14ac:dyDescent="0.25">
      <c r="A70" s="128"/>
      <c r="B70" s="133" t="s">
        <v>86</v>
      </c>
      <c r="C70" s="198" t="s">
        <v>87</v>
      </c>
      <c r="D70" s="199"/>
      <c r="E70" s="199"/>
      <c r="F70" s="141" t="s">
        <v>27</v>
      </c>
      <c r="G70" s="134"/>
      <c r="H70" s="134"/>
      <c r="I70" s="134">
        <f>Družina!G687+Chodba!G54</f>
        <v>0</v>
      </c>
      <c r="J70" s="139" t="str">
        <f>IF(I79=0,"",I70/I79*100)</f>
        <v/>
      </c>
    </row>
    <row r="71" spans="1:10" ht="36.75" customHeight="1" x14ac:dyDescent="0.25">
      <c r="A71" s="128"/>
      <c r="B71" s="133" t="s">
        <v>88</v>
      </c>
      <c r="C71" s="198" t="s">
        <v>89</v>
      </c>
      <c r="D71" s="199"/>
      <c r="E71" s="199"/>
      <c r="F71" s="141" t="s">
        <v>27</v>
      </c>
      <c r="G71" s="134"/>
      <c r="H71" s="134"/>
      <c r="I71" s="134">
        <f>Družina!G868+Chodba!G75</f>
        <v>0</v>
      </c>
      <c r="J71" s="139" t="str">
        <f>IF(I79=0,"",I71/I79*100)</f>
        <v/>
      </c>
    </row>
    <row r="72" spans="1:10" ht="36.75" customHeight="1" x14ac:dyDescent="0.25">
      <c r="A72" s="128"/>
      <c r="B72" s="133" t="s">
        <v>90</v>
      </c>
      <c r="C72" s="198" t="s">
        <v>91</v>
      </c>
      <c r="D72" s="199"/>
      <c r="E72" s="199"/>
      <c r="F72" s="141" t="s">
        <v>27</v>
      </c>
      <c r="G72" s="134"/>
      <c r="H72" s="134"/>
      <c r="I72" s="134">
        <f>Družina!G900</f>
        <v>0</v>
      </c>
      <c r="J72" s="139" t="str">
        <f>IF(I79=0,"",I72/I79*100)</f>
        <v/>
      </c>
    </row>
    <row r="73" spans="1:10" ht="36.75" customHeight="1" x14ac:dyDescent="0.25">
      <c r="A73" s="128"/>
      <c r="B73" s="133" t="s">
        <v>92</v>
      </c>
      <c r="C73" s="198" t="s">
        <v>93</v>
      </c>
      <c r="D73" s="199"/>
      <c r="E73" s="199"/>
      <c r="F73" s="141" t="s">
        <v>27</v>
      </c>
      <c r="G73" s="134"/>
      <c r="H73" s="134"/>
      <c r="I73" s="134">
        <f>Družina!G994</f>
        <v>0</v>
      </c>
      <c r="J73" s="139" t="str">
        <f>IF(I79=0,"",I73/I79*100)</f>
        <v/>
      </c>
    </row>
    <row r="74" spans="1:10" ht="36.75" customHeight="1" x14ac:dyDescent="0.25">
      <c r="A74" s="128"/>
      <c r="B74" s="133" t="s">
        <v>94</v>
      </c>
      <c r="C74" s="198" t="s">
        <v>95</v>
      </c>
      <c r="D74" s="199"/>
      <c r="E74" s="199"/>
      <c r="F74" s="141" t="s">
        <v>27</v>
      </c>
      <c r="G74" s="134"/>
      <c r="H74" s="134"/>
      <c r="I74" s="134">
        <f>Družina!G1019+Chodba!G87</f>
        <v>0</v>
      </c>
      <c r="J74" s="139" t="str">
        <f>IF(I79=0,"",I74/I79*100)</f>
        <v/>
      </c>
    </row>
    <row r="75" spans="1:10" ht="36.75" customHeight="1" x14ac:dyDescent="0.25">
      <c r="A75" s="128"/>
      <c r="B75" s="133" t="s">
        <v>96</v>
      </c>
      <c r="C75" s="198" t="s">
        <v>97</v>
      </c>
      <c r="D75" s="199"/>
      <c r="E75" s="199"/>
      <c r="F75" s="141" t="s">
        <v>28</v>
      </c>
      <c r="G75" s="134"/>
      <c r="H75" s="134"/>
      <c r="I75" s="134">
        <f>Družina!G1052</f>
        <v>0</v>
      </c>
      <c r="J75" s="139" t="str">
        <f>IF(I79=0,"",I75/I79*100)</f>
        <v/>
      </c>
    </row>
    <row r="76" spans="1:10" ht="36.75" customHeight="1" x14ac:dyDescent="0.25">
      <c r="A76" s="128"/>
      <c r="B76" s="133" t="s">
        <v>98</v>
      </c>
      <c r="C76" s="198" t="s">
        <v>99</v>
      </c>
      <c r="D76" s="199"/>
      <c r="E76" s="199"/>
      <c r="F76" s="141" t="s">
        <v>100</v>
      </c>
      <c r="G76" s="134"/>
      <c r="H76" s="134"/>
      <c r="I76" s="134">
        <f>Družina!G1054+Chodba!G96+'Venkovní úpravy a oplocení'!G75</f>
        <v>0</v>
      </c>
      <c r="J76" s="139" t="str">
        <f>IF(I79=0,"",I76/I79*100)</f>
        <v/>
      </c>
    </row>
    <row r="77" spans="1:10" ht="36.75" customHeight="1" x14ac:dyDescent="0.25">
      <c r="A77" s="128"/>
      <c r="B77" s="133" t="s">
        <v>101</v>
      </c>
      <c r="C77" s="198" t="s">
        <v>29</v>
      </c>
      <c r="D77" s="199"/>
      <c r="E77" s="199"/>
      <c r="F77" s="141" t="s">
        <v>101</v>
      </c>
      <c r="G77" s="134"/>
      <c r="H77" s="134"/>
      <c r="I77" s="134">
        <f>'Vedlejší náklady'!G8+'Venkovní úpravy a oplocení'!G83</f>
        <v>0</v>
      </c>
      <c r="J77" s="139" t="str">
        <f>IF(I79=0,"",I77/I79*100)</f>
        <v/>
      </c>
    </row>
    <row r="78" spans="1:10" ht="36.75" customHeight="1" x14ac:dyDescent="0.25">
      <c r="A78" s="128"/>
      <c r="B78" s="133" t="s">
        <v>102</v>
      </c>
      <c r="C78" s="198" t="s">
        <v>30</v>
      </c>
      <c r="D78" s="199"/>
      <c r="E78" s="199"/>
      <c r="F78" s="141" t="s">
        <v>102</v>
      </c>
      <c r="G78" s="134"/>
      <c r="H78" s="134"/>
      <c r="I78" s="134">
        <f>'Vedlejší náklady'!G14</f>
        <v>0</v>
      </c>
      <c r="J78" s="139" t="str">
        <f>IF(I79=0,"",I78/I79*100)</f>
        <v/>
      </c>
    </row>
    <row r="79" spans="1:10" ht="25.5" customHeight="1" x14ac:dyDescent="0.25">
      <c r="A79" s="129"/>
      <c r="B79" s="135" t="s">
        <v>1</v>
      </c>
      <c r="C79" s="136"/>
      <c r="D79" s="137"/>
      <c r="E79" s="137"/>
      <c r="F79" s="142"/>
      <c r="G79" s="138"/>
      <c r="H79" s="138"/>
      <c r="I79" s="138">
        <f>SUM(I52:I78)</f>
        <v>0</v>
      </c>
      <c r="J79" s="140">
        <f>SUM(J52:J78)</f>
        <v>0</v>
      </c>
    </row>
    <row r="80" spans="1:10" x14ac:dyDescent="0.25">
      <c r="F80" s="91"/>
      <c r="G80" s="91"/>
      <c r="H80" s="91"/>
      <c r="I80" s="91"/>
      <c r="J80" s="92"/>
    </row>
    <row r="81" spans="6:10" x14ac:dyDescent="0.25">
      <c r="F81" s="91"/>
      <c r="G81" s="91"/>
      <c r="H81" s="91"/>
      <c r="I81" s="91"/>
      <c r="J81" s="92"/>
    </row>
    <row r="82" spans="6:10" x14ac:dyDescent="0.25">
      <c r="F82" s="91"/>
      <c r="G82" s="91"/>
      <c r="H82" s="91"/>
      <c r="I82" s="91"/>
      <c r="J82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7" sqref="AA17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103</v>
      </c>
    </row>
    <row r="2" spans="1:60" ht="25.05" customHeight="1" x14ac:dyDescent="0.25">
      <c r="A2" s="144" t="s">
        <v>8</v>
      </c>
      <c r="B2" s="49"/>
      <c r="C2" s="248" t="s">
        <v>833</v>
      </c>
      <c r="D2" s="249"/>
      <c r="E2" s="249"/>
      <c r="F2" s="249"/>
      <c r="G2" s="250"/>
      <c r="AG2" t="s">
        <v>104</v>
      </c>
    </row>
    <row r="3" spans="1:60" ht="25.05" customHeight="1" x14ac:dyDescent="0.25">
      <c r="A3" s="144" t="s">
        <v>9</v>
      </c>
      <c r="B3" s="49"/>
      <c r="C3" s="248" t="s">
        <v>43</v>
      </c>
      <c r="D3" s="249"/>
      <c r="E3" s="249"/>
      <c r="F3" s="249"/>
      <c r="G3" s="250"/>
      <c r="AC3" s="126" t="s">
        <v>104</v>
      </c>
      <c r="AG3" t="s">
        <v>105</v>
      </c>
    </row>
    <row r="4" spans="1:60" ht="25.05" customHeight="1" x14ac:dyDescent="0.25">
      <c r="A4" s="145" t="s">
        <v>10</v>
      </c>
      <c r="B4" s="146"/>
      <c r="C4" s="251" t="s">
        <v>836</v>
      </c>
      <c r="D4" s="252"/>
      <c r="E4" s="252"/>
      <c r="F4" s="252"/>
      <c r="G4" s="253"/>
      <c r="AG4" t="s">
        <v>106</v>
      </c>
    </row>
    <row r="5" spans="1:60" x14ac:dyDescent="0.25">
      <c r="D5" s="10"/>
    </row>
    <row r="6" spans="1:60" ht="39.6" x14ac:dyDescent="0.25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31</v>
      </c>
      <c r="H6" s="151" t="s">
        <v>32</v>
      </c>
      <c r="I6" s="151" t="s">
        <v>113</v>
      </c>
      <c r="J6" s="151" t="s">
        <v>33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8" t="s">
        <v>128</v>
      </c>
      <c r="B8" s="169" t="s">
        <v>54</v>
      </c>
      <c r="C8" s="187" t="s">
        <v>55</v>
      </c>
      <c r="D8" s="170"/>
      <c r="E8" s="171"/>
      <c r="F8" s="172"/>
      <c r="G8" s="173">
        <f>SUMIF(AG9:AG240,"&lt;&gt;NOR",G9:G240)</f>
        <v>0</v>
      </c>
      <c r="H8" s="167"/>
      <c r="I8" s="167">
        <f>SUM(I9:I240)</f>
        <v>284846.25</v>
      </c>
      <c r="J8" s="167"/>
      <c r="K8" s="167">
        <f>SUM(K9:K240)</f>
        <v>351672.25000000006</v>
      </c>
      <c r="L8" s="167"/>
      <c r="M8" s="167">
        <f>SUM(M9:M240)</f>
        <v>0</v>
      </c>
      <c r="N8" s="167"/>
      <c r="O8" s="167">
        <f>SUM(O9:O240)</f>
        <v>25.749999999999996</v>
      </c>
      <c r="P8" s="167"/>
      <c r="Q8" s="167">
        <f>SUM(Q9:Q240)</f>
        <v>0</v>
      </c>
      <c r="R8" s="167"/>
      <c r="S8" s="167"/>
      <c r="T8" s="167"/>
      <c r="U8" s="167"/>
      <c r="V8" s="167">
        <f>SUM(V9:V240)</f>
        <v>661.59000000000015</v>
      </c>
      <c r="W8" s="167"/>
      <c r="X8" s="167"/>
      <c r="AG8" t="s">
        <v>129</v>
      </c>
    </row>
    <row r="9" spans="1:60" outlineLevel="1" x14ac:dyDescent="0.25">
      <c r="A9" s="174">
        <v>1</v>
      </c>
      <c r="B9" s="175" t="s">
        <v>130</v>
      </c>
      <c r="C9" s="188" t="s">
        <v>131</v>
      </c>
      <c r="D9" s="176" t="s">
        <v>132</v>
      </c>
      <c r="E9" s="177">
        <v>309.5</v>
      </c>
      <c r="F9" s="178"/>
      <c r="G9" s="179">
        <f>ROUND(E9*F9,2)</f>
        <v>0</v>
      </c>
      <c r="H9" s="162">
        <v>50.85</v>
      </c>
      <c r="I9" s="161">
        <f>ROUND(E9*H9,2)</f>
        <v>15738.08</v>
      </c>
      <c r="J9" s="162">
        <v>47.95</v>
      </c>
      <c r="K9" s="161">
        <f>ROUND(E9*J9,2)</f>
        <v>14840.53</v>
      </c>
      <c r="L9" s="161">
        <v>21</v>
      </c>
      <c r="M9" s="161">
        <f>G9*(1+L9/100)</f>
        <v>0</v>
      </c>
      <c r="N9" s="161">
        <v>6.3E-3</v>
      </c>
      <c r="O9" s="161">
        <f>ROUND(E9*N9,2)</f>
        <v>1.95</v>
      </c>
      <c r="P9" s="161">
        <v>0</v>
      </c>
      <c r="Q9" s="161">
        <f>ROUND(E9*P9,2)</f>
        <v>0</v>
      </c>
      <c r="R9" s="161"/>
      <c r="S9" s="161" t="s">
        <v>133</v>
      </c>
      <c r="T9" s="161" t="s">
        <v>134</v>
      </c>
      <c r="U9" s="161">
        <v>9.0999999999999998E-2</v>
      </c>
      <c r="V9" s="161">
        <f>ROUND(E9*U9,2)</f>
        <v>28.16</v>
      </c>
      <c r="W9" s="161"/>
      <c r="X9" s="161" t="s">
        <v>135</v>
      </c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189" t="s">
        <v>137</v>
      </c>
      <c r="D10" s="163"/>
      <c r="E10" s="164">
        <v>48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59"/>
      <c r="B11" s="160"/>
      <c r="C11" s="189" t="s">
        <v>139</v>
      </c>
      <c r="D11" s="163"/>
      <c r="E11" s="164">
        <v>-1.6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138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59"/>
      <c r="B12" s="160"/>
      <c r="C12" s="189" t="s">
        <v>140</v>
      </c>
      <c r="D12" s="163"/>
      <c r="E12" s="164">
        <v>-1.8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138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59"/>
      <c r="B13" s="160"/>
      <c r="C13" s="189" t="s">
        <v>141</v>
      </c>
      <c r="D13" s="163"/>
      <c r="E13" s="164">
        <v>23.1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138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189" t="s">
        <v>142</v>
      </c>
      <c r="D14" s="163"/>
      <c r="E14" s="164">
        <v>-2.7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138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189" t="s">
        <v>143</v>
      </c>
      <c r="D15" s="163"/>
      <c r="E15" s="164">
        <v>40.5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138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59"/>
      <c r="B16" s="160"/>
      <c r="C16" s="189" t="s">
        <v>144</v>
      </c>
      <c r="D16" s="163"/>
      <c r="E16" s="164">
        <v>-1.35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138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59"/>
      <c r="B17" s="160"/>
      <c r="C17" s="189" t="s">
        <v>145</v>
      </c>
      <c r="D17" s="163"/>
      <c r="E17" s="164">
        <v>-3.6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138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59"/>
      <c r="B18" s="160"/>
      <c r="C18" s="189" t="s">
        <v>146</v>
      </c>
      <c r="D18" s="163"/>
      <c r="E18" s="164">
        <v>45.3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138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59"/>
      <c r="B19" s="160"/>
      <c r="C19" s="189" t="s">
        <v>147</v>
      </c>
      <c r="D19" s="163"/>
      <c r="E19" s="164">
        <v>-1.2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138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189" t="s">
        <v>148</v>
      </c>
      <c r="D20" s="163"/>
      <c r="E20" s="164">
        <v>24.6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138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59"/>
      <c r="B21" s="160"/>
      <c r="C21" s="189" t="s">
        <v>149</v>
      </c>
      <c r="D21" s="163"/>
      <c r="E21" s="164">
        <v>-5.4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9"/>
      <c r="B22" s="160"/>
      <c r="C22" s="189" t="s">
        <v>150</v>
      </c>
      <c r="D22" s="163"/>
      <c r="E22" s="164">
        <v>-2.4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138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89" t="s">
        <v>144</v>
      </c>
      <c r="D23" s="163"/>
      <c r="E23" s="164">
        <v>-1.35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138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189" t="s">
        <v>151</v>
      </c>
      <c r="D24" s="163"/>
      <c r="E24" s="164">
        <v>6.9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59"/>
      <c r="B25" s="160"/>
      <c r="C25" s="189" t="s">
        <v>152</v>
      </c>
      <c r="D25" s="163"/>
      <c r="E25" s="164">
        <v>-0.9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138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189" t="s">
        <v>153</v>
      </c>
      <c r="D26" s="163"/>
      <c r="E26" s="164">
        <v>6.9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138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59"/>
      <c r="B27" s="160"/>
      <c r="C27" s="189" t="s">
        <v>154</v>
      </c>
      <c r="D27" s="163"/>
      <c r="E27" s="164">
        <v>-1.8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138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89" t="s">
        <v>155</v>
      </c>
      <c r="D28" s="163"/>
      <c r="E28" s="164">
        <v>6.9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59"/>
      <c r="B29" s="160"/>
      <c r="C29" s="189" t="s">
        <v>152</v>
      </c>
      <c r="D29" s="163"/>
      <c r="E29" s="164">
        <v>-0.9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59"/>
      <c r="B30" s="160"/>
      <c r="C30" s="189" t="s">
        <v>153</v>
      </c>
      <c r="D30" s="163"/>
      <c r="E30" s="164">
        <v>6.9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138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59"/>
      <c r="B31" s="160"/>
      <c r="C31" s="189" t="s">
        <v>154</v>
      </c>
      <c r="D31" s="163"/>
      <c r="E31" s="164">
        <v>-1.8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138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59"/>
      <c r="B32" s="160"/>
      <c r="C32" s="189" t="s">
        <v>156</v>
      </c>
      <c r="D32" s="163"/>
      <c r="E32" s="164">
        <v>6.9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138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189" t="s">
        <v>152</v>
      </c>
      <c r="D33" s="163"/>
      <c r="E33" s="164">
        <v>-0.9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138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189" t="s">
        <v>157</v>
      </c>
      <c r="D34" s="163"/>
      <c r="E34" s="164">
        <v>6.3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138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59"/>
      <c r="B35" s="160"/>
      <c r="C35" s="189" t="s">
        <v>142</v>
      </c>
      <c r="D35" s="163"/>
      <c r="E35" s="164">
        <v>-2.7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138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189" t="s">
        <v>158</v>
      </c>
      <c r="D36" s="163"/>
      <c r="E36" s="164">
        <v>13.2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138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59"/>
      <c r="B37" s="160"/>
      <c r="C37" s="189" t="s">
        <v>154</v>
      </c>
      <c r="D37" s="163"/>
      <c r="E37" s="164">
        <v>-1.8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138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189" t="s">
        <v>159</v>
      </c>
      <c r="D38" s="163"/>
      <c r="E38" s="164">
        <v>13.8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59"/>
      <c r="B39" s="160"/>
      <c r="C39" s="189" t="s">
        <v>154</v>
      </c>
      <c r="D39" s="163"/>
      <c r="E39" s="164">
        <v>-1.8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138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189" t="s">
        <v>160</v>
      </c>
      <c r="D40" s="163"/>
      <c r="E40" s="164">
        <v>11.4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138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189" t="s">
        <v>152</v>
      </c>
      <c r="D41" s="163"/>
      <c r="E41" s="164">
        <v>-0.9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138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189" t="s">
        <v>161</v>
      </c>
      <c r="D42" s="163"/>
      <c r="E42" s="164">
        <v>16.2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138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59"/>
      <c r="B43" s="160"/>
      <c r="C43" s="189" t="s">
        <v>152</v>
      </c>
      <c r="D43" s="163"/>
      <c r="E43" s="164">
        <v>-0.9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138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59"/>
      <c r="B44" s="160"/>
      <c r="C44" s="189" t="s">
        <v>150</v>
      </c>
      <c r="D44" s="163"/>
      <c r="E44" s="164">
        <v>-2.4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138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/>
      <c r="B45" s="160"/>
      <c r="C45" s="189" t="s">
        <v>162</v>
      </c>
      <c r="D45" s="163"/>
      <c r="E45" s="164">
        <v>31.5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138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9"/>
      <c r="B46" s="160"/>
      <c r="C46" s="189" t="s">
        <v>147</v>
      </c>
      <c r="D46" s="163"/>
      <c r="E46" s="164">
        <v>-1.2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138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189" t="s">
        <v>163</v>
      </c>
      <c r="D47" s="163"/>
      <c r="E47" s="164">
        <v>41.7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138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189" t="s">
        <v>147</v>
      </c>
      <c r="D48" s="163"/>
      <c r="E48" s="164">
        <v>-1.2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138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74">
        <v>2</v>
      </c>
      <c r="B49" s="175" t="s">
        <v>164</v>
      </c>
      <c r="C49" s="188" t="s">
        <v>165</v>
      </c>
      <c r="D49" s="176" t="s">
        <v>132</v>
      </c>
      <c r="E49" s="177">
        <v>673.8</v>
      </c>
      <c r="F49" s="178"/>
      <c r="G49" s="179">
        <f>ROUND(E49*F49,2)</f>
        <v>0</v>
      </c>
      <c r="H49" s="162">
        <v>59.45</v>
      </c>
      <c r="I49" s="161">
        <f>ROUND(E49*H49,2)</f>
        <v>40057.410000000003</v>
      </c>
      <c r="J49" s="162">
        <v>135.44999999999999</v>
      </c>
      <c r="K49" s="161">
        <f>ROUND(E49*J49,2)</f>
        <v>91266.21</v>
      </c>
      <c r="L49" s="161">
        <v>21</v>
      </c>
      <c r="M49" s="161">
        <f>G49*(1+L49/100)</f>
        <v>0</v>
      </c>
      <c r="N49" s="161">
        <v>4.5599999999999998E-3</v>
      </c>
      <c r="O49" s="161">
        <f>ROUND(E49*N49,2)</f>
        <v>3.07</v>
      </c>
      <c r="P49" s="161">
        <v>0</v>
      </c>
      <c r="Q49" s="161">
        <f>ROUND(E49*P49,2)</f>
        <v>0</v>
      </c>
      <c r="R49" s="161"/>
      <c r="S49" s="161" t="s">
        <v>133</v>
      </c>
      <c r="T49" s="161" t="s">
        <v>134</v>
      </c>
      <c r="U49" s="161">
        <v>0.245</v>
      </c>
      <c r="V49" s="161">
        <f>ROUND(E49*U49,2)</f>
        <v>165.08</v>
      </c>
      <c r="W49" s="161"/>
      <c r="X49" s="161" t="s">
        <v>135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189" t="s">
        <v>166</v>
      </c>
      <c r="D50" s="163"/>
      <c r="E50" s="164">
        <v>84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138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189" t="s">
        <v>139</v>
      </c>
      <c r="D51" s="163"/>
      <c r="E51" s="164">
        <v>-1.6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138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89" t="s">
        <v>140</v>
      </c>
      <c r="D52" s="163"/>
      <c r="E52" s="164">
        <v>-1.8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138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189" t="s">
        <v>167</v>
      </c>
      <c r="D53" s="163"/>
      <c r="E53" s="164">
        <v>53.9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138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59"/>
      <c r="B54" s="160"/>
      <c r="C54" s="189" t="s">
        <v>168</v>
      </c>
      <c r="D54" s="163"/>
      <c r="E54" s="164">
        <v>-3.6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138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59"/>
      <c r="B55" s="160"/>
      <c r="C55" s="189" t="s">
        <v>169</v>
      </c>
      <c r="D55" s="163"/>
      <c r="E55" s="164">
        <v>94.5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138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9"/>
      <c r="B56" s="160"/>
      <c r="C56" s="189" t="s">
        <v>140</v>
      </c>
      <c r="D56" s="163"/>
      <c r="E56" s="164">
        <v>-1.8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138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59"/>
      <c r="B57" s="160"/>
      <c r="C57" s="189" t="s">
        <v>170</v>
      </c>
      <c r="D57" s="163"/>
      <c r="E57" s="164">
        <v>-4.8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138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9"/>
      <c r="B58" s="160"/>
      <c r="C58" s="189" t="s">
        <v>171</v>
      </c>
      <c r="D58" s="163"/>
      <c r="E58" s="164">
        <v>105.7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138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59"/>
      <c r="B59" s="160"/>
      <c r="C59" s="189" t="s">
        <v>139</v>
      </c>
      <c r="D59" s="163"/>
      <c r="E59" s="164">
        <v>-1.6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138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9"/>
      <c r="B60" s="160"/>
      <c r="C60" s="189" t="s">
        <v>172</v>
      </c>
      <c r="D60" s="163"/>
      <c r="E60" s="164">
        <v>57.4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138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59"/>
      <c r="B61" s="160"/>
      <c r="C61" s="189" t="s">
        <v>173</v>
      </c>
      <c r="D61" s="163"/>
      <c r="E61" s="164">
        <v>-7.2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52"/>
      <c r="Z61" s="152"/>
      <c r="AA61" s="152"/>
      <c r="AB61" s="152"/>
      <c r="AC61" s="152"/>
      <c r="AD61" s="152"/>
      <c r="AE61" s="152"/>
      <c r="AF61" s="152"/>
      <c r="AG61" s="152" t="s">
        <v>138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59"/>
      <c r="B62" s="160"/>
      <c r="C62" s="189" t="s">
        <v>174</v>
      </c>
      <c r="D62" s="163"/>
      <c r="E62" s="164">
        <v>-3.2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59"/>
      <c r="B63" s="160"/>
      <c r="C63" s="189" t="s">
        <v>140</v>
      </c>
      <c r="D63" s="163"/>
      <c r="E63" s="164">
        <v>-1.8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138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5">
      <c r="A64" s="159"/>
      <c r="B64" s="160"/>
      <c r="C64" s="189" t="s">
        <v>175</v>
      </c>
      <c r="D64" s="163"/>
      <c r="E64" s="164">
        <v>16.100000000000001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138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59"/>
      <c r="B65" s="160"/>
      <c r="C65" s="189" t="s">
        <v>176</v>
      </c>
      <c r="D65" s="163"/>
      <c r="E65" s="164">
        <v>-1.2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138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9"/>
      <c r="B66" s="160"/>
      <c r="C66" s="189" t="s">
        <v>177</v>
      </c>
      <c r="D66" s="163"/>
      <c r="E66" s="164">
        <v>16.100000000000001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138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59"/>
      <c r="B67" s="160"/>
      <c r="C67" s="189" t="s">
        <v>178</v>
      </c>
      <c r="D67" s="163"/>
      <c r="E67" s="164">
        <v>-2.4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138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59"/>
      <c r="B68" s="160"/>
      <c r="C68" s="189" t="s">
        <v>179</v>
      </c>
      <c r="D68" s="163"/>
      <c r="E68" s="164">
        <v>16.100000000000001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138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59"/>
      <c r="B69" s="160"/>
      <c r="C69" s="189" t="s">
        <v>176</v>
      </c>
      <c r="D69" s="163"/>
      <c r="E69" s="164">
        <v>-1.2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138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59"/>
      <c r="B70" s="160"/>
      <c r="C70" s="189" t="s">
        <v>177</v>
      </c>
      <c r="D70" s="163"/>
      <c r="E70" s="164">
        <v>16.100000000000001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138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59"/>
      <c r="B71" s="160"/>
      <c r="C71" s="189" t="s">
        <v>178</v>
      </c>
      <c r="D71" s="163"/>
      <c r="E71" s="164">
        <v>-2.4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138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9"/>
      <c r="B72" s="160"/>
      <c r="C72" s="189" t="s">
        <v>180</v>
      </c>
      <c r="D72" s="163"/>
      <c r="E72" s="164">
        <v>16.100000000000001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138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59"/>
      <c r="B73" s="160"/>
      <c r="C73" s="189" t="s">
        <v>176</v>
      </c>
      <c r="D73" s="163"/>
      <c r="E73" s="164">
        <v>-1.2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138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59"/>
      <c r="B74" s="160"/>
      <c r="C74" s="189" t="s">
        <v>181</v>
      </c>
      <c r="D74" s="163"/>
      <c r="E74" s="164">
        <v>14.7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138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59"/>
      <c r="B75" s="160"/>
      <c r="C75" s="189" t="s">
        <v>168</v>
      </c>
      <c r="D75" s="163"/>
      <c r="E75" s="164">
        <v>-3.6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138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59"/>
      <c r="B76" s="160"/>
      <c r="C76" s="189" t="s">
        <v>182</v>
      </c>
      <c r="D76" s="163"/>
      <c r="E76" s="164">
        <v>30.8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138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59"/>
      <c r="B77" s="160"/>
      <c r="C77" s="189" t="s">
        <v>178</v>
      </c>
      <c r="D77" s="163"/>
      <c r="E77" s="164">
        <v>-2.4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138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59"/>
      <c r="B78" s="160"/>
      <c r="C78" s="189" t="s">
        <v>183</v>
      </c>
      <c r="D78" s="163"/>
      <c r="E78" s="164">
        <v>32.200000000000003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138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59"/>
      <c r="B79" s="160"/>
      <c r="C79" s="189" t="s">
        <v>178</v>
      </c>
      <c r="D79" s="163"/>
      <c r="E79" s="164">
        <v>-2.4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138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59"/>
      <c r="B80" s="160"/>
      <c r="C80" s="189" t="s">
        <v>184</v>
      </c>
      <c r="D80" s="163"/>
      <c r="E80" s="164">
        <v>26.6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138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59"/>
      <c r="B81" s="160"/>
      <c r="C81" s="189" t="s">
        <v>176</v>
      </c>
      <c r="D81" s="163"/>
      <c r="E81" s="164">
        <v>-1.2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2"/>
      <c r="Z81" s="152"/>
      <c r="AA81" s="152"/>
      <c r="AB81" s="152"/>
      <c r="AC81" s="152"/>
      <c r="AD81" s="152"/>
      <c r="AE81" s="152"/>
      <c r="AF81" s="152"/>
      <c r="AG81" s="152" t="s">
        <v>138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59"/>
      <c r="B82" s="160"/>
      <c r="C82" s="189" t="s">
        <v>185</v>
      </c>
      <c r="D82" s="163"/>
      <c r="E82" s="164">
        <v>37.799999999999997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138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59"/>
      <c r="B83" s="160"/>
      <c r="C83" s="189" t="s">
        <v>176</v>
      </c>
      <c r="D83" s="163"/>
      <c r="E83" s="164">
        <v>-1.2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138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59"/>
      <c r="B84" s="160"/>
      <c r="C84" s="189" t="s">
        <v>174</v>
      </c>
      <c r="D84" s="163"/>
      <c r="E84" s="164">
        <v>-3.2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138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189" t="s">
        <v>186</v>
      </c>
      <c r="D85" s="163"/>
      <c r="E85" s="164">
        <v>73.5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138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59"/>
      <c r="B86" s="160"/>
      <c r="C86" s="189" t="s">
        <v>139</v>
      </c>
      <c r="D86" s="163"/>
      <c r="E86" s="164">
        <v>-1.6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138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59"/>
      <c r="B87" s="160"/>
      <c r="C87" s="189" t="s">
        <v>187</v>
      </c>
      <c r="D87" s="163"/>
      <c r="E87" s="164">
        <v>97.3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138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59"/>
      <c r="B88" s="160"/>
      <c r="C88" s="189" t="s">
        <v>139</v>
      </c>
      <c r="D88" s="163"/>
      <c r="E88" s="164">
        <v>-1.6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138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59"/>
      <c r="B89" s="160"/>
      <c r="C89" s="189" t="s">
        <v>188</v>
      </c>
      <c r="D89" s="163"/>
      <c r="E89" s="164">
        <v>-62.1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138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74">
        <v>3</v>
      </c>
      <c r="B90" s="175" t="s">
        <v>189</v>
      </c>
      <c r="C90" s="188" t="s">
        <v>190</v>
      </c>
      <c r="D90" s="176" t="s">
        <v>132</v>
      </c>
      <c r="E90" s="177">
        <v>309.5</v>
      </c>
      <c r="F90" s="178"/>
      <c r="G90" s="179">
        <f>ROUND(E90*F90,2)</f>
        <v>0</v>
      </c>
      <c r="H90" s="162">
        <v>502.1</v>
      </c>
      <c r="I90" s="161">
        <f>ROUND(E90*H90,2)</f>
        <v>155399.95000000001</v>
      </c>
      <c r="J90" s="162">
        <v>255.8</v>
      </c>
      <c r="K90" s="161">
        <f>ROUND(E90*J90,2)</f>
        <v>79170.100000000006</v>
      </c>
      <c r="L90" s="161">
        <v>21</v>
      </c>
      <c r="M90" s="161">
        <f>G90*(1+L90/100)</f>
        <v>0</v>
      </c>
      <c r="N90" s="161">
        <v>3.3079999999999998E-2</v>
      </c>
      <c r="O90" s="161">
        <f>ROUND(E90*N90,2)</f>
        <v>10.24</v>
      </c>
      <c r="P90" s="161">
        <v>0</v>
      </c>
      <c r="Q90" s="161">
        <f>ROUND(E90*P90,2)</f>
        <v>0</v>
      </c>
      <c r="R90" s="161"/>
      <c r="S90" s="161" t="s">
        <v>133</v>
      </c>
      <c r="T90" s="161" t="s">
        <v>134</v>
      </c>
      <c r="U90" s="161">
        <v>0.48</v>
      </c>
      <c r="V90" s="161">
        <f>ROUND(E90*U90,2)</f>
        <v>148.56</v>
      </c>
      <c r="W90" s="161"/>
      <c r="X90" s="161" t="s">
        <v>135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136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9"/>
      <c r="B91" s="160"/>
      <c r="C91" s="189" t="s">
        <v>137</v>
      </c>
      <c r="D91" s="163"/>
      <c r="E91" s="164">
        <v>48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138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9"/>
      <c r="B92" s="160"/>
      <c r="C92" s="189" t="s">
        <v>139</v>
      </c>
      <c r="D92" s="163"/>
      <c r="E92" s="164">
        <v>-1.6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138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9"/>
      <c r="B93" s="160"/>
      <c r="C93" s="189" t="s">
        <v>140</v>
      </c>
      <c r="D93" s="163"/>
      <c r="E93" s="164">
        <v>-1.8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138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9"/>
      <c r="B94" s="160"/>
      <c r="C94" s="189" t="s">
        <v>141</v>
      </c>
      <c r="D94" s="163"/>
      <c r="E94" s="164">
        <v>23.1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138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9"/>
      <c r="B95" s="160"/>
      <c r="C95" s="189" t="s">
        <v>142</v>
      </c>
      <c r="D95" s="163"/>
      <c r="E95" s="164">
        <v>-2.7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138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9"/>
      <c r="B96" s="160"/>
      <c r="C96" s="189" t="s">
        <v>143</v>
      </c>
      <c r="D96" s="163"/>
      <c r="E96" s="164">
        <v>40.5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138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59"/>
      <c r="B97" s="160"/>
      <c r="C97" s="189" t="s">
        <v>144</v>
      </c>
      <c r="D97" s="163"/>
      <c r="E97" s="164">
        <v>-1.35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138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59"/>
      <c r="B98" s="160"/>
      <c r="C98" s="189" t="s">
        <v>145</v>
      </c>
      <c r="D98" s="163"/>
      <c r="E98" s="164">
        <v>-3.6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138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59"/>
      <c r="B99" s="160"/>
      <c r="C99" s="189" t="s">
        <v>146</v>
      </c>
      <c r="D99" s="163"/>
      <c r="E99" s="164">
        <v>45.3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59"/>
      <c r="B100" s="160"/>
      <c r="C100" s="189" t="s">
        <v>147</v>
      </c>
      <c r="D100" s="163"/>
      <c r="E100" s="164">
        <v>-1.2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59"/>
      <c r="B101" s="160"/>
      <c r="C101" s="189" t="s">
        <v>148</v>
      </c>
      <c r="D101" s="163"/>
      <c r="E101" s="164">
        <v>24.6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138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59"/>
      <c r="B102" s="160"/>
      <c r="C102" s="189" t="s">
        <v>149</v>
      </c>
      <c r="D102" s="163"/>
      <c r="E102" s="164">
        <v>-5.4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138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59"/>
      <c r="B103" s="160"/>
      <c r="C103" s="189" t="s">
        <v>150</v>
      </c>
      <c r="D103" s="163"/>
      <c r="E103" s="164">
        <v>-2.4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138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59"/>
      <c r="B104" s="160"/>
      <c r="C104" s="189" t="s">
        <v>144</v>
      </c>
      <c r="D104" s="163"/>
      <c r="E104" s="164">
        <v>-1.35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138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59"/>
      <c r="B105" s="160"/>
      <c r="C105" s="189" t="s">
        <v>151</v>
      </c>
      <c r="D105" s="163"/>
      <c r="E105" s="164">
        <v>6.9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59"/>
      <c r="B106" s="160"/>
      <c r="C106" s="189" t="s">
        <v>152</v>
      </c>
      <c r="D106" s="163"/>
      <c r="E106" s="164">
        <v>-0.9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138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59"/>
      <c r="B107" s="160"/>
      <c r="C107" s="189" t="s">
        <v>153</v>
      </c>
      <c r="D107" s="163"/>
      <c r="E107" s="164">
        <v>6.9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59"/>
      <c r="B108" s="160"/>
      <c r="C108" s="189" t="s">
        <v>154</v>
      </c>
      <c r="D108" s="163"/>
      <c r="E108" s="164">
        <v>-1.8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138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5">
      <c r="A109" s="159"/>
      <c r="B109" s="160"/>
      <c r="C109" s="189" t="s">
        <v>155</v>
      </c>
      <c r="D109" s="163"/>
      <c r="E109" s="164">
        <v>6.9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5">
      <c r="A110" s="159"/>
      <c r="B110" s="160"/>
      <c r="C110" s="189" t="s">
        <v>152</v>
      </c>
      <c r="D110" s="163"/>
      <c r="E110" s="164">
        <v>-0.9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138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5">
      <c r="A111" s="159"/>
      <c r="B111" s="160"/>
      <c r="C111" s="189" t="s">
        <v>153</v>
      </c>
      <c r="D111" s="163"/>
      <c r="E111" s="164">
        <v>6.9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138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5">
      <c r="A112" s="159"/>
      <c r="B112" s="160"/>
      <c r="C112" s="189" t="s">
        <v>154</v>
      </c>
      <c r="D112" s="163"/>
      <c r="E112" s="164">
        <v>-1.8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5">
      <c r="A113" s="159"/>
      <c r="B113" s="160"/>
      <c r="C113" s="189" t="s">
        <v>156</v>
      </c>
      <c r="D113" s="163"/>
      <c r="E113" s="164">
        <v>6.9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138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5">
      <c r="A114" s="159"/>
      <c r="B114" s="160"/>
      <c r="C114" s="189" t="s">
        <v>152</v>
      </c>
      <c r="D114" s="163"/>
      <c r="E114" s="164">
        <v>-0.9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138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5">
      <c r="A115" s="159"/>
      <c r="B115" s="160"/>
      <c r="C115" s="189" t="s">
        <v>157</v>
      </c>
      <c r="D115" s="163"/>
      <c r="E115" s="164">
        <v>6.3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5">
      <c r="A116" s="159"/>
      <c r="B116" s="160"/>
      <c r="C116" s="189" t="s">
        <v>142</v>
      </c>
      <c r="D116" s="163"/>
      <c r="E116" s="164">
        <v>-2.7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138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59"/>
      <c r="B117" s="160"/>
      <c r="C117" s="189" t="s">
        <v>158</v>
      </c>
      <c r="D117" s="163"/>
      <c r="E117" s="164">
        <v>13.2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5">
      <c r="A118" s="159"/>
      <c r="B118" s="160"/>
      <c r="C118" s="189" t="s">
        <v>154</v>
      </c>
      <c r="D118" s="163"/>
      <c r="E118" s="164">
        <v>-1.8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138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5">
      <c r="A119" s="159"/>
      <c r="B119" s="160"/>
      <c r="C119" s="189" t="s">
        <v>159</v>
      </c>
      <c r="D119" s="163"/>
      <c r="E119" s="164">
        <v>13.8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138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5">
      <c r="A120" s="159"/>
      <c r="B120" s="160"/>
      <c r="C120" s="189" t="s">
        <v>154</v>
      </c>
      <c r="D120" s="163"/>
      <c r="E120" s="164">
        <v>-1.8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5">
      <c r="A121" s="159"/>
      <c r="B121" s="160"/>
      <c r="C121" s="189" t="s">
        <v>160</v>
      </c>
      <c r="D121" s="163"/>
      <c r="E121" s="164">
        <v>11.4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138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5">
      <c r="A122" s="159"/>
      <c r="B122" s="160"/>
      <c r="C122" s="189" t="s">
        <v>152</v>
      </c>
      <c r="D122" s="163"/>
      <c r="E122" s="164">
        <v>-0.9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138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5">
      <c r="A123" s="159"/>
      <c r="B123" s="160"/>
      <c r="C123" s="189" t="s">
        <v>161</v>
      </c>
      <c r="D123" s="163"/>
      <c r="E123" s="164">
        <v>16.2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138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59"/>
      <c r="B124" s="160"/>
      <c r="C124" s="189" t="s">
        <v>152</v>
      </c>
      <c r="D124" s="163"/>
      <c r="E124" s="164">
        <v>-0.9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138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5">
      <c r="A125" s="159"/>
      <c r="B125" s="160"/>
      <c r="C125" s="189" t="s">
        <v>150</v>
      </c>
      <c r="D125" s="163"/>
      <c r="E125" s="164">
        <v>-2.4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138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5">
      <c r="A126" s="159"/>
      <c r="B126" s="160"/>
      <c r="C126" s="189" t="s">
        <v>162</v>
      </c>
      <c r="D126" s="163"/>
      <c r="E126" s="164">
        <v>31.5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59"/>
      <c r="B127" s="160"/>
      <c r="C127" s="189" t="s">
        <v>147</v>
      </c>
      <c r="D127" s="163"/>
      <c r="E127" s="164">
        <v>-1.2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5">
      <c r="A128" s="159"/>
      <c r="B128" s="160"/>
      <c r="C128" s="189" t="s">
        <v>163</v>
      </c>
      <c r="D128" s="163"/>
      <c r="E128" s="164">
        <v>41.7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138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5">
      <c r="A129" s="159"/>
      <c r="B129" s="160"/>
      <c r="C129" s="189" t="s">
        <v>147</v>
      </c>
      <c r="D129" s="163"/>
      <c r="E129" s="164">
        <v>-1.2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138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5">
      <c r="A130" s="180">
        <v>4</v>
      </c>
      <c r="B130" s="181" t="s">
        <v>191</v>
      </c>
      <c r="C130" s="190" t="s">
        <v>192</v>
      </c>
      <c r="D130" s="182" t="s">
        <v>193</v>
      </c>
      <c r="E130" s="183">
        <v>1</v>
      </c>
      <c r="F130" s="184"/>
      <c r="G130" s="185">
        <f>ROUND(E130*F130,2)</f>
        <v>0</v>
      </c>
      <c r="H130" s="162">
        <v>1128.01</v>
      </c>
      <c r="I130" s="161">
        <f>ROUND(E130*H130,2)</f>
        <v>1128.01</v>
      </c>
      <c r="J130" s="162">
        <v>2871.99</v>
      </c>
      <c r="K130" s="161">
        <f>ROUND(E130*J130,2)</f>
        <v>2871.99</v>
      </c>
      <c r="L130" s="161">
        <v>21</v>
      </c>
      <c r="M130" s="161">
        <f>G130*(1+L130/100)</f>
        <v>0</v>
      </c>
      <c r="N130" s="161">
        <v>4.0000000000000003E-5</v>
      </c>
      <c r="O130" s="161">
        <f>ROUND(E130*N130,2)</f>
        <v>0</v>
      </c>
      <c r="P130" s="161">
        <v>0</v>
      </c>
      <c r="Q130" s="161">
        <f>ROUND(E130*P130,2)</f>
        <v>0</v>
      </c>
      <c r="R130" s="161"/>
      <c r="S130" s="161" t="s">
        <v>133</v>
      </c>
      <c r="T130" s="161" t="s">
        <v>134</v>
      </c>
      <c r="U130" s="161">
        <v>7.8E-2</v>
      </c>
      <c r="V130" s="161">
        <f>ROUND(E130*U130,2)</f>
        <v>0.08</v>
      </c>
      <c r="W130" s="161"/>
      <c r="X130" s="161" t="s">
        <v>135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136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0.399999999999999" outlineLevel="1" x14ac:dyDescent="0.25">
      <c r="A131" s="174">
        <v>5</v>
      </c>
      <c r="B131" s="175" t="s">
        <v>194</v>
      </c>
      <c r="C131" s="188" t="s">
        <v>195</v>
      </c>
      <c r="D131" s="176" t="s">
        <v>132</v>
      </c>
      <c r="E131" s="177">
        <v>251.27</v>
      </c>
      <c r="F131" s="178"/>
      <c r="G131" s="179">
        <f>ROUND(E131*F131,2)</f>
        <v>0</v>
      </c>
      <c r="H131" s="162">
        <v>71.72</v>
      </c>
      <c r="I131" s="161">
        <f>ROUND(E131*H131,2)</f>
        <v>18021.080000000002</v>
      </c>
      <c r="J131" s="162">
        <v>218.18</v>
      </c>
      <c r="K131" s="161">
        <f>ROUND(E131*J131,2)</f>
        <v>54822.09</v>
      </c>
      <c r="L131" s="161">
        <v>21</v>
      </c>
      <c r="M131" s="161">
        <f>G131*(1+L131/100)</f>
        <v>0</v>
      </c>
      <c r="N131" s="161">
        <v>1.184E-2</v>
      </c>
      <c r="O131" s="161">
        <f>ROUND(E131*N131,2)</f>
        <v>2.98</v>
      </c>
      <c r="P131" s="161">
        <v>0</v>
      </c>
      <c r="Q131" s="161">
        <f>ROUND(E131*P131,2)</f>
        <v>0</v>
      </c>
      <c r="R131" s="161"/>
      <c r="S131" s="161" t="s">
        <v>133</v>
      </c>
      <c r="T131" s="161" t="s">
        <v>134</v>
      </c>
      <c r="U131" s="161">
        <v>0.38947999999999999</v>
      </c>
      <c r="V131" s="161">
        <f>ROUND(E131*U131,2)</f>
        <v>97.86</v>
      </c>
      <c r="W131" s="161"/>
      <c r="X131" s="161" t="s">
        <v>135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136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5">
      <c r="A132" s="159"/>
      <c r="B132" s="160"/>
      <c r="C132" s="189" t="s">
        <v>196</v>
      </c>
      <c r="D132" s="163"/>
      <c r="E132" s="164">
        <v>35.51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138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5">
      <c r="A133" s="159"/>
      <c r="B133" s="160"/>
      <c r="C133" s="189" t="s">
        <v>197</v>
      </c>
      <c r="D133" s="163"/>
      <c r="E133" s="164">
        <v>13.92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138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5">
      <c r="A134" s="159"/>
      <c r="B134" s="160"/>
      <c r="C134" s="189" t="s">
        <v>198</v>
      </c>
      <c r="D134" s="163"/>
      <c r="E134" s="164">
        <v>40.94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138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5">
      <c r="A135" s="159"/>
      <c r="B135" s="160"/>
      <c r="C135" s="189" t="s">
        <v>199</v>
      </c>
      <c r="D135" s="163"/>
      <c r="E135" s="164">
        <v>53.94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138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5">
      <c r="A136" s="159"/>
      <c r="B136" s="160"/>
      <c r="C136" s="189" t="s">
        <v>200</v>
      </c>
      <c r="D136" s="163"/>
      <c r="E136" s="164">
        <v>7.5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138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5">
      <c r="A137" s="159"/>
      <c r="B137" s="160"/>
      <c r="C137" s="189" t="s">
        <v>201</v>
      </c>
      <c r="D137" s="163"/>
      <c r="E137" s="164">
        <v>2.97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138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5">
      <c r="A138" s="159"/>
      <c r="B138" s="160"/>
      <c r="C138" s="189" t="s">
        <v>202</v>
      </c>
      <c r="D138" s="163"/>
      <c r="E138" s="164">
        <v>1.2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138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5">
      <c r="A139" s="159"/>
      <c r="B139" s="160"/>
      <c r="C139" s="189" t="s">
        <v>203</v>
      </c>
      <c r="D139" s="163"/>
      <c r="E139" s="164">
        <v>1.2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138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5">
      <c r="A140" s="159"/>
      <c r="B140" s="160"/>
      <c r="C140" s="189" t="s">
        <v>204</v>
      </c>
      <c r="D140" s="163"/>
      <c r="E140" s="164">
        <v>1.2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138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5">
      <c r="A141" s="159"/>
      <c r="B141" s="160"/>
      <c r="C141" s="189" t="s">
        <v>203</v>
      </c>
      <c r="D141" s="163"/>
      <c r="E141" s="164">
        <v>1.2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138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5">
      <c r="A142" s="159"/>
      <c r="B142" s="160"/>
      <c r="C142" s="189" t="s">
        <v>205</v>
      </c>
      <c r="D142" s="163"/>
      <c r="E142" s="164">
        <v>1.2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138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5">
      <c r="A143" s="159"/>
      <c r="B143" s="160"/>
      <c r="C143" s="189" t="s">
        <v>206</v>
      </c>
      <c r="D143" s="163"/>
      <c r="E143" s="164">
        <v>1.1000000000000001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138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5">
      <c r="A144" s="159"/>
      <c r="B144" s="160"/>
      <c r="C144" s="189" t="s">
        <v>207</v>
      </c>
      <c r="D144" s="163"/>
      <c r="E144" s="164">
        <v>4.68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138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5">
      <c r="A145" s="159"/>
      <c r="B145" s="160"/>
      <c r="C145" s="189" t="s">
        <v>208</v>
      </c>
      <c r="D145" s="163"/>
      <c r="E145" s="164">
        <v>5.2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138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5">
      <c r="A146" s="159"/>
      <c r="B146" s="160"/>
      <c r="C146" s="189" t="s">
        <v>209</v>
      </c>
      <c r="D146" s="163"/>
      <c r="E146" s="164">
        <v>3.12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138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5">
      <c r="A147" s="159"/>
      <c r="B147" s="160"/>
      <c r="C147" s="189" t="s">
        <v>210</v>
      </c>
      <c r="D147" s="163"/>
      <c r="E147" s="164">
        <v>6.29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138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5">
      <c r="A148" s="159"/>
      <c r="B148" s="160"/>
      <c r="C148" s="189" t="s">
        <v>211</v>
      </c>
      <c r="D148" s="163"/>
      <c r="E148" s="164">
        <v>26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138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5">
      <c r="A149" s="159"/>
      <c r="B149" s="160"/>
      <c r="C149" s="189" t="s">
        <v>212</v>
      </c>
      <c r="D149" s="163"/>
      <c r="E149" s="164">
        <v>44.1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138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5">
      <c r="A150" s="174">
        <v>6</v>
      </c>
      <c r="B150" s="175" t="s">
        <v>213</v>
      </c>
      <c r="C150" s="188" t="s">
        <v>214</v>
      </c>
      <c r="D150" s="176" t="s">
        <v>132</v>
      </c>
      <c r="E150" s="177">
        <v>426.4</v>
      </c>
      <c r="F150" s="178"/>
      <c r="G150" s="179">
        <f>ROUND(E150*F150,2)</f>
        <v>0</v>
      </c>
      <c r="H150" s="162">
        <v>30.04</v>
      </c>
      <c r="I150" s="161">
        <f>ROUND(E150*H150,2)</f>
        <v>12809.06</v>
      </c>
      <c r="J150" s="162">
        <v>116.96</v>
      </c>
      <c r="K150" s="161">
        <f>ROUND(E150*J150,2)</f>
        <v>49871.74</v>
      </c>
      <c r="L150" s="161">
        <v>21</v>
      </c>
      <c r="M150" s="161">
        <f>G150*(1+L150/100)</f>
        <v>0</v>
      </c>
      <c r="N150" s="161">
        <v>1.5810000000000001E-2</v>
      </c>
      <c r="O150" s="161">
        <f>ROUND(E150*N150,2)</f>
        <v>6.74</v>
      </c>
      <c r="P150" s="161">
        <v>0</v>
      </c>
      <c r="Q150" s="161">
        <f>ROUND(E150*P150,2)</f>
        <v>0</v>
      </c>
      <c r="R150" s="161"/>
      <c r="S150" s="161" t="s">
        <v>133</v>
      </c>
      <c r="T150" s="161" t="s">
        <v>133</v>
      </c>
      <c r="U150" s="161">
        <v>0.24845</v>
      </c>
      <c r="V150" s="161">
        <f>ROUND(E150*U150,2)</f>
        <v>105.94</v>
      </c>
      <c r="W150" s="161"/>
      <c r="X150" s="161" t="s">
        <v>135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136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5">
      <c r="A151" s="159"/>
      <c r="B151" s="160"/>
      <c r="C151" s="189" t="s">
        <v>166</v>
      </c>
      <c r="D151" s="163"/>
      <c r="E151" s="164">
        <v>84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138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5">
      <c r="A152" s="159"/>
      <c r="B152" s="160"/>
      <c r="C152" s="189" t="s">
        <v>139</v>
      </c>
      <c r="D152" s="163"/>
      <c r="E152" s="164">
        <v>-1.6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138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5">
      <c r="A153" s="159"/>
      <c r="B153" s="160"/>
      <c r="C153" s="189" t="s">
        <v>140</v>
      </c>
      <c r="D153" s="163"/>
      <c r="E153" s="164">
        <v>-1.8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138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5">
      <c r="A154" s="159"/>
      <c r="B154" s="160"/>
      <c r="C154" s="189" t="s">
        <v>167</v>
      </c>
      <c r="D154" s="163"/>
      <c r="E154" s="164">
        <v>53.9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138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5">
      <c r="A155" s="159"/>
      <c r="B155" s="160"/>
      <c r="C155" s="189" t="s">
        <v>168</v>
      </c>
      <c r="D155" s="163"/>
      <c r="E155" s="164">
        <v>-3.6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138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5">
      <c r="A156" s="159"/>
      <c r="B156" s="160"/>
      <c r="C156" s="189" t="s">
        <v>169</v>
      </c>
      <c r="D156" s="163"/>
      <c r="E156" s="164">
        <v>94.5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138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5">
      <c r="A157" s="159"/>
      <c r="B157" s="160"/>
      <c r="C157" s="189" t="s">
        <v>140</v>
      </c>
      <c r="D157" s="163"/>
      <c r="E157" s="164">
        <v>-1.8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138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5">
      <c r="A158" s="159"/>
      <c r="B158" s="160"/>
      <c r="C158" s="189" t="s">
        <v>170</v>
      </c>
      <c r="D158" s="163"/>
      <c r="E158" s="164">
        <v>-4.8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138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5">
      <c r="A159" s="159"/>
      <c r="B159" s="160"/>
      <c r="C159" s="189" t="s">
        <v>171</v>
      </c>
      <c r="D159" s="163"/>
      <c r="E159" s="164">
        <v>105.7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138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5">
      <c r="A160" s="159"/>
      <c r="B160" s="160"/>
      <c r="C160" s="189" t="s">
        <v>139</v>
      </c>
      <c r="D160" s="163"/>
      <c r="E160" s="164">
        <v>-1.6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138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5">
      <c r="A161" s="159"/>
      <c r="B161" s="160"/>
      <c r="C161" s="189" t="s">
        <v>172</v>
      </c>
      <c r="D161" s="163"/>
      <c r="E161" s="164">
        <v>57.4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138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5">
      <c r="A162" s="159"/>
      <c r="B162" s="160"/>
      <c r="C162" s="189" t="s">
        <v>173</v>
      </c>
      <c r="D162" s="163"/>
      <c r="E162" s="164">
        <v>-7.2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138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5">
      <c r="A163" s="159"/>
      <c r="B163" s="160"/>
      <c r="C163" s="189" t="s">
        <v>174</v>
      </c>
      <c r="D163" s="163"/>
      <c r="E163" s="164">
        <v>-3.2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138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5">
      <c r="A164" s="159"/>
      <c r="B164" s="160"/>
      <c r="C164" s="189" t="s">
        <v>140</v>
      </c>
      <c r="D164" s="163"/>
      <c r="E164" s="164">
        <v>-1.8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138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5">
      <c r="A165" s="159"/>
      <c r="B165" s="160"/>
      <c r="C165" s="189" t="s">
        <v>175</v>
      </c>
      <c r="D165" s="163"/>
      <c r="E165" s="164">
        <v>16.100000000000001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138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5">
      <c r="A166" s="159"/>
      <c r="B166" s="160"/>
      <c r="C166" s="189" t="s">
        <v>176</v>
      </c>
      <c r="D166" s="163"/>
      <c r="E166" s="164">
        <v>-1.2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138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5">
      <c r="A167" s="159"/>
      <c r="B167" s="160"/>
      <c r="C167" s="189" t="s">
        <v>177</v>
      </c>
      <c r="D167" s="163"/>
      <c r="E167" s="164">
        <v>16.100000000000001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138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5">
      <c r="A168" s="159"/>
      <c r="B168" s="160"/>
      <c r="C168" s="189" t="s">
        <v>178</v>
      </c>
      <c r="D168" s="163"/>
      <c r="E168" s="164">
        <v>-2.4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138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5">
      <c r="A169" s="159"/>
      <c r="B169" s="160"/>
      <c r="C169" s="189" t="s">
        <v>179</v>
      </c>
      <c r="D169" s="163"/>
      <c r="E169" s="164">
        <v>16.100000000000001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138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5">
      <c r="A170" s="159"/>
      <c r="B170" s="160"/>
      <c r="C170" s="189" t="s">
        <v>176</v>
      </c>
      <c r="D170" s="163"/>
      <c r="E170" s="164">
        <v>-1.2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138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5">
      <c r="A171" s="159"/>
      <c r="B171" s="160"/>
      <c r="C171" s="189" t="s">
        <v>177</v>
      </c>
      <c r="D171" s="163"/>
      <c r="E171" s="164">
        <v>16.100000000000001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138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5">
      <c r="A172" s="159"/>
      <c r="B172" s="160"/>
      <c r="C172" s="189" t="s">
        <v>178</v>
      </c>
      <c r="D172" s="163"/>
      <c r="E172" s="164">
        <v>-2.4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138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5">
      <c r="A173" s="159"/>
      <c r="B173" s="160"/>
      <c r="C173" s="189" t="s">
        <v>180</v>
      </c>
      <c r="D173" s="163"/>
      <c r="E173" s="164">
        <v>16.100000000000001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138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5">
      <c r="A174" s="159"/>
      <c r="B174" s="160"/>
      <c r="C174" s="189" t="s">
        <v>176</v>
      </c>
      <c r="D174" s="163"/>
      <c r="E174" s="164">
        <v>-1.2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138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5">
      <c r="A175" s="159"/>
      <c r="B175" s="160"/>
      <c r="C175" s="189" t="s">
        <v>181</v>
      </c>
      <c r="D175" s="163"/>
      <c r="E175" s="164">
        <v>14.7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138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5">
      <c r="A176" s="159"/>
      <c r="B176" s="160"/>
      <c r="C176" s="189" t="s">
        <v>168</v>
      </c>
      <c r="D176" s="163"/>
      <c r="E176" s="164">
        <v>-3.6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138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5">
      <c r="A177" s="159"/>
      <c r="B177" s="160"/>
      <c r="C177" s="189" t="s">
        <v>182</v>
      </c>
      <c r="D177" s="163"/>
      <c r="E177" s="164">
        <v>30.8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138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5">
      <c r="A178" s="159"/>
      <c r="B178" s="160"/>
      <c r="C178" s="189" t="s">
        <v>178</v>
      </c>
      <c r="D178" s="163"/>
      <c r="E178" s="164">
        <v>-2.4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138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5">
      <c r="A179" s="159"/>
      <c r="B179" s="160"/>
      <c r="C179" s="189" t="s">
        <v>183</v>
      </c>
      <c r="D179" s="163"/>
      <c r="E179" s="164">
        <v>32.200000000000003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138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5">
      <c r="A180" s="159"/>
      <c r="B180" s="160"/>
      <c r="C180" s="189" t="s">
        <v>178</v>
      </c>
      <c r="D180" s="163"/>
      <c r="E180" s="164">
        <v>-2.4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138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5">
      <c r="A181" s="159"/>
      <c r="B181" s="160"/>
      <c r="C181" s="189" t="s">
        <v>184</v>
      </c>
      <c r="D181" s="163"/>
      <c r="E181" s="164">
        <v>26.6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138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5">
      <c r="A182" s="159"/>
      <c r="B182" s="160"/>
      <c r="C182" s="189" t="s">
        <v>176</v>
      </c>
      <c r="D182" s="163"/>
      <c r="E182" s="164">
        <v>-1.2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138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5">
      <c r="A183" s="159"/>
      <c r="B183" s="160"/>
      <c r="C183" s="189" t="s">
        <v>185</v>
      </c>
      <c r="D183" s="163"/>
      <c r="E183" s="164">
        <v>37.799999999999997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138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5">
      <c r="A184" s="159"/>
      <c r="B184" s="160"/>
      <c r="C184" s="189" t="s">
        <v>176</v>
      </c>
      <c r="D184" s="163"/>
      <c r="E184" s="164">
        <v>-1.2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138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5">
      <c r="A185" s="159"/>
      <c r="B185" s="160"/>
      <c r="C185" s="189" t="s">
        <v>174</v>
      </c>
      <c r="D185" s="163"/>
      <c r="E185" s="164">
        <v>-3.2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138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5">
      <c r="A186" s="159"/>
      <c r="B186" s="160"/>
      <c r="C186" s="189" t="s">
        <v>186</v>
      </c>
      <c r="D186" s="163"/>
      <c r="E186" s="164">
        <v>73.5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138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5">
      <c r="A187" s="159"/>
      <c r="B187" s="160"/>
      <c r="C187" s="189" t="s">
        <v>139</v>
      </c>
      <c r="D187" s="163"/>
      <c r="E187" s="164">
        <v>-1.6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138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5">
      <c r="A188" s="159"/>
      <c r="B188" s="160"/>
      <c r="C188" s="189" t="s">
        <v>187</v>
      </c>
      <c r="D188" s="163"/>
      <c r="E188" s="164">
        <v>97.3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138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5">
      <c r="A189" s="159"/>
      <c r="B189" s="160"/>
      <c r="C189" s="189" t="s">
        <v>139</v>
      </c>
      <c r="D189" s="163"/>
      <c r="E189" s="164">
        <v>-1.6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138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5">
      <c r="A190" s="159"/>
      <c r="B190" s="160"/>
      <c r="C190" s="189" t="s">
        <v>215</v>
      </c>
      <c r="D190" s="163"/>
      <c r="E190" s="164">
        <v>-309.5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138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20.399999999999999" outlineLevel="1" x14ac:dyDescent="0.25">
      <c r="A191" s="174">
        <v>7</v>
      </c>
      <c r="B191" s="175" t="s">
        <v>216</v>
      </c>
      <c r="C191" s="188" t="s">
        <v>217</v>
      </c>
      <c r="D191" s="176" t="s">
        <v>132</v>
      </c>
      <c r="E191" s="177">
        <v>5.5</v>
      </c>
      <c r="F191" s="178"/>
      <c r="G191" s="179">
        <f>ROUND(E191*F191,2)</f>
        <v>0</v>
      </c>
      <c r="H191" s="162">
        <v>272.38</v>
      </c>
      <c r="I191" s="161">
        <f>ROUND(E191*H191,2)</f>
        <v>1498.09</v>
      </c>
      <c r="J191" s="162">
        <v>1045.42</v>
      </c>
      <c r="K191" s="161">
        <f>ROUND(E191*J191,2)</f>
        <v>5749.81</v>
      </c>
      <c r="L191" s="161">
        <v>21</v>
      </c>
      <c r="M191" s="161">
        <f>G191*(1+L191/100)</f>
        <v>0</v>
      </c>
      <c r="N191" s="161">
        <v>3.8289999999999998E-2</v>
      </c>
      <c r="O191" s="161">
        <f>ROUND(E191*N191,2)</f>
        <v>0.21</v>
      </c>
      <c r="P191" s="161">
        <v>0</v>
      </c>
      <c r="Q191" s="161">
        <f>ROUND(E191*P191,2)</f>
        <v>0</v>
      </c>
      <c r="R191" s="161"/>
      <c r="S191" s="161" t="s">
        <v>133</v>
      </c>
      <c r="T191" s="161" t="s">
        <v>134</v>
      </c>
      <c r="U191" s="161">
        <v>1.8764099999999999</v>
      </c>
      <c r="V191" s="161">
        <f>ROUND(E191*U191,2)</f>
        <v>10.32</v>
      </c>
      <c r="W191" s="161"/>
      <c r="X191" s="161" t="s">
        <v>135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136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5">
      <c r="A192" s="159"/>
      <c r="B192" s="160"/>
      <c r="C192" s="189" t="s">
        <v>218</v>
      </c>
      <c r="D192" s="163"/>
      <c r="E192" s="164">
        <v>3.5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138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5">
      <c r="A193" s="159"/>
      <c r="B193" s="160"/>
      <c r="C193" s="189" t="s">
        <v>219</v>
      </c>
      <c r="D193" s="163"/>
      <c r="E193" s="164">
        <v>2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138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0.399999999999999" outlineLevel="1" x14ac:dyDescent="0.25">
      <c r="A194" s="174">
        <v>8</v>
      </c>
      <c r="B194" s="175" t="s">
        <v>220</v>
      </c>
      <c r="C194" s="188" t="s">
        <v>221</v>
      </c>
      <c r="D194" s="176" t="s">
        <v>132</v>
      </c>
      <c r="E194" s="177">
        <v>99.45</v>
      </c>
      <c r="F194" s="178"/>
      <c r="G194" s="179">
        <f>ROUND(E194*F194,2)</f>
        <v>0</v>
      </c>
      <c r="H194" s="162">
        <v>90.67</v>
      </c>
      <c r="I194" s="161">
        <f>ROUND(E194*H194,2)</f>
        <v>9017.1299999999992</v>
      </c>
      <c r="J194" s="162">
        <v>200.33</v>
      </c>
      <c r="K194" s="161">
        <f>ROUND(E194*J194,2)</f>
        <v>19922.82</v>
      </c>
      <c r="L194" s="161">
        <v>21</v>
      </c>
      <c r="M194" s="161">
        <f>G194*(1+L194/100)</f>
        <v>0</v>
      </c>
      <c r="N194" s="161">
        <v>3.6099999999999999E-3</v>
      </c>
      <c r="O194" s="161">
        <f>ROUND(E194*N194,2)</f>
        <v>0.36</v>
      </c>
      <c r="P194" s="161">
        <v>0</v>
      </c>
      <c r="Q194" s="161">
        <f>ROUND(E194*P194,2)</f>
        <v>0</v>
      </c>
      <c r="R194" s="161"/>
      <c r="S194" s="161" t="s">
        <v>133</v>
      </c>
      <c r="T194" s="161" t="s">
        <v>134</v>
      </c>
      <c r="U194" s="161">
        <v>0.36199999999999999</v>
      </c>
      <c r="V194" s="161">
        <f>ROUND(E194*U194,2)</f>
        <v>36</v>
      </c>
      <c r="W194" s="161"/>
      <c r="X194" s="161" t="s">
        <v>135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136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5">
      <c r="A195" s="159"/>
      <c r="B195" s="160"/>
      <c r="C195" s="191" t="s">
        <v>222</v>
      </c>
      <c r="D195" s="165"/>
      <c r="E195" s="166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138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5">
      <c r="A196" s="159"/>
      <c r="B196" s="160"/>
      <c r="C196" s="192" t="s">
        <v>223</v>
      </c>
      <c r="D196" s="165"/>
      <c r="E196" s="166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138</v>
      </c>
      <c r="AH196" s="152">
        <v>2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5">
      <c r="A197" s="159"/>
      <c r="B197" s="160"/>
      <c r="C197" s="192" t="s">
        <v>224</v>
      </c>
      <c r="D197" s="165"/>
      <c r="E197" s="166">
        <v>24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138</v>
      </c>
      <c r="AH197" s="152">
        <v>2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5">
      <c r="A198" s="159"/>
      <c r="B198" s="160"/>
      <c r="C198" s="192" t="s">
        <v>225</v>
      </c>
      <c r="D198" s="165"/>
      <c r="E198" s="166">
        <v>-0.8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138</v>
      </c>
      <c r="AH198" s="152">
        <v>2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5">
      <c r="A199" s="159"/>
      <c r="B199" s="160"/>
      <c r="C199" s="192" t="s">
        <v>226</v>
      </c>
      <c r="D199" s="165"/>
      <c r="E199" s="166">
        <v>-0.9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138</v>
      </c>
      <c r="AH199" s="152">
        <v>2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5">
      <c r="A200" s="159"/>
      <c r="B200" s="160"/>
      <c r="C200" s="192" t="s">
        <v>227</v>
      </c>
      <c r="D200" s="165"/>
      <c r="E200" s="166">
        <v>15.4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138</v>
      </c>
      <c r="AH200" s="152">
        <v>2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5">
      <c r="A201" s="159"/>
      <c r="B201" s="160"/>
      <c r="C201" s="192" t="s">
        <v>228</v>
      </c>
      <c r="D201" s="165"/>
      <c r="E201" s="166">
        <v>-1.8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138</v>
      </c>
      <c r="AH201" s="152">
        <v>2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5">
      <c r="A202" s="159"/>
      <c r="B202" s="160"/>
      <c r="C202" s="192" t="s">
        <v>229</v>
      </c>
      <c r="D202" s="165"/>
      <c r="E202" s="166">
        <v>27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138</v>
      </c>
      <c r="AH202" s="152">
        <v>2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5">
      <c r="A203" s="159"/>
      <c r="B203" s="160"/>
      <c r="C203" s="192" t="s">
        <v>226</v>
      </c>
      <c r="D203" s="165"/>
      <c r="E203" s="166">
        <v>-0.9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138</v>
      </c>
      <c r="AH203" s="152">
        <v>2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5">
      <c r="A204" s="159"/>
      <c r="B204" s="160"/>
      <c r="C204" s="192" t="s">
        <v>230</v>
      </c>
      <c r="D204" s="165"/>
      <c r="E204" s="166">
        <v>-2.4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138</v>
      </c>
      <c r="AH204" s="152">
        <v>2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5">
      <c r="A205" s="159"/>
      <c r="B205" s="160"/>
      <c r="C205" s="192" t="s">
        <v>231</v>
      </c>
      <c r="D205" s="165"/>
      <c r="E205" s="166">
        <v>30.2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138</v>
      </c>
      <c r="AH205" s="152">
        <v>2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5">
      <c r="A206" s="159"/>
      <c r="B206" s="160"/>
      <c r="C206" s="192" t="s">
        <v>225</v>
      </c>
      <c r="D206" s="165"/>
      <c r="E206" s="166">
        <v>-0.8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138</v>
      </c>
      <c r="AH206" s="152">
        <v>2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5">
      <c r="A207" s="159"/>
      <c r="B207" s="160"/>
      <c r="C207" s="192" t="s">
        <v>232</v>
      </c>
      <c r="D207" s="165"/>
      <c r="E207" s="166">
        <v>16.399999999999999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138</v>
      </c>
      <c r="AH207" s="152">
        <v>2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5">
      <c r="A208" s="159"/>
      <c r="B208" s="160"/>
      <c r="C208" s="192" t="s">
        <v>233</v>
      </c>
      <c r="D208" s="165"/>
      <c r="E208" s="166">
        <v>-3.6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138</v>
      </c>
      <c r="AH208" s="152">
        <v>2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5">
      <c r="A209" s="159"/>
      <c r="B209" s="160"/>
      <c r="C209" s="192" t="s">
        <v>234</v>
      </c>
      <c r="D209" s="165"/>
      <c r="E209" s="166">
        <v>-1.6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138</v>
      </c>
      <c r="AH209" s="152">
        <v>2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5">
      <c r="A210" s="159"/>
      <c r="B210" s="160"/>
      <c r="C210" s="192" t="s">
        <v>226</v>
      </c>
      <c r="D210" s="165"/>
      <c r="E210" s="166">
        <v>-0.9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138</v>
      </c>
      <c r="AH210" s="152">
        <v>2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5">
      <c r="A211" s="159"/>
      <c r="B211" s="160"/>
      <c r="C211" s="192" t="s">
        <v>235</v>
      </c>
      <c r="D211" s="165"/>
      <c r="E211" s="166">
        <v>4.5999999999999996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138</v>
      </c>
      <c r="AH211" s="152">
        <v>2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5">
      <c r="A212" s="159"/>
      <c r="B212" s="160"/>
      <c r="C212" s="192" t="s">
        <v>236</v>
      </c>
      <c r="D212" s="165"/>
      <c r="E212" s="166">
        <v>-0.6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138</v>
      </c>
      <c r="AH212" s="152">
        <v>2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5">
      <c r="A213" s="159"/>
      <c r="B213" s="160"/>
      <c r="C213" s="192" t="s">
        <v>237</v>
      </c>
      <c r="D213" s="165"/>
      <c r="E213" s="166">
        <v>4.5999999999999996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138</v>
      </c>
      <c r="AH213" s="152">
        <v>2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5">
      <c r="A214" s="159"/>
      <c r="B214" s="160"/>
      <c r="C214" s="192" t="s">
        <v>238</v>
      </c>
      <c r="D214" s="165"/>
      <c r="E214" s="166">
        <v>-1.2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138</v>
      </c>
      <c r="AH214" s="152">
        <v>2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5">
      <c r="A215" s="159"/>
      <c r="B215" s="160"/>
      <c r="C215" s="192" t="s">
        <v>239</v>
      </c>
      <c r="D215" s="165"/>
      <c r="E215" s="166">
        <v>4.5999999999999996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138</v>
      </c>
      <c r="AH215" s="152">
        <v>2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5">
      <c r="A216" s="159"/>
      <c r="B216" s="160"/>
      <c r="C216" s="192" t="s">
        <v>236</v>
      </c>
      <c r="D216" s="165"/>
      <c r="E216" s="166">
        <v>-0.6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138</v>
      </c>
      <c r="AH216" s="152">
        <v>2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5">
      <c r="A217" s="159"/>
      <c r="B217" s="160"/>
      <c r="C217" s="192" t="s">
        <v>237</v>
      </c>
      <c r="D217" s="165"/>
      <c r="E217" s="166">
        <v>4.5999999999999996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138</v>
      </c>
      <c r="AH217" s="152">
        <v>2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5">
      <c r="A218" s="159"/>
      <c r="B218" s="160"/>
      <c r="C218" s="192" t="s">
        <v>238</v>
      </c>
      <c r="D218" s="165"/>
      <c r="E218" s="166">
        <v>-1.2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138</v>
      </c>
      <c r="AH218" s="152">
        <v>2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5">
      <c r="A219" s="159"/>
      <c r="B219" s="160"/>
      <c r="C219" s="192" t="s">
        <v>240</v>
      </c>
      <c r="D219" s="165"/>
      <c r="E219" s="166">
        <v>4.5999999999999996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138</v>
      </c>
      <c r="AH219" s="152">
        <v>2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5">
      <c r="A220" s="159"/>
      <c r="B220" s="160"/>
      <c r="C220" s="192" t="s">
        <v>236</v>
      </c>
      <c r="D220" s="165"/>
      <c r="E220" s="166">
        <v>-0.6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138</v>
      </c>
      <c r="AH220" s="152">
        <v>2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5">
      <c r="A221" s="159"/>
      <c r="B221" s="160"/>
      <c r="C221" s="192" t="s">
        <v>241</v>
      </c>
      <c r="D221" s="165"/>
      <c r="E221" s="166">
        <v>4.2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138</v>
      </c>
      <c r="AH221" s="152">
        <v>2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5">
      <c r="A222" s="159"/>
      <c r="B222" s="160"/>
      <c r="C222" s="192" t="s">
        <v>228</v>
      </c>
      <c r="D222" s="165"/>
      <c r="E222" s="166">
        <v>-1.8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138</v>
      </c>
      <c r="AH222" s="152">
        <v>2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5">
      <c r="A223" s="159"/>
      <c r="B223" s="160"/>
      <c r="C223" s="192" t="s">
        <v>242</v>
      </c>
      <c r="D223" s="165"/>
      <c r="E223" s="166">
        <v>8.8000000000000007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138</v>
      </c>
      <c r="AH223" s="152">
        <v>2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5">
      <c r="A224" s="159"/>
      <c r="B224" s="160"/>
      <c r="C224" s="192" t="s">
        <v>238</v>
      </c>
      <c r="D224" s="165"/>
      <c r="E224" s="166">
        <v>-1.2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138</v>
      </c>
      <c r="AH224" s="152">
        <v>2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5">
      <c r="A225" s="159"/>
      <c r="B225" s="160"/>
      <c r="C225" s="192" t="s">
        <v>243</v>
      </c>
      <c r="D225" s="165"/>
      <c r="E225" s="166">
        <v>9.1999999999999993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138</v>
      </c>
      <c r="AH225" s="152">
        <v>2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5">
      <c r="A226" s="159"/>
      <c r="B226" s="160"/>
      <c r="C226" s="192" t="s">
        <v>238</v>
      </c>
      <c r="D226" s="165"/>
      <c r="E226" s="166">
        <v>-1.2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138</v>
      </c>
      <c r="AH226" s="152">
        <v>2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5">
      <c r="A227" s="159"/>
      <c r="B227" s="160"/>
      <c r="C227" s="192" t="s">
        <v>244</v>
      </c>
      <c r="D227" s="165"/>
      <c r="E227" s="166">
        <v>7.6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138</v>
      </c>
      <c r="AH227" s="152">
        <v>2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5">
      <c r="A228" s="159"/>
      <c r="B228" s="160"/>
      <c r="C228" s="192" t="s">
        <v>236</v>
      </c>
      <c r="D228" s="165"/>
      <c r="E228" s="166">
        <v>-0.6</v>
      </c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138</v>
      </c>
      <c r="AH228" s="152">
        <v>2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5">
      <c r="A229" s="159"/>
      <c r="B229" s="160"/>
      <c r="C229" s="192" t="s">
        <v>245</v>
      </c>
      <c r="D229" s="165"/>
      <c r="E229" s="166">
        <v>10.8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138</v>
      </c>
      <c r="AH229" s="152">
        <v>2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5">
      <c r="A230" s="159"/>
      <c r="B230" s="160"/>
      <c r="C230" s="192" t="s">
        <v>236</v>
      </c>
      <c r="D230" s="165"/>
      <c r="E230" s="166">
        <v>-0.6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138</v>
      </c>
      <c r="AH230" s="152">
        <v>2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5">
      <c r="A231" s="159"/>
      <c r="B231" s="160"/>
      <c r="C231" s="192" t="s">
        <v>234</v>
      </c>
      <c r="D231" s="165"/>
      <c r="E231" s="166">
        <v>-1.6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138</v>
      </c>
      <c r="AH231" s="152">
        <v>2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5">
      <c r="A232" s="159"/>
      <c r="B232" s="160"/>
      <c r="C232" s="192" t="s">
        <v>246</v>
      </c>
      <c r="D232" s="165"/>
      <c r="E232" s="166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138</v>
      </c>
      <c r="AH232" s="152">
        <v>2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5">
      <c r="A233" s="159"/>
      <c r="B233" s="160"/>
      <c r="C233" s="192" t="s">
        <v>225</v>
      </c>
      <c r="D233" s="165"/>
      <c r="E233" s="166">
        <v>-0.8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138</v>
      </c>
      <c r="AH233" s="152">
        <v>2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5">
      <c r="A234" s="159"/>
      <c r="B234" s="160"/>
      <c r="C234" s="192" t="s">
        <v>247</v>
      </c>
      <c r="D234" s="165"/>
      <c r="E234" s="166">
        <v>27.8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138</v>
      </c>
      <c r="AH234" s="152">
        <v>2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5">
      <c r="A235" s="159"/>
      <c r="B235" s="160"/>
      <c r="C235" s="192" t="s">
        <v>225</v>
      </c>
      <c r="D235" s="165"/>
      <c r="E235" s="166">
        <v>-0.8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138</v>
      </c>
      <c r="AH235" s="152">
        <v>2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5">
      <c r="A236" s="159"/>
      <c r="B236" s="160"/>
      <c r="C236" s="191" t="s">
        <v>248</v>
      </c>
      <c r="D236" s="165"/>
      <c r="E236" s="166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138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5">
      <c r="A237" s="159"/>
      <c r="B237" s="160"/>
      <c r="C237" s="189" t="s">
        <v>249</v>
      </c>
      <c r="D237" s="163"/>
      <c r="E237" s="164">
        <v>99.45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138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5">
      <c r="A238" s="174">
        <v>9</v>
      </c>
      <c r="B238" s="175" t="s">
        <v>250</v>
      </c>
      <c r="C238" s="188" t="s">
        <v>251</v>
      </c>
      <c r="D238" s="176" t="s">
        <v>132</v>
      </c>
      <c r="E238" s="177">
        <v>773.25</v>
      </c>
      <c r="F238" s="178"/>
      <c r="G238" s="179">
        <f>ROUND(E238*F238,2)</f>
        <v>0</v>
      </c>
      <c r="H238" s="162">
        <v>40.32</v>
      </c>
      <c r="I238" s="161">
        <f>ROUND(E238*H238,2)</f>
        <v>31177.439999999999</v>
      </c>
      <c r="J238" s="162">
        <v>42.88</v>
      </c>
      <c r="K238" s="161">
        <f>ROUND(E238*J238,2)</f>
        <v>33156.959999999999</v>
      </c>
      <c r="L238" s="161">
        <v>21</v>
      </c>
      <c r="M238" s="161">
        <f>G238*(1+L238/100)</f>
        <v>0</v>
      </c>
      <c r="N238" s="161">
        <v>2.5999999999999998E-4</v>
      </c>
      <c r="O238" s="161">
        <f>ROUND(E238*N238,2)</f>
        <v>0.2</v>
      </c>
      <c r="P238" s="161">
        <v>0</v>
      </c>
      <c r="Q238" s="161">
        <f>ROUND(E238*P238,2)</f>
        <v>0</v>
      </c>
      <c r="R238" s="161"/>
      <c r="S238" s="161" t="s">
        <v>133</v>
      </c>
      <c r="T238" s="161" t="s">
        <v>134</v>
      </c>
      <c r="U238" s="161">
        <v>0.09</v>
      </c>
      <c r="V238" s="161">
        <f>ROUND(E238*U238,2)</f>
        <v>69.59</v>
      </c>
      <c r="W238" s="161"/>
      <c r="X238" s="161" t="s">
        <v>135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136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5">
      <c r="A239" s="159"/>
      <c r="B239" s="160"/>
      <c r="C239" s="189" t="s">
        <v>252</v>
      </c>
      <c r="D239" s="163"/>
      <c r="E239" s="164">
        <v>99.45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138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5">
      <c r="A240" s="159"/>
      <c r="B240" s="160"/>
      <c r="C240" s="189" t="s">
        <v>253</v>
      </c>
      <c r="D240" s="163"/>
      <c r="E240" s="164">
        <v>673.8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138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x14ac:dyDescent="0.25">
      <c r="A241" s="168" t="s">
        <v>128</v>
      </c>
      <c r="B241" s="169" t="s">
        <v>56</v>
      </c>
      <c r="C241" s="187" t="s">
        <v>57</v>
      </c>
      <c r="D241" s="170"/>
      <c r="E241" s="171"/>
      <c r="F241" s="172"/>
      <c r="G241" s="173">
        <f>SUMIF(AG242:AG298,"&lt;&gt;NOR",G242:G298)</f>
        <v>0</v>
      </c>
      <c r="H241" s="167"/>
      <c r="I241" s="167">
        <f>SUM(I242:I298)</f>
        <v>112322.72</v>
      </c>
      <c r="J241" s="167"/>
      <c r="K241" s="167">
        <f>SUM(K242:K298)</f>
        <v>69194.720000000001</v>
      </c>
      <c r="L241" s="167"/>
      <c r="M241" s="167">
        <f>SUM(M242:M298)</f>
        <v>0</v>
      </c>
      <c r="N241" s="167"/>
      <c r="O241" s="167">
        <f>SUM(O242:O298)</f>
        <v>6.8500000000000005</v>
      </c>
      <c r="P241" s="167"/>
      <c r="Q241" s="167">
        <f>SUM(Q242:Q298)</f>
        <v>0</v>
      </c>
      <c r="R241" s="167"/>
      <c r="S241" s="167"/>
      <c r="T241" s="167"/>
      <c r="U241" s="167"/>
      <c r="V241" s="167">
        <f>SUM(V242:V298)</f>
        <v>121.49000000000001</v>
      </c>
      <c r="W241" s="167"/>
      <c r="X241" s="167"/>
      <c r="AG241" t="s">
        <v>129</v>
      </c>
    </row>
    <row r="242" spans="1:60" ht="20.399999999999999" outlineLevel="1" x14ac:dyDescent="0.25">
      <c r="A242" s="174">
        <v>10</v>
      </c>
      <c r="B242" s="175" t="s">
        <v>254</v>
      </c>
      <c r="C242" s="188" t="s">
        <v>255</v>
      </c>
      <c r="D242" s="176" t="s">
        <v>132</v>
      </c>
      <c r="E242" s="177">
        <v>251.27</v>
      </c>
      <c r="F242" s="178"/>
      <c r="G242" s="179">
        <f>ROUND(E242*F242,2)</f>
        <v>0</v>
      </c>
      <c r="H242" s="162">
        <v>447.02</v>
      </c>
      <c r="I242" s="161">
        <f>ROUND(E242*H242,2)</f>
        <v>112322.72</v>
      </c>
      <c r="J242" s="162">
        <v>183.98</v>
      </c>
      <c r="K242" s="161">
        <f>ROUND(E242*J242,2)</f>
        <v>46228.65</v>
      </c>
      <c r="L242" s="161">
        <v>21</v>
      </c>
      <c r="M242" s="161">
        <f>G242*(1+L242/100)</f>
        <v>0</v>
      </c>
      <c r="N242" s="161">
        <v>2.699E-2</v>
      </c>
      <c r="O242" s="161">
        <f>ROUND(E242*N242,2)</f>
        <v>6.78</v>
      </c>
      <c r="P242" s="161">
        <v>0</v>
      </c>
      <c r="Q242" s="161">
        <f>ROUND(E242*P242,2)</f>
        <v>0</v>
      </c>
      <c r="R242" s="161"/>
      <c r="S242" s="161" t="s">
        <v>133</v>
      </c>
      <c r="T242" s="161" t="s">
        <v>133</v>
      </c>
      <c r="U242" s="161">
        <v>0.38750000000000001</v>
      </c>
      <c r="V242" s="161">
        <f>ROUND(E242*U242,2)</f>
        <v>97.37</v>
      </c>
      <c r="W242" s="161"/>
      <c r="X242" s="161" t="s">
        <v>135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136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5">
      <c r="A243" s="159"/>
      <c r="B243" s="160"/>
      <c r="C243" s="189" t="s">
        <v>196</v>
      </c>
      <c r="D243" s="163"/>
      <c r="E243" s="164">
        <v>35.51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138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5">
      <c r="A244" s="159"/>
      <c r="B244" s="160"/>
      <c r="C244" s="189" t="s">
        <v>197</v>
      </c>
      <c r="D244" s="163"/>
      <c r="E244" s="164">
        <v>13.92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138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5">
      <c r="A245" s="159"/>
      <c r="B245" s="160"/>
      <c r="C245" s="189" t="s">
        <v>198</v>
      </c>
      <c r="D245" s="163"/>
      <c r="E245" s="164">
        <v>40.94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138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5">
      <c r="A246" s="159"/>
      <c r="B246" s="160"/>
      <c r="C246" s="189" t="s">
        <v>199</v>
      </c>
      <c r="D246" s="163"/>
      <c r="E246" s="164">
        <v>53.94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138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5">
      <c r="A247" s="159"/>
      <c r="B247" s="160"/>
      <c r="C247" s="189" t="s">
        <v>200</v>
      </c>
      <c r="D247" s="163"/>
      <c r="E247" s="164">
        <v>7.5</v>
      </c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138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5">
      <c r="A248" s="159"/>
      <c r="B248" s="160"/>
      <c r="C248" s="189" t="s">
        <v>201</v>
      </c>
      <c r="D248" s="163"/>
      <c r="E248" s="164">
        <v>2.97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138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5">
      <c r="A249" s="159"/>
      <c r="B249" s="160"/>
      <c r="C249" s="189" t="s">
        <v>202</v>
      </c>
      <c r="D249" s="163"/>
      <c r="E249" s="164">
        <v>1.2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138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5">
      <c r="A250" s="159"/>
      <c r="B250" s="160"/>
      <c r="C250" s="189" t="s">
        <v>203</v>
      </c>
      <c r="D250" s="163"/>
      <c r="E250" s="164">
        <v>1.2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138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5">
      <c r="A251" s="159"/>
      <c r="B251" s="160"/>
      <c r="C251" s="189" t="s">
        <v>204</v>
      </c>
      <c r="D251" s="163"/>
      <c r="E251" s="164">
        <v>1.2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138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5">
      <c r="A252" s="159"/>
      <c r="B252" s="160"/>
      <c r="C252" s="189" t="s">
        <v>203</v>
      </c>
      <c r="D252" s="163"/>
      <c r="E252" s="164">
        <v>1.2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138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5">
      <c r="A253" s="159"/>
      <c r="B253" s="160"/>
      <c r="C253" s="189" t="s">
        <v>205</v>
      </c>
      <c r="D253" s="163"/>
      <c r="E253" s="164">
        <v>1.2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138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5">
      <c r="A254" s="159"/>
      <c r="B254" s="160"/>
      <c r="C254" s="189" t="s">
        <v>206</v>
      </c>
      <c r="D254" s="163"/>
      <c r="E254" s="164">
        <v>1.1000000000000001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138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5">
      <c r="A255" s="159"/>
      <c r="B255" s="160"/>
      <c r="C255" s="189" t="s">
        <v>207</v>
      </c>
      <c r="D255" s="163"/>
      <c r="E255" s="164">
        <v>4.68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138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5">
      <c r="A256" s="159"/>
      <c r="B256" s="160"/>
      <c r="C256" s="189" t="s">
        <v>208</v>
      </c>
      <c r="D256" s="163"/>
      <c r="E256" s="164">
        <v>5.2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52"/>
      <c r="Z256" s="152"/>
      <c r="AA256" s="152"/>
      <c r="AB256" s="152"/>
      <c r="AC256" s="152"/>
      <c r="AD256" s="152"/>
      <c r="AE256" s="152"/>
      <c r="AF256" s="152"/>
      <c r="AG256" s="152" t="s">
        <v>138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5">
      <c r="A257" s="159"/>
      <c r="B257" s="160"/>
      <c r="C257" s="189" t="s">
        <v>209</v>
      </c>
      <c r="D257" s="163"/>
      <c r="E257" s="164">
        <v>3.12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138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5">
      <c r="A258" s="159"/>
      <c r="B258" s="160"/>
      <c r="C258" s="189" t="s">
        <v>210</v>
      </c>
      <c r="D258" s="163"/>
      <c r="E258" s="164">
        <v>6.29</v>
      </c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138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5">
      <c r="A259" s="159"/>
      <c r="B259" s="160"/>
      <c r="C259" s="189" t="s">
        <v>211</v>
      </c>
      <c r="D259" s="163"/>
      <c r="E259" s="164">
        <v>26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138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5">
      <c r="A260" s="159"/>
      <c r="B260" s="160"/>
      <c r="C260" s="189" t="s">
        <v>212</v>
      </c>
      <c r="D260" s="163"/>
      <c r="E260" s="164">
        <v>44.1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138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5">
      <c r="A261" s="174">
        <v>11</v>
      </c>
      <c r="B261" s="175" t="s">
        <v>256</v>
      </c>
      <c r="C261" s="188" t="s">
        <v>257</v>
      </c>
      <c r="D261" s="176" t="s">
        <v>132</v>
      </c>
      <c r="E261" s="177">
        <v>251.27</v>
      </c>
      <c r="F261" s="178"/>
      <c r="G261" s="179">
        <f>ROUND(E261*F261,2)</f>
        <v>0</v>
      </c>
      <c r="H261" s="162">
        <v>0</v>
      </c>
      <c r="I261" s="161">
        <f>ROUND(E261*H261,2)</f>
        <v>0</v>
      </c>
      <c r="J261" s="162">
        <v>8.1999999999999993</v>
      </c>
      <c r="K261" s="161">
        <f>ROUND(E261*J261,2)</f>
        <v>2060.41</v>
      </c>
      <c r="L261" s="161">
        <v>21</v>
      </c>
      <c r="M261" s="161">
        <f>G261*(1+L261/100)</f>
        <v>0</v>
      </c>
      <c r="N261" s="161">
        <v>0</v>
      </c>
      <c r="O261" s="161">
        <f>ROUND(E261*N261,2)</f>
        <v>0</v>
      </c>
      <c r="P261" s="161">
        <v>0</v>
      </c>
      <c r="Q261" s="161">
        <f>ROUND(E261*P261,2)</f>
        <v>0</v>
      </c>
      <c r="R261" s="161"/>
      <c r="S261" s="161" t="s">
        <v>133</v>
      </c>
      <c r="T261" s="161" t="s">
        <v>134</v>
      </c>
      <c r="U261" s="161">
        <v>1.6E-2</v>
      </c>
      <c r="V261" s="161">
        <f>ROUND(E261*U261,2)</f>
        <v>4.0199999999999996</v>
      </c>
      <c r="W261" s="161"/>
      <c r="X261" s="161" t="s">
        <v>135</v>
      </c>
      <c r="Y261" s="152"/>
      <c r="Z261" s="152"/>
      <c r="AA261" s="152"/>
      <c r="AB261" s="152"/>
      <c r="AC261" s="152"/>
      <c r="AD261" s="152"/>
      <c r="AE261" s="152"/>
      <c r="AF261" s="152"/>
      <c r="AG261" s="152" t="s">
        <v>136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5">
      <c r="A262" s="159"/>
      <c r="B262" s="160"/>
      <c r="C262" s="189" t="s">
        <v>196</v>
      </c>
      <c r="D262" s="163"/>
      <c r="E262" s="164">
        <v>35.51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138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5">
      <c r="A263" s="159"/>
      <c r="B263" s="160"/>
      <c r="C263" s="189" t="s">
        <v>197</v>
      </c>
      <c r="D263" s="163"/>
      <c r="E263" s="164">
        <v>13.92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138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5">
      <c r="A264" s="159"/>
      <c r="B264" s="160"/>
      <c r="C264" s="189" t="s">
        <v>198</v>
      </c>
      <c r="D264" s="163"/>
      <c r="E264" s="164">
        <v>40.94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138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5">
      <c r="A265" s="159"/>
      <c r="B265" s="160"/>
      <c r="C265" s="189" t="s">
        <v>199</v>
      </c>
      <c r="D265" s="163"/>
      <c r="E265" s="164">
        <v>53.94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138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5">
      <c r="A266" s="159"/>
      <c r="B266" s="160"/>
      <c r="C266" s="189" t="s">
        <v>200</v>
      </c>
      <c r="D266" s="163"/>
      <c r="E266" s="164">
        <v>7.5</v>
      </c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138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5">
      <c r="A267" s="159"/>
      <c r="B267" s="160"/>
      <c r="C267" s="189" t="s">
        <v>201</v>
      </c>
      <c r="D267" s="163"/>
      <c r="E267" s="164">
        <v>2.97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138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5">
      <c r="A268" s="159"/>
      <c r="B268" s="160"/>
      <c r="C268" s="189" t="s">
        <v>202</v>
      </c>
      <c r="D268" s="163"/>
      <c r="E268" s="164">
        <v>1.2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138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5">
      <c r="A269" s="159"/>
      <c r="B269" s="160"/>
      <c r="C269" s="189" t="s">
        <v>203</v>
      </c>
      <c r="D269" s="163"/>
      <c r="E269" s="164">
        <v>1.2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138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5">
      <c r="A270" s="159"/>
      <c r="B270" s="160"/>
      <c r="C270" s="189" t="s">
        <v>204</v>
      </c>
      <c r="D270" s="163"/>
      <c r="E270" s="164">
        <v>1.2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138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5">
      <c r="A271" s="159"/>
      <c r="B271" s="160"/>
      <c r="C271" s="189" t="s">
        <v>203</v>
      </c>
      <c r="D271" s="163"/>
      <c r="E271" s="164">
        <v>1.2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138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5">
      <c r="A272" s="159"/>
      <c r="B272" s="160"/>
      <c r="C272" s="189" t="s">
        <v>205</v>
      </c>
      <c r="D272" s="163"/>
      <c r="E272" s="164">
        <v>1.2</v>
      </c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138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5">
      <c r="A273" s="159"/>
      <c r="B273" s="160"/>
      <c r="C273" s="189" t="s">
        <v>206</v>
      </c>
      <c r="D273" s="163"/>
      <c r="E273" s="164">
        <v>1.1000000000000001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138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5">
      <c r="A274" s="159"/>
      <c r="B274" s="160"/>
      <c r="C274" s="189" t="s">
        <v>207</v>
      </c>
      <c r="D274" s="163"/>
      <c r="E274" s="164">
        <v>4.68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138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5">
      <c r="A275" s="159"/>
      <c r="B275" s="160"/>
      <c r="C275" s="189" t="s">
        <v>208</v>
      </c>
      <c r="D275" s="163"/>
      <c r="E275" s="164">
        <v>5.2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52"/>
      <c r="Z275" s="152"/>
      <c r="AA275" s="152"/>
      <c r="AB275" s="152"/>
      <c r="AC275" s="152"/>
      <c r="AD275" s="152"/>
      <c r="AE275" s="152"/>
      <c r="AF275" s="152"/>
      <c r="AG275" s="152" t="s">
        <v>138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5">
      <c r="A276" s="159"/>
      <c r="B276" s="160"/>
      <c r="C276" s="189" t="s">
        <v>209</v>
      </c>
      <c r="D276" s="163"/>
      <c r="E276" s="164">
        <v>3.12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138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5">
      <c r="A277" s="159"/>
      <c r="B277" s="160"/>
      <c r="C277" s="189" t="s">
        <v>210</v>
      </c>
      <c r="D277" s="163"/>
      <c r="E277" s="164">
        <v>6.29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138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5">
      <c r="A278" s="159"/>
      <c r="B278" s="160"/>
      <c r="C278" s="189" t="s">
        <v>211</v>
      </c>
      <c r="D278" s="163"/>
      <c r="E278" s="164">
        <v>26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138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5">
      <c r="A279" s="159"/>
      <c r="B279" s="160"/>
      <c r="C279" s="189" t="s">
        <v>212</v>
      </c>
      <c r="D279" s="163"/>
      <c r="E279" s="164">
        <v>44.1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52"/>
      <c r="Z279" s="152"/>
      <c r="AA279" s="152"/>
      <c r="AB279" s="152"/>
      <c r="AC279" s="152"/>
      <c r="AD279" s="152"/>
      <c r="AE279" s="152"/>
      <c r="AF279" s="152"/>
      <c r="AG279" s="152" t="s">
        <v>138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5">
      <c r="A280" s="174">
        <v>12</v>
      </c>
      <c r="B280" s="175" t="s">
        <v>258</v>
      </c>
      <c r="C280" s="188" t="s">
        <v>251</v>
      </c>
      <c r="D280" s="176" t="s">
        <v>132</v>
      </c>
      <c r="E280" s="177">
        <v>251.27</v>
      </c>
      <c r="F280" s="178"/>
      <c r="G280" s="179">
        <f>ROUND(E280*F280,2)</f>
        <v>0</v>
      </c>
      <c r="H280" s="162">
        <v>0</v>
      </c>
      <c r="I280" s="161">
        <f>ROUND(E280*H280,2)</f>
        <v>0</v>
      </c>
      <c r="J280" s="162">
        <v>83.2</v>
      </c>
      <c r="K280" s="161">
        <f>ROUND(E280*J280,2)</f>
        <v>20905.66</v>
      </c>
      <c r="L280" s="161">
        <v>21</v>
      </c>
      <c r="M280" s="161">
        <f>G280*(1+L280/100)</f>
        <v>0</v>
      </c>
      <c r="N280" s="161">
        <v>2.5999999999999998E-4</v>
      </c>
      <c r="O280" s="161">
        <f>ROUND(E280*N280,2)</f>
        <v>7.0000000000000007E-2</v>
      </c>
      <c r="P280" s="161">
        <v>0</v>
      </c>
      <c r="Q280" s="161">
        <f>ROUND(E280*P280,2)</f>
        <v>0</v>
      </c>
      <c r="R280" s="161"/>
      <c r="S280" s="161" t="s">
        <v>259</v>
      </c>
      <c r="T280" s="161" t="s">
        <v>133</v>
      </c>
      <c r="U280" s="161">
        <v>0.08</v>
      </c>
      <c r="V280" s="161">
        <f>ROUND(E280*U280,2)</f>
        <v>20.100000000000001</v>
      </c>
      <c r="W280" s="161"/>
      <c r="X280" s="161" t="s">
        <v>135</v>
      </c>
      <c r="Y280" s="152"/>
      <c r="Z280" s="152"/>
      <c r="AA280" s="152"/>
      <c r="AB280" s="152"/>
      <c r="AC280" s="152"/>
      <c r="AD280" s="152"/>
      <c r="AE280" s="152"/>
      <c r="AF280" s="152"/>
      <c r="AG280" s="152" t="s">
        <v>136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5">
      <c r="A281" s="159"/>
      <c r="B281" s="160"/>
      <c r="C281" s="189" t="s">
        <v>196</v>
      </c>
      <c r="D281" s="163"/>
      <c r="E281" s="164">
        <v>35.51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52"/>
      <c r="Z281" s="152"/>
      <c r="AA281" s="152"/>
      <c r="AB281" s="152"/>
      <c r="AC281" s="152"/>
      <c r="AD281" s="152"/>
      <c r="AE281" s="152"/>
      <c r="AF281" s="152"/>
      <c r="AG281" s="152" t="s">
        <v>138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5">
      <c r="A282" s="159"/>
      <c r="B282" s="160"/>
      <c r="C282" s="189" t="s">
        <v>197</v>
      </c>
      <c r="D282" s="163"/>
      <c r="E282" s="164">
        <v>13.92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138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5">
      <c r="A283" s="159"/>
      <c r="B283" s="160"/>
      <c r="C283" s="189" t="s">
        <v>198</v>
      </c>
      <c r="D283" s="163"/>
      <c r="E283" s="164">
        <v>40.94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52"/>
      <c r="Z283" s="152"/>
      <c r="AA283" s="152"/>
      <c r="AB283" s="152"/>
      <c r="AC283" s="152"/>
      <c r="AD283" s="152"/>
      <c r="AE283" s="152"/>
      <c r="AF283" s="152"/>
      <c r="AG283" s="152" t="s">
        <v>138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5">
      <c r="A284" s="159"/>
      <c r="B284" s="160"/>
      <c r="C284" s="189" t="s">
        <v>199</v>
      </c>
      <c r="D284" s="163"/>
      <c r="E284" s="164">
        <v>53.94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52"/>
      <c r="Z284" s="152"/>
      <c r="AA284" s="152"/>
      <c r="AB284" s="152"/>
      <c r="AC284" s="152"/>
      <c r="AD284" s="152"/>
      <c r="AE284" s="152"/>
      <c r="AF284" s="152"/>
      <c r="AG284" s="152" t="s">
        <v>138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5">
      <c r="A285" s="159"/>
      <c r="B285" s="160"/>
      <c r="C285" s="189" t="s">
        <v>200</v>
      </c>
      <c r="D285" s="163"/>
      <c r="E285" s="164">
        <v>7.5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52"/>
      <c r="Z285" s="152"/>
      <c r="AA285" s="152"/>
      <c r="AB285" s="152"/>
      <c r="AC285" s="152"/>
      <c r="AD285" s="152"/>
      <c r="AE285" s="152"/>
      <c r="AF285" s="152"/>
      <c r="AG285" s="152" t="s">
        <v>138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5">
      <c r="A286" s="159"/>
      <c r="B286" s="160"/>
      <c r="C286" s="189" t="s">
        <v>201</v>
      </c>
      <c r="D286" s="163"/>
      <c r="E286" s="164">
        <v>2.97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52"/>
      <c r="Z286" s="152"/>
      <c r="AA286" s="152"/>
      <c r="AB286" s="152"/>
      <c r="AC286" s="152"/>
      <c r="AD286" s="152"/>
      <c r="AE286" s="152"/>
      <c r="AF286" s="152"/>
      <c r="AG286" s="152" t="s">
        <v>138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5">
      <c r="A287" s="159"/>
      <c r="B287" s="160"/>
      <c r="C287" s="189" t="s">
        <v>202</v>
      </c>
      <c r="D287" s="163"/>
      <c r="E287" s="164">
        <v>1.2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52"/>
      <c r="Z287" s="152"/>
      <c r="AA287" s="152"/>
      <c r="AB287" s="152"/>
      <c r="AC287" s="152"/>
      <c r="AD287" s="152"/>
      <c r="AE287" s="152"/>
      <c r="AF287" s="152"/>
      <c r="AG287" s="152" t="s">
        <v>138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5">
      <c r="A288" s="159"/>
      <c r="B288" s="160"/>
      <c r="C288" s="189" t="s">
        <v>203</v>
      </c>
      <c r="D288" s="163"/>
      <c r="E288" s="164">
        <v>1.2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138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5">
      <c r="A289" s="159"/>
      <c r="B289" s="160"/>
      <c r="C289" s="189" t="s">
        <v>204</v>
      </c>
      <c r="D289" s="163"/>
      <c r="E289" s="164">
        <v>1.2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52"/>
      <c r="Z289" s="152"/>
      <c r="AA289" s="152"/>
      <c r="AB289" s="152"/>
      <c r="AC289" s="152"/>
      <c r="AD289" s="152"/>
      <c r="AE289" s="152"/>
      <c r="AF289" s="152"/>
      <c r="AG289" s="152" t="s">
        <v>138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5">
      <c r="A290" s="159"/>
      <c r="B290" s="160"/>
      <c r="C290" s="189" t="s">
        <v>203</v>
      </c>
      <c r="D290" s="163"/>
      <c r="E290" s="164">
        <v>1.2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52"/>
      <c r="Z290" s="152"/>
      <c r="AA290" s="152"/>
      <c r="AB290" s="152"/>
      <c r="AC290" s="152"/>
      <c r="AD290" s="152"/>
      <c r="AE290" s="152"/>
      <c r="AF290" s="152"/>
      <c r="AG290" s="152" t="s">
        <v>138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5">
      <c r="A291" s="159"/>
      <c r="B291" s="160"/>
      <c r="C291" s="189" t="s">
        <v>205</v>
      </c>
      <c r="D291" s="163"/>
      <c r="E291" s="164">
        <v>1.2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52"/>
      <c r="Z291" s="152"/>
      <c r="AA291" s="152"/>
      <c r="AB291" s="152"/>
      <c r="AC291" s="152"/>
      <c r="AD291" s="152"/>
      <c r="AE291" s="152"/>
      <c r="AF291" s="152"/>
      <c r="AG291" s="152" t="s">
        <v>138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5">
      <c r="A292" s="159"/>
      <c r="B292" s="160"/>
      <c r="C292" s="189" t="s">
        <v>206</v>
      </c>
      <c r="D292" s="163"/>
      <c r="E292" s="164">
        <v>1.1000000000000001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52"/>
      <c r="Z292" s="152"/>
      <c r="AA292" s="152"/>
      <c r="AB292" s="152"/>
      <c r="AC292" s="152"/>
      <c r="AD292" s="152"/>
      <c r="AE292" s="152"/>
      <c r="AF292" s="152"/>
      <c r="AG292" s="152" t="s">
        <v>138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5">
      <c r="A293" s="159"/>
      <c r="B293" s="160"/>
      <c r="C293" s="189" t="s">
        <v>207</v>
      </c>
      <c r="D293" s="163"/>
      <c r="E293" s="164">
        <v>4.68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52"/>
      <c r="Z293" s="152"/>
      <c r="AA293" s="152"/>
      <c r="AB293" s="152"/>
      <c r="AC293" s="152"/>
      <c r="AD293" s="152"/>
      <c r="AE293" s="152"/>
      <c r="AF293" s="152"/>
      <c r="AG293" s="152" t="s">
        <v>138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5">
      <c r="A294" s="159"/>
      <c r="B294" s="160"/>
      <c r="C294" s="189" t="s">
        <v>208</v>
      </c>
      <c r="D294" s="163"/>
      <c r="E294" s="164">
        <v>5.2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138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5">
      <c r="A295" s="159"/>
      <c r="B295" s="160"/>
      <c r="C295" s="189" t="s">
        <v>209</v>
      </c>
      <c r="D295" s="163"/>
      <c r="E295" s="164">
        <v>3.12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52"/>
      <c r="Z295" s="152"/>
      <c r="AA295" s="152"/>
      <c r="AB295" s="152"/>
      <c r="AC295" s="152"/>
      <c r="AD295" s="152"/>
      <c r="AE295" s="152"/>
      <c r="AF295" s="152"/>
      <c r="AG295" s="152" t="s">
        <v>138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5">
      <c r="A296" s="159"/>
      <c r="B296" s="160"/>
      <c r="C296" s="189" t="s">
        <v>210</v>
      </c>
      <c r="D296" s="163"/>
      <c r="E296" s="164">
        <v>6.29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52"/>
      <c r="Z296" s="152"/>
      <c r="AA296" s="152"/>
      <c r="AB296" s="152"/>
      <c r="AC296" s="152"/>
      <c r="AD296" s="152"/>
      <c r="AE296" s="152"/>
      <c r="AF296" s="152"/>
      <c r="AG296" s="152" t="s">
        <v>138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5">
      <c r="A297" s="159"/>
      <c r="B297" s="160"/>
      <c r="C297" s="189" t="s">
        <v>211</v>
      </c>
      <c r="D297" s="163"/>
      <c r="E297" s="164">
        <v>26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52"/>
      <c r="Z297" s="152"/>
      <c r="AA297" s="152"/>
      <c r="AB297" s="152"/>
      <c r="AC297" s="152"/>
      <c r="AD297" s="152"/>
      <c r="AE297" s="152"/>
      <c r="AF297" s="152"/>
      <c r="AG297" s="152" t="s">
        <v>138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5">
      <c r="A298" s="159"/>
      <c r="B298" s="160"/>
      <c r="C298" s="189" t="s">
        <v>212</v>
      </c>
      <c r="D298" s="163"/>
      <c r="E298" s="164">
        <v>44.1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138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x14ac:dyDescent="0.25">
      <c r="A299" s="168" t="s">
        <v>128</v>
      </c>
      <c r="B299" s="169" t="s">
        <v>58</v>
      </c>
      <c r="C299" s="187" t="s">
        <v>59</v>
      </c>
      <c r="D299" s="170"/>
      <c r="E299" s="171"/>
      <c r="F299" s="172"/>
      <c r="G299" s="173">
        <f>SUMIF(AG300:AG309,"&lt;&gt;NOR",G300:G309)</f>
        <v>0</v>
      </c>
      <c r="H299" s="167"/>
      <c r="I299" s="167">
        <f>SUM(I300:I309)</f>
        <v>27041.58</v>
      </c>
      <c r="J299" s="167"/>
      <c r="K299" s="167">
        <f>SUM(K300:K309)</f>
        <v>22177.52</v>
      </c>
      <c r="L299" s="167"/>
      <c r="M299" s="167">
        <f>SUM(M300:M309)</f>
        <v>0</v>
      </c>
      <c r="N299" s="167"/>
      <c r="O299" s="167">
        <f>SUM(O300:O309)</f>
        <v>0.63</v>
      </c>
      <c r="P299" s="167"/>
      <c r="Q299" s="167">
        <f>SUM(Q300:Q309)</f>
        <v>0</v>
      </c>
      <c r="R299" s="167"/>
      <c r="S299" s="167"/>
      <c r="T299" s="167"/>
      <c r="U299" s="167"/>
      <c r="V299" s="167">
        <f>SUM(V300:V309)</f>
        <v>39.620000000000005</v>
      </c>
      <c r="W299" s="167"/>
      <c r="X299" s="167"/>
      <c r="AG299" t="s">
        <v>129</v>
      </c>
    </row>
    <row r="300" spans="1:60" ht="30.6" outlineLevel="1" x14ac:dyDescent="0.25">
      <c r="A300" s="180">
        <v>13</v>
      </c>
      <c r="B300" s="181" t="s">
        <v>260</v>
      </c>
      <c r="C300" s="190" t="s">
        <v>261</v>
      </c>
      <c r="D300" s="182" t="s">
        <v>262</v>
      </c>
      <c r="E300" s="183">
        <v>7</v>
      </c>
      <c r="F300" s="184"/>
      <c r="G300" s="185">
        <f>ROUND(E300*F300,2)</f>
        <v>0</v>
      </c>
      <c r="H300" s="162">
        <v>1226.4000000000001</v>
      </c>
      <c r="I300" s="161">
        <f>ROUND(E300*H300,2)</f>
        <v>8584.7999999999993</v>
      </c>
      <c r="J300" s="162">
        <v>1034.0999999999999</v>
      </c>
      <c r="K300" s="161">
        <f>ROUND(E300*J300,2)</f>
        <v>7238.7</v>
      </c>
      <c r="L300" s="161">
        <v>21</v>
      </c>
      <c r="M300" s="161">
        <f>G300*(1+L300/100)</f>
        <v>0</v>
      </c>
      <c r="N300" s="161">
        <v>2.9170000000000001E-2</v>
      </c>
      <c r="O300" s="161">
        <f>ROUND(E300*N300,2)</f>
        <v>0.2</v>
      </c>
      <c r="P300" s="161">
        <v>0</v>
      </c>
      <c r="Q300" s="161">
        <f>ROUND(E300*P300,2)</f>
        <v>0</v>
      </c>
      <c r="R300" s="161"/>
      <c r="S300" s="161" t="s">
        <v>133</v>
      </c>
      <c r="T300" s="161" t="s">
        <v>134</v>
      </c>
      <c r="U300" s="161">
        <v>1.86</v>
      </c>
      <c r="V300" s="161">
        <f>ROUND(E300*U300,2)</f>
        <v>13.02</v>
      </c>
      <c r="W300" s="161"/>
      <c r="X300" s="161" t="s">
        <v>135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136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ht="30.6" outlineLevel="1" x14ac:dyDescent="0.25">
      <c r="A301" s="180">
        <v>14</v>
      </c>
      <c r="B301" s="181" t="s">
        <v>260</v>
      </c>
      <c r="C301" s="190" t="s">
        <v>263</v>
      </c>
      <c r="D301" s="182" t="s">
        <v>262</v>
      </c>
      <c r="E301" s="183">
        <v>3</v>
      </c>
      <c r="F301" s="184"/>
      <c r="G301" s="185">
        <f>ROUND(E301*F301,2)</f>
        <v>0</v>
      </c>
      <c r="H301" s="162">
        <v>1167</v>
      </c>
      <c r="I301" s="161">
        <f>ROUND(E301*H301,2)</f>
        <v>3501</v>
      </c>
      <c r="J301" s="162">
        <v>1033</v>
      </c>
      <c r="K301" s="161">
        <f>ROUND(E301*J301,2)</f>
        <v>3099</v>
      </c>
      <c r="L301" s="161">
        <v>21</v>
      </c>
      <c r="M301" s="161">
        <f>G301*(1+L301/100)</f>
        <v>0</v>
      </c>
      <c r="N301" s="161">
        <v>2.937E-2</v>
      </c>
      <c r="O301" s="161">
        <f>ROUND(E301*N301,2)</f>
        <v>0.09</v>
      </c>
      <c r="P301" s="161">
        <v>0</v>
      </c>
      <c r="Q301" s="161">
        <f>ROUND(E301*P301,2)</f>
        <v>0</v>
      </c>
      <c r="R301" s="161"/>
      <c r="S301" s="161" t="s">
        <v>133</v>
      </c>
      <c r="T301" s="161" t="s">
        <v>134</v>
      </c>
      <c r="U301" s="161">
        <v>1.86</v>
      </c>
      <c r="V301" s="161">
        <f>ROUND(E301*U301,2)</f>
        <v>5.58</v>
      </c>
      <c r="W301" s="161"/>
      <c r="X301" s="161" t="s">
        <v>135</v>
      </c>
      <c r="Y301" s="152"/>
      <c r="Z301" s="152"/>
      <c r="AA301" s="152"/>
      <c r="AB301" s="152"/>
      <c r="AC301" s="152"/>
      <c r="AD301" s="152"/>
      <c r="AE301" s="152"/>
      <c r="AF301" s="152"/>
      <c r="AG301" s="152" t="s">
        <v>136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ht="30.6" outlineLevel="1" x14ac:dyDescent="0.25">
      <c r="A302" s="180">
        <v>15</v>
      </c>
      <c r="B302" s="181" t="s">
        <v>260</v>
      </c>
      <c r="C302" s="190" t="s">
        <v>264</v>
      </c>
      <c r="D302" s="182" t="s">
        <v>262</v>
      </c>
      <c r="E302" s="183">
        <v>6</v>
      </c>
      <c r="F302" s="184"/>
      <c r="G302" s="185">
        <f>ROUND(E302*F302,2)</f>
        <v>0</v>
      </c>
      <c r="H302" s="162">
        <v>1337.54</v>
      </c>
      <c r="I302" s="161">
        <f>ROUND(E302*H302,2)</f>
        <v>8025.24</v>
      </c>
      <c r="J302" s="162">
        <v>1067.46</v>
      </c>
      <c r="K302" s="161">
        <f>ROUND(E302*J302,2)</f>
        <v>6404.76</v>
      </c>
      <c r="L302" s="161">
        <v>21</v>
      </c>
      <c r="M302" s="161">
        <f>G302*(1+L302/100)</f>
        <v>0</v>
      </c>
      <c r="N302" s="161">
        <v>2.9770000000000001E-2</v>
      </c>
      <c r="O302" s="161">
        <f>ROUND(E302*N302,2)</f>
        <v>0.18</v>
      </c>
      <c r="P302" s="161">
        <v>0</v>
      </c>
      <c r="Q302" s="161">
        <f>ROUND(E302*P302,2)</f>
        <v>0</v>
      </c>
      <c r="R302" s="161"/>
      <c r="S302" s="161" t="s">
        <v>133</v>
      </c>
      <c r="T302" s="161" t="s">
        <v>134</v>
      </c>
      <c r="U302" s="161">
        <v>1.86</v>
      </c>
      <c r="V302" s="161">
        <f>ROUND(E302*U302,2)</f>
        <v>11.16</v>
      </c>
      <c r="W302" s="161"/>
      <c r="X302" s="161" t="s">
        <v>135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136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ht="20.399999999999999" outlineLevel="1" x14ac:dyDescent="0.25">
      <c r="A303" s="174">
        <v>16</v>
      </c>
      <c r="B303" s="175" t="s">
        <v>265</v>
      </c>
      <c r="C303" s="188" t="s">
        <v>266</v>
      </c>
      <c r="D303" s="176" t="s">
        <v>267</v>
      </c>
      <c r="E303" s="177">
        <v>23.2</v>
      </c>
      <c r="F303" s="178"/>
      <c r="G303" s="179">
        <f>ROUND(E303*F303,2)</f>
        <v>0</v>
      </c>
      <c r="H303" s="162">
        <v>298.73</v>
      </c>
      <c r="I303" s="161">
        <f>ROUND(E303*H303,2)</f>
        <v>6930.54</v>
      </c>
      <c r="J303" s="162">
        <v>234.27</v>
      </c>
      <c r="K303" s="161">
        <f>ROUND(E303*J303,2)</f>
        <v>5435.06</v>
      </c>
      <c r="L303" s="161">
        <v>21</v>
      </c>
      <c r="M303" s="161">
        <f>G303*(1+L303/100)</f>
        <v>0</v>
      </c>
      <c r="N303" s="161">
        <v>6.8100000000000001E-3</v>
      </c>
      <c r="O303" s="161">
        <f>ROUND(E303*N303,2)</f>
        <v>0.16</v>
      </c>
      <c r="P303" s="161">
        <v>0</v>
      </c>
      <c r="Q303" s="161">
        <f>ROUND(E303*P303,2)</f>
        <v>0</v>
      </c>
      <c r="R303" s="161"/>
      <c r="S303" s="161" t="s">
        <v>133</v>
      </c>
      <c r="T303" s="161" t="s">
        <v>134</v>
      </c>
      <c r="U303" s="161">
        <v>0.42499999999999999</v>
      </c>
      <c r="V303" s="161">
        <f>ROUND(E303*U303,2)</f>
        <v>9.86</v>
      </c>
      <c r="W303" s="161"/>
      <c r="X303" s="161" t="s">
        <v>135</v>
      </c>
      <c r="Y303" s="152"/>
      <c r="Z303" s="152"/>
      <c r="AA303" s="152"/>
      <c r="AB303" s="152"/>
      <c r="AC303" s="152"/>
      <c r="AD303" s="152"/>
      <c r="AE303" s="152"/>
      <c r="AF303" s="152"/>
      <c r="AG303" s="152" t="s">
        <v>136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5">
      <c r="A304" s="159"/>
      <c r="B304" s="160"/>
      <c r="C304" s="189" t="s">
        <v>268</v>
      </c>
      <c r="D304" s="163"/>
      <c r="E304" s="164">
        <v>6.8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52"/>
      <c r="Z304" s="152"/>
      <c r="AA304" s="152"/>
      <c r="AB304" s="152"/>
      <c r="AC304" s="152"/>
      <c r="AD304" s="152"/>
      <c r="AE304" s="152"/>
      <c r="AF304" s="152"/>
      <c r="AG304" s="152" t="s">
        <v>138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5">
      <c r="A305" s="159"/>
      <c r="B305" s="160"/>
      <c r="C305" s="189" t="s">
        <v>269</v>
      </c>
      <c r="D305" s="163"/>
      <c r="E305" s="164">
        <v>0.9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52"/>
      <c r="Z305" s="152"/>
      <c r="AA305" s="152"/>
      <c r="AB305" s="152"/>
      <c r="AC305" s="152"/>
      <c r="AD305" s="152"/>
      <c r="AE305" s="152"/>
      <c r="AF305" s="152"/>
      <c r="AG305" s="152" t="s">
        <v>138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5">
      <c r="A306" s="159"/>
      <c r="B306" s="160"/>
      <c r="C306" s="189" t="s">
        <v>270</v>
      </c>
      <c r="D306" s="163"/>
      <c r="E306" s="164">
        <v>3.3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52"/>
      <c r="Z306" s="152"/>
      <c r="AA306" s="152"/>
      <c r="AB306" s="152"/>
      <c r="AC306" s="152"/>
      <c r="AD306" s="152"/>
      <c r="AE306" s="152"/>
      <c r="AF306" s="152"/>
      <c r="AG306" s="152" t="s">
        <v>138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5">
      <c r="A307" s="159"/>
      <c r="B307" s="160"/>
      <c r="C307" s="189" t="s">
        <v>271</v>
      </c>
      <c r="D307" s="163"/>
      <c r="E307" s="164">
        <v>8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52"/>
      <c r="Z307" s="152"/>
      <c r="AA307" s="152"/>
      <c r="AB307" s="152"/>
      <c r="AC307" s="152"/>
      <c r="AD307" s="152"/>
      <c r="AE307" s="152"/>
      <c r="AF307" s="152"/>
      <c r="AG307" s="152" t="s">
        <v>138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5">
      <c r="A308" s="159"/>
      <c r="B308" s="160"/>
      <c r="C308" s="189" t="s">
        <v>272</v>
      </c>
      <c r="D308" s="163"/>
      <c r="E308" s="164">
        <v>2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52"/>
      <c r="Z308" s="152"/>
      <c r="AA308" s="152"/>
      <c r="AB308" s="152"/>
      <c r="AC308" s="152"/>
      <c r="AD308" s="152"/>
      <c r="AE308" s="152"/>
      <c r="AF308" s="152"/>
      <c r="AG308" s="152" t="s">
        <v>138</v>
      </c>
      <c r="AH308" s="152">
        <v>0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5">
      <c r="A309" s="159"/>
      <c r="B309" s="160"/>
      <c r="C309" s="189" t="s">
        <v>273</v>
      </c>
      <c r="D309" s="163"/>
      <c r="E309" s="164">
        <v>2.2000000000000002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138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x14ac:dyDescent="0.25">
      <c r="A310" s="168" t="s">
        <v>128</v>
      </c>
      <c r="B310" s="169" t="s">
        <v>60</v>
      </c>
      <c r="C310" s="187" t="s">
        <v>61</v>
      </c>
      <c r="D310" s="170"/>
      <c r="E310" s="171"/>
      <c r="F310" s="172"/>
      <c r="G310" s="173">
        <f>SUMIF(AG311:AG329,"&lt;&gt;NOR",G311:G329)</f>
        <v>0</v>
      </c>
      <c r="H310" s="167"/>
      <c r="I310" s="167">
        <f>SUM(I311:I329)</f>
        <v>13048.45</v>
      </c>
      <c r="J310" s="167"/>
      <c r="K310" s="167">
        <f>SUM(K311:K329)</f>
        <v>24390.78</v>
      </c>
      <c r="L310" s="167"/>
      <c r="M310" s="167">
        <f>SUM(M311:M329)</f>
        <v>0</v>
      </c>
      <c r="N310" s="167"/>
      <c r="O310" s="167">
        <f>SUM(O311:O329)</f>
        <v>0.4</v>
      </c>
      <c r="P310" s="167"/>
      <c r="Q310" s="167">
        <f>SUM(Q311:Q329)</f>
        <v>0</v>
      </c>
      <c r="R310" s="167"/>
      <c r="S310" s="167"/>
      <c r="T310" s="167"/>
      <c r="U310" s="167"/>
      <c r="V310" s="167">
        <f>SUM(V311:V329)</f>
        <v>53.77</v>
      </c>
      <c r="W310" s="167"/>
      <c r="X310" s="167"/>
      <c r="AG310" t="s">
        <v>129</v>
      </c>
    </row>
    <row r="311" spans="1:60" outlineLevel="1" x14ac:dyDescent="0.25">
      <c r="A311" s="174">
        <v>17</v>
      </c>
      <c r="B311" s="175" t="s">
        <v>274</v>
      </c>
      <c r="C311" s="188" t="s">
        <v>275</v>
      </c>
      <c r="D311" s="176" t="s">
        <v>132</v>
      </c>
      <c r="E311" s="177">
        <v>251.27</v>
      </c>
      <c r="F311" s="178"/>
      <c r="G311" s="179">
        <f>ROUND(E311*F311,2)</f>
        <v>0</v>
      </c>
      <c r="H311" s="162">
        <v>51.93</v>
      </c>
      <c r="I311" s="161">
        <f>ROUND(E311*H311,2)</f>
        <v>13048.45</v>
      </c>
      <c r="J311" s="162">
        <v>97.07</v>
      </c>
      <c r="K311" s="161">
        <f>ROUND(E311*J311,2)</f>
        <v>24390.78</v>
      </c>
      <c r="L311" s="161">
        <v>21</v>
      </c>
      <c r="M311" s="161">
        <f>G311*(1+L311/100)</f>
        <v>0</v>
      </c>
      <c r="N311" s="161">
        <v>1.58E-3</v>
      </c>
      <c r="O311" s="161">
        <f>ROUND(E311*N311,2)</f>
        <v>0.4</v>
      </c>
      <c r="P311" s="161">
        <v>0</v>
      </c>
      <c r="Q311" s="161">
        <f>ROUND(E311*P311,2)</f>
        <v>0</v>
      </c>
      <c r="R311" s="161"/>
      <c r="S311" s="161" t="s">
        <v>133</v>
      </c>
      <c r="T311" s="161" t="s">
        <v>134</v>
      </c>
      <c r="U311" s="161">
        <v>0.214</v>
      </c>
      <c r="V311" s="161">
        <f>ROUND(E311*U311,2)</f>
        <v>53.77</v>
      </c>
      <c r="W311" s="161"/>
      <c r="X311" s="161" t="s">
        <v>135</v>
      </c>
      <c r="Y311" s="152"/>
      <c r="Z311" s="152"/>
      <c r="AA311" s="152"/>
      <c r="AB311" s="152"/>
      <c r="AC311" s="152"/>
      <c r="AD311" s="152"/>
      <c r="AE311" s="152"/>
      <c r="AF311" s="152"/>
      <c r="AG311" s="152" t="s">
        <v>136</v>
      </c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5">
      <c r="A312" s="159"/>
      <c r="B312" s="160"/>
      <c r="C312" s="189" t="s">
        <v>196</v>
      </c>
      <c r="D312" s="163"/>
      <c r="E312" s="164">
        <v>35.51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52"/>
      <c r="Z312" s="152"/>
      <c r="AA312" s="152"/>
      <c r="AB312" s="152"/>
      <c r="AC312" s="152"/>
      <c r="AD312" s="152"/>
      <c r="AE312" s="152"/>
      <c r="AF312" s="152"/>
      <c r="AG312" s="152" t="s">
        <v>138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5">
      <c r="A313" s="159"/>
      <c r="B313" s="160"/>
      <c r="C313" s="189" t="s">
        <v>197</v>
      </c>
      <c r="D313" s="163"/>
      <c r="E313" s="164">
        <v>13.92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52"/>
      <c r="Z313" s="152"/>
      <c r="AA313" s="152"/>
      <c r="AB313" s="152"/>
      <c r="AC313" s="152"/>
      <c r="AD313" s="152"/>
      <c r="AE313" s="152"/>
      <c r="AF313" s="152"/>
      <c r="AG313" s="152" t="s">
        <v>138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5">
      <c r="A314" s="159"/>
      <c r="B314" s="160"/>
      <c r="C314" s="189" t="s">
        <v>198</v>
      </c>
      <c r="D314" s="163"/>
      <c r="E314" s="164">
        <v>40.94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52"/>
      <c r="Z314" s="152"/>
      <c r="AA314" s="152"/>
      <c r="AB314" s="152"/>
      <c r="AC314" s="152"/>
      <c r="AD314" s="152"/>
      <c r="AE314" s="152"/>
      <c r="AF314" s="152"/>
      <c r="AG314" s="152" t="s">
        <v>138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5">
      <c r="A315" s="159"/>
      <c r="B315" s="160"/>
      <c r="C315" s="189" t="s">
        <v>199</v>
      </c>
      <c r="D315" s="163"/>
      <c r="E315" s="164">
        <v>53.94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52"/>
      <c r="Z315" s="152"/>
      <c r="AA315" s="152"/>
      <c r="AB315" s="152"/>
      <c r="AC315" s="152"/>
      <c r="AD315" s="152"/>
      <c r="AE315" s="152"/>
      <c r="AF315" s="152"/>
      <c r="AG315" s="152" t="s">
        <v>138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5">
      <c r="A316" s="159"/>
      <c r="B316" s="160"/>
      <c r="C316" s="189" t="s">
        <v>200</v>
      </c>
      <c r="D316" s="163"/>
      <c r="E316" s="164">
        <v>7.5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52"/>
      <c r="Z316" s="152"/>
      <c r="AA316" s="152"/>
      <c r="AB316" s="152"/>
      <c r="AC316" s="152"/>
      <c r="AD316" s="152"/>
      <c r="AE316" s="152"/>
      <c r="AF316" s="152"/>
      <c r="AG316" s="152" t="s">
        <v>138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5">
      <c r="A317" s="159"/>
      <c r="B317" s="160"/>
      <c r="C317" s="189" t="s">
        <v>201</v>
      </c>
      <c r="D317" s="163"/>
      <c r="E317" s="164">
        <v>2.97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52"/>
      <c r="Z317" s="152"/>
      <c r="AA317" s="152"/>
      <c r="AB317" s="152"/>
      <c r="AC317" s="152"/>
      <c r="AD317" s="152"/>
      <c r="AE317" s="152"/>
      <c r="AF317" s="152"/>
      <c r="AG317" s="152" t="s">
        <v>138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5">
      <c r="A318" s="159"/>
      <c r="B318" s="160"/>
      <c r="C318" s="189" t="s">
        <v>202</v>
      </c>
      <c r="D318" s="163"/>
      <c r="E318" s="164">
        <v>1.2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138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5">
      <c r="A319" s="159"/>
      <c r="B319" s="160"/>
      <c r="C319" s="189" t="s">
        <v>203</v>
      </c>
      <c r="D319" s="163"/>
      <c r="E319" s="164">
        <v>1.2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52"/>
      <c r="Z319" s="152"/>
      <c r="AA319" s="152"/>
      <c r="AB319" s="152"/>
      <c r="AC319" s="152"/>
      <c r="AD319" s="152"/>
      <c r="AE319" s="152"/>
      <c r="AF319" s="152"/>
      <c r="AG319" s="152" t="s">
        <v>138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5">
      <c r="A320" s="159"/>
      <c r="B320" s="160"/>
      <c r="C320" s="189" t="s">
        <v>204</v>
      </c>
      <c r="D320" s="163"/>
      <c r="E320" s="164">
        <v>1.2</v>
      </c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52"/>
      <c r="Z320" s="152"/>
      <c r="AA320" s="152"/>
      <c r="AB320" s="152"/>
      <c r="AC320" s="152"/>
      <c r="AD320" s="152"/>
      <c r="AE320" s="152"/>
      <c r="AF320" s="152"/>
      <c r="AG320" s="152" t="s">
        <v>138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5">
      <c r="A321" s="159"/>
      <c r="B321" s="160"/>
      <c r="C321" s="189" t="s">
        <v>203</v>
      </c>
      <c r="D321" s="163"/>
      <c r="E321" s="164">
        <v>1.2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52"/>
      <c r="Z321" s="152"/>
      <c r="AA321" s="152"/>
      <c r="AB321" s="152"/>
      <c r="AC321" s="152"/>
      <c r="AD321" s="152"/>
      <c r="AE321" s="152"/>
      <c r="AF321" s="152"/>
      <c r="AG321" s="152" t="s">
        <v>138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5">
      <c r="A322" s="159"/>
      <c r="B322" s="160"/>
      <c r="C322" s="189" t="s">
        <v>205</v>
      </c>
      <c r="D322" s="163"/>
      <c r="E322" s="164">
        <v>1.2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52"/>
      <c r="Z322" s="152"/>
      <c r="AA322" s="152"/>
      <c r="AB322" s="152"/>
      <c r="AC322" s="152"/>
      <c r="AD322" s="152"/>
      <c r="AE322" s="152"/>
      <c r="AF322" s="152"/>
      <c r="AG322" s="152" t="s">
        <v>138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5">
      <c r="A323" s="159"/>
      <c r="B323" s="160"/>
      <c r="C323" s="189" t="s">
        <v>206</v>
      </c>
      <c r="D323" s="163"/>
      <c r="E323" s="164">
        <v>1.1000000000000001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52"/>
      <c r="Z323" s="152"/>
      <c r="AA323" s="152"/>
      <c r="AB323" s="152"/>
      <c r="AC323" s="152"/>
      <c r="AD323" s="152"/>
      <c r="AE323" s="152"/>
      <c r="AF323" s="152"/>
      <c r="AG323" s="152" t="s">
        <v>138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5">
      <c r="A324" s="159"/>
      <c r="B324" s="160"/>
      <c r="C324" s="189" t="s">
        <v>207</v>
      </c>
      <c r="D324" s="163"/>
      <c r="E324" s="164">
        <v>4.68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52"/>
      <c r="Z324" s="152"/>
      <c r="AA324" s="152"/>
      <c r="AB324" s="152"/>
      <c r="AC324" s="152"/>
      <c r="AD324" s="152"/>
      <c r="AE324" s="152"/>
      <c r="AF324" s="152"/>
      <c r="AG324" s="152" t="s">
        <v>138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5">
      <c r="A325" s="159"/>
      <c r="B325" s="160"/>
      <c r="C325" s="189" t="s">
        <v>208</v>
      </c>
      <c r="D325" s="163"/>
      <c r="E325" s="164">
        <v>5.2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52"/>
      <c r="Z325" s="152"/>
      <c r="AA325" s="152"/>
      <c r="AB325" s="152"/>
      <c r="AC325" s="152"/>
      <c r="AD325" s="152"/>
      <c r="AE325" s="152"/>
      <c r="AF325" s="152"/>
      <c r="AG325" s="152" t="s">
        <v>138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5">
      <c r="A326" s="159"/>
      <c r="B326" s="160"/>
      <c r="C326" s="189" t="s">
        <v>209</v>
      </c>
      <c r="D326" s="163"/>
      <c r="E326" s="164">
        <v>3.12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52"/>
      <c r="Z326" s="152"/>
      <c r="AA326" s="152"/>
      <c r="AB326" s="152"/>
      <c r="AC326" s="152"/>
      <c r="AD326" s="152"/>
      <c r="AE326" s="152"/>
      <c r="AF326" s="152"/>
      <c r="AG326" s="152" t="s">
        <v>138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5">
      <c r="A327" s="159"/>
      <c r="B327" s="160"/>
      <c r="C327" s="189" t="s">
        <v>210</v>
      </c>
      <c r="D327" s="163"/>
      <c r="E327" s="164">
        <v>6.29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52"/>
      <c r="Z327" s="152"/>
      <c r="AA327" s="152"/>
      <c r="AB327" s="152"/>
      <c r="AC327" s="152"/>
      <c r="AD327" s="152"/>
      <c r="AE327" s="152"/>
      <c r="AF327" s="152"/>
      <c r="AG327" s="152" t="s">
        <v>138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5">
      <c r="A328" s="159"/>
      <c r="B328" s="160"/>
      <c r="C328" s="189" t="s">
        <v>211</v>
      </c>
      <c r="D328" s="163"/>
      <c r="E328" s="164">
        <v>26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52"/>
      <c r="Z328" s="152"/>
      <c r="AA328" s="152"/>
      <c r="AB328" s="152"/>
      <c r="AC328" s="152"/>
      <c r="AD328" s="152"/>
      <c r="AE328" s="152"/>
      <c r="AF328" s="152"/>
      <c r="AG328" s="152" t="s">
        <v>138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5">
      <c r="A329" s="159"/>
      <c r="B329" s="160"/>
      <c r="C329" s="189" t="s">
        <v>212</v>
      </c>
      <c r="D329" s="163"/>
      <c r="E329" s="164">
        <v>44.1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52"/>
      <c r="Z329" s="152"/>
      <c r="AA329" s="152"/>
      <c r="AB329" s="152"/>
      <c r="AC329" s="152"/>
      <c r="AD329" s="152"/>
      <c r="AE329" s="152"/>
      <c r="AF329" s="152"/>
      <c r="AG329" s="152" t="s">
        <v>138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ht="26.4" x14ac:dyDescent="0.25">
      <c r="A330" s="168" t="s">
        <v>128</v>
      </c>
      <c r="B330" s="169" t="s">
        <v>62</v>
      </c>
      <c r="C330" s="187" t="s">
        <v>63</v>
      </c>
      <c r="D330" s="170"/>
      <c r="E330" s="171"/>
      <c r="F330" s="172"/>
      <c r="G330" s="173">
        <f>SUMIF(AG331:AG372,"&lt;&gt;NOR",G331:G372)</f>
        <v>0</v>
      </c>
      <c r="H330" s="167"/>
      <c r="I330" s="167">
        <f>SUM(I331:I372)</f>
        <v>528.47</v>
      </c>
      <c r="J330" s="167"/>
      <c r="K330" s="167">
        <f>SUM(K331:K372)</f>
        <v>54137.920000000006</v>
      </c>
      <c r="L330" s="167"/>
      <c r="M330" s="167">
        <f>SUM(M331:M372)</f>
        <v>0</v>
      </c>
      <c r="N330" s="167"/>
      <c r="O330" s="167">
        <f>SUM(O331:O372)</f>
        <v>0.01</v>
      </c>
      <c r="P330" s="167"/>
      <c r="Q330" s="167">
        <f>SUM(Q331:Q372)</f>
        <v>0</v>
      </c>
      <c r="R330" s="167"/>
      <c r="S330" s="167"/>
      <c r="T330" s="167"/>
      <c r="U330" s="167"/>
      <c r="V330" s="167">
        <f>SUM(V331:V372)</f>
        <v>103.75999999999999</v>
      </c>
      <c r="W330" s="167"/>
      <c r="X330" s="167"/>
      <c r="AG330" t="s">
        <v>129</v>
      </c>
    </row>
    <row r="331" spans="1:60" outlineLevel="1" x14ac:dyDescent="0.25">
      <c r="A331" s="174">
        <v>18</v>
      </c>
      <c r="B331" s="175" t="s">
        <v>276</v>
      </c>
      <c r="C331" s="188" t="s">
        <v>277</v>
      </c>
      <c r="D331" s="176" t="s">
        <v>132</v>
      </c>
      <c r="E331" s="177">
        <v>251.27</v>
      </c>
      <c r="F331" s="178"/>
      <c r="G331" s="179">
        <f>ROUND(E331*F331,2)</f>
        <v>0</v>
      </c>
      <c r="H331" s="162">
        <v>1.55</v>
      </c>
      <c r="I331" s="161">
        <f>ROUND(E331*H331,2)</f>
        <v>389.47</v>
      </c>
      <c r="J331" s="162">
        <v>141.15</v>
      </c>
      <c r="K331" s="161">
        <f>ROUND(E331*J331,2)</f>
        <v>35466.76</v>
      </c>
      <c r="L331" s="161">
        <v>21</v>
      </c>
      <c r="M331" s="161">
        <f>G331*(1+L331/100)</f>
        <v>0</v>
      </c>
      <c r="N331" s="161">
        <v>4.0000000000000003E-5</v>
      </c>
      <c r="O331" s="161">
        <f>ROUND(E331*N331,2)</f>
        <v>0.01</v>
      </c>
      <c r="P331" s="161">
        <v>0</v>
      </c>
      <c r="Q331" s="161">
        <f>ROUND(E331*P331,2)</f>
        <v>0</v>
      </c>
      <c r="R331" s="161"/>
      <c r="S331" s="161" t="s">
        <v>133</v>
      </c>
      <c r="T331" s="161" t="s">
        <v>134</v>
      </c>
      <c r="U331" s="161">
        <v>0.308</v>
      </c>
      <c r="V331" s="161">
        <f>ROUND(E331*U331,2)</f>
        <v>77.39</v>
      </c>
      <c r="W331" s="161"/>
      <c r="X331" s="161" t="s">
        <v>135</v>
      </c>
      <c r="Y331" s="152"/>
      <c r="Z331" s="152"/>
      <c r="AA331" s="152"/>
      <c r="AB331" s="152"/>
      <c r="AC331" s="152"/>
      <c r="AD331" s="152"/>
      <c r="AE331" s="152"/>
      <c r="AF331" s="152"/>
      <c r="AG331" s="152" t="s">
        <v>136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5">
      <c r="A332" s="159"/>
      <c r="B332" s="160"/>
      <c r="C332" s="189" t="s">
        <v>196</v>
      </c>
      <c r="D332" s="163"/>
      <c r="E332" s="164">
        <v>35.51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52"/>
      <c r="Z332" s="152"/>
      <c r="AA332" s="152"/>
      <c r="AB332" s="152"/>
      <c r="AC332" s="152"/>
      <c r="AD332" s="152"/>
      <c r="AE332" s="152"/>
      <c r="AF332" s="152"/>
      <c r="AG332" s="152" t="s">
        <v>138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5">
      <c r="A333" s="159"/>
      <c r="B333" s="160"/>
      <c r="C333" s="189" t="s">
        <v>197</v>
      </c>
      <c r="D333" s="163"/>
      <c r="E333" s="164">
        <v>13.92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138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5">
      <c r="A334" s="159"/>
      <c r="B334" s="160"/>
      <c r="C334" s="189" t="s">
        <v>198</v>
      </c>
      <c r="D334" s="163"/>
      <c r="E334" s="164">
        <v>40.94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52"/>
      <c r="Z334" s="152"/>
      <c r="AA334" s="152"/>
      <c r="AB334" s="152"/>
      <c r="AC334" s="152"/>
      <c r="AD334" s="152"/>
      <c r="AE334" s="152"/>
      <c r="AF334" s="152"/>
      <c r="AG334" s="152" t="s">
        <v>138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5">
      <c r="A335" s="159"/>
      <c r="B335" s="160"/>
      <c r="C335" s="189" t="s">
        <v>199</v>
      </c>
      <c r="D335" s="163"/>
      <c r="E335" s="164">
        <v>53.94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52"/>
      <c r="Z335" s="152"/>
      <c r="AA335" s="152"/>
      <c r="AB335" s="152"/>
      <c r="AC335" s="152"/>
      <c r="AD335" s="152"/>
      <c r="AE335" s="152"/>
      <c r="AF335" s="152"/>
      <c r="AG335" s="152" t="s">
        <v>138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5">
      <c r="A336" s="159"/>
      <c r="B336" s="160"/>
      <c r="C336" s="189" t="s">
        <v>200</v>
      </c>
      <c r="D336" s="163"/>
      <c r="E336" s="164">
        <v>7.5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52"/>
      <c r="Z336" s="152"/>
      <c r="AA336" s="152"/>
      <c r="AB336" s="152"/>
      <c r="AC336" s="152"/>
      <c r="AD336" s="152"/>
      <c r="AE336" s="152"/>
      <c r="AF336" s="152"/>
      <c r="AG336" s="152" t="s">
        <v>138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5">
      <c r="A337" s="159"/>
      <c r="B337" s="160"/>
      <c r="C337" s="189" t="s">
        <v>201</v>
      </c>
      <c r="D337" s="163"/>
      <c r="E337" s="164">
        <v>2.97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52"/>
      <c r="Z337" s="152"/>
      <c r="AA337" s="152"/>
      <c r="AB337" s="152"/>
      <c r="AC337" s="152"/>
      <c r="AD337" s="152"/>
      <c r="AE337" s="152"/>
      <c r="AF337" s="152"/>
      <c r="AG337" s="152" t="s">
        <v>138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5">
      <c r="A338" s="159"/>
      <c r="B338" s="160"/>
      <c r="C338" s="189" t="s">
        <v>202</v>
      </c>
      <c r="D338" s="163"/>
      <c r="E338" s="164">
        <v>1.2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52"/>
      <c r="Z338" s="152"/>
      <c r="AA338" s="152"/>
      <c r="AB338" s="152"/>
      <c r="AC338" s="152"/>
      <c r="AD338" s="152"/>
      <c r="AE338" s="152"/>
      <c r="AF338" s="152"/>
      <c r="AG338" s="152" t="s">
        <v>138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5">
      <c r="A339" s="159"/>
      <c r="B339" s="160"/>
      <c r="C339" s="189" t="s">
        <v>203</v>
      </c>
      <c r="D339" s="163"/>
      <c r="E339" s="164">
        <v>1.2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52"/>
      <c r="Z339" s="152"/>
      <c r="AA339" s="152"/>
      <c r="AB339" s="152"/>
      <c r="AC339" s="152"/>
      <c r="AD339" s="152"/>
      <c r="AE339" s="152"/>
      <c r="AF339" s="152"/>
      <c r="AG339" s="152" t="s">
        <v>138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5">
      <c r="A340" s="159"/>
      <c r="B340" s="160"/>
      <c r="C340" s="189" t="s">
        <v>204</v>
      </c>
      <c r="D340" s="163"/>
      <c r="E340" s="164">
        <v>1.2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138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5">
      <c r="A341" s="159"/>
      <c r="B341" s="160"/>
      <c r="C341" s="189" t="s">
        <v>203</v>
      </c>
      <c r="D341" s="163"/>
      <c r="E341" s="164">
        <v>1.2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52"/>
      <c r="Z341" s="152"/>
      <c r="AA341" s="152"/>
      <c r="AB341" s="152"/>
      <c r="AC341" s="152"/>
      <c r="AD341" s="152"/>
      <c r="AE341" s="152"/>
      <c r="AF341" s="152"/>
      <c r="AG341" s="152" t="s">
        <v>138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5">
      <c r="A342" s="159"/>
      <c r="B342" s="160"/>
      <c r="C342" s="189" t="s">
        <v>205</v>
      </c>
      <c r="D342" s="163"/>
      <c r="E342" s="164">
        <v>1.2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52"/>
      <c r="Z342" s="152"/>
      <c r="AA342" s="152"/>
      <c r="AB342" s="152"/>
      <c r="AC342" s="152"/>
      <c r="AD342" s="152"/>
      <c r="AE342" s="152"/>
      <c r="AF342" s="152"/>
      <c r="AG342" s="152" t="s">
        <v>138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5">
      <c r="A343" s="159"/>
      <c r="B343" s="160"/>
      <c r="C343" s="189" t="s">
        <v>206</v>
      </c>
      <c r="D343" s="163"/>
      <c r="E343" s="164">
        <v>1.1000000000000001</v>
      </c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52"/>
      <c r="Z343" s="152"/>
      <c r="AA343" s="152"/>
      <c r="AB343" s="152"/>
      <c r="AC343" s="152"/>
      <c r="AD343" s="152"/>
      <c r="AE343" s="152"/>
      <c r="AF343" s="152"/>
      <c r="AG343" s="152" t="s">
        <v>138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5">
      <c r="A344" s="159"/>
      <c r="B344" s="160"/>
      <c r="C344" s="189" t="s">
        <v>207</v>
      </c>
      <c r="D344" s="163"/>
      <c r="E344" s="164">
        <v>4.68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52"/>
      <c r="Z344" s="152"/>
      <c r="AA344" s="152"/>
      <c r="AB344" s="152"/>
      <c r="AC344" s="152"/>
      <c r="AD344" s="152"/>
      <c r="AE344" s="152"/>
      <c r="AF344" s="152"/>
      <c r="AG344" s="152" t="s">
        <v>138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5">
      <c r="A345" s="159"/>
      <c r="B345" s="160"/>
      <c r="C345" s="189" t="s">
        <v>208</v>
      </c>
      <c r="D345" s="163"/>
      <c r="E345" s="164">
        <v>5.2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52"/>
      <c r="Z345" s="152"/>
      <c r="AA345" s="152"/>
      <c r="AB345" s="152"/>
      <c r="AC345" s="152"/>
      <c r="AD345" s="152"/>
      <c r="AE345" s="152"/>
      <c r="AF345" s="152"/>
      <c r="AG345" s="152" t="s">
        <v>138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5">
      <c r="A346" s="159"/>
      <c r="B346" s="160"/>
      <c r="C346" s="189" t="s">
        <v>209</v>
      </c>
      <c r="D346" s="163"/>
      <c r="E346" s="164">
        <v>3.12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52"/>
      <c r="Z346" s="152"/>
      <c r="AA346" s="152"/>
      <c r="AB346" s="152"/>
      <c r="AC346" s="152"/>
      <c r="AD346" s="152"/>
      <c r="AE346" s="152"/>
      <c r="AF346" s="152"/>
      <c r="AG346" s="152" t="s">
        <v>138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5">
      <c r="A347" s="159"/>
      <c r="B347" s="160"/>
      <c r="C347" s="189" t="s">
        <v>210</v>
      </c>
      <c r="D347" s="163"/>
      <c r="E347" s="164">
        <v>6.29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52"/>
      <c r="Z347" s="152"/>
      <c r="AA347" s="152"/>
      <c r="AB347" s="152"/>
      <c r="AC347" s="152"/>
      <c r="AD347" s="152"/>
      <c r="AE347" s="152"/>
      <c r="AF347" s="152"/>
      <c r="AG347" s="152" t="s">
        <v>138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5">
      <c r="A348" s="159"/>
      <c r="B348" s="160"/>
      <c r="C348" s="189" t="s">
        <v>211</v>
      </c>
      <c r="D348" s="163"/>
      <c r="E348" s="164">
        <v>26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52"/>
      <c r="Z348" s="152"/>
      <c r="AA348" s="152"/>
      <c r="AB348" s="152"/>
      <c r="AC348" s="152"/>
      <c r="AD348" s="152"/>
      <c r="AE348" s="152"/>
      <c r="AF348" s="152"/>
      <c r="AG348" s="152" t="s">
        <v>138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5">
      <c r="A349" s="159"/>
      <c r="B349" s="160"/>
      <c r="C349" s="189" t="s">
        <v>212</v>
      </c>
      <c r="D349" s="163"/>
      <c r="E349" s="164">
        <v>44.1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52"/>
      <c r="Z349" s="152"/>
      <c r="AA349" s="152"/>
      <c r="AB349" s="152"/>
      <c r="AC349" s="152"/>
      <c r="AD349" s="152"/>
      <c r="AE349" s="152"/>
      <c r="AF349" s="152"/>
      <c r="AG349" s="152" t="s">
        <v>138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ht="30.6" outlineLevel="1" x14ac:dyDescent="0.25">
      <c r="A350" s="180">
        <v>19</v>
      </c>
      <c r="B350" s="181" t="s">
        <v>278</v>
      </c>
      <c r="C350" s="190" t="s">
        <v>279</v>
      </c>
      <c r="D350" s="182" t="s">
        <v>280</v>
      </c>
      <c r="E350" s="183">
        <v>20</v>
      </c>
      <c r="F350" s="184"/>
      <c r="G350" s="185">
        <f>ROUND(E350*F350,2)</f>
        <v>0</v>
      </c>
      <c r="H350" s="162">
        <v>6.95</v>
      </c>
      <c r="I350" s="161">
        <f>ROUND(E350*H350,2)</f>
        <v>139</v>
      </c>
      <c r="J350" s="162">
        <v>393.05</v>
      </c>
      <c r="K350" s="161">
        <f>ROUND(E350*J350,2)</f>
        <v>7861</v>
      </c>
      <c r="L350" s="161">
        <v>21</v>
      </c>
      <c r="M350" s="161">
        <f>G350*(1+L350/100)</f>
        <v>0</v>
      </c>
      <c r="N350" s="161">
        <v>1.0000000000000001E-5</v>
      </c>
      <c r="O350" s="161">
        <f>ROUND(E350*N350,2)</f>
        <v>0</v>
      </c>
      <c r="P350" s="161">
        <v>0</v>
      </c>
      <c r="Q350" s="161">
        <f>ROUND(E350*P350,2)</f>
        <v>0</v>
      </c>
      <c r="R350" s="161"/>
      <c r="S350" s="161" t="s">
        <v>133</v>
      </c>
      <c r="T350" s="161" t="s">
        <v>134</v>
      </c>
      <c r="U350" s="161">
        <v>0.13</v>
      </c>
      <c r="V350" s="161">
        <f>ROUND(E350*U350,2)</f>
        <v>2.6</v>
      </c>
      <c r="W350" s="161"/>
      <c r="X350" s="161" t="s">
        <v>135</v>
      </c>
      <c r="Y350" s="152"/>
      <c r="Z350" s="152"/>
      <c r="AA350" s="152"/>
      <c r="AB350" s="152"/>
      <c r="AC350" s="152"/>
      <c r="AD350" s="152"/>
      <c r="AE350" s="152"/>
      <c r="AF350" s="152"/>
      <c r="AG350" s="152" t="s">
        <v>136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5">
      <c r="A351" s="174">
        <v>20</v>
      </c>
      <c r="B351" s="175" t="s">
        <v>281</v>
      </c>
      <c r="C351" s="188" t="s">
        <v>282</v>
      </c>
      <c r="D351" s="176" t="s">
        <v>132</v>
      </c>
      <c r="E351" s="177">
        <v>251.27</v>
      </c>
      <c r="F351" s="178"/>
      <c r="G351" s="179">
        <f>ROUND(E351*F351,2)</f>
        <v>0</v>
      </c>
      <c r="H351" s="162">
        <v>0</v>
      </c>
      <c r="I351" s="161">
        <f>ROUND(E351*H351,2)</f>
        <v>0</v>
      </c>
      <c r="J351" s="162">
        <v>8</v>
      </c>
      <c r="K351" s="161">
        <f>ROUND(E351*J351,2)</f>
        <v>2010.16</v>
      </c>
      <c r="L351" s="161">
        <v>21</v>
      </c>
      <c r="M351" s="161">
        <f>G351*(1+L351/100)</f>
        <v>0</v>
      </c>
      <c r="N351" s="161">
        <v>0</v>
      </c>
      <c r="O351" s="161">
        <f>ROUND(E351*N351,2)</f>
        <v>0</v>
      </c>
      <c r="P351" s="161">
        <v>0</v>
      </c>
      <c r="Q351" s="161">
        <f>ROUND(E351*P351,2)</f>
        <v>0</v>
      </c>
      <c r="R351" s="161"/>
      <c r="S351" s="161" t="s">
        <v>133</v>
      </c>
      <c r="T351" s="161" t="s">
        <v>134</v>
      </c>
      <c r="U351" s="161">
        <v>1.4999999999999999E-2</v>
      </c>
      <c r="V351" s="161">
        <f>ROUND(E351*U351,2)</f>
        <v>3.77</v>
      </c>
      <c r="W351" s="161"/>
      <c r="X351" s="161" t="s">
        <v>135</v>
      </c>
      <c r="Y351" s="152"/>
      <c r="Z351" s="152"/>
      <c r="AA351" s="152"/>
      <c r="AB351" s="152"/>
      <c r="AC351" s="152"/>
      <c r="AD351" s="152"/>
      <c r="AE351" s="152"/>
      <c r="AF351" s="152"/>
      <c r="AG351" s="152" t="s">
        <v>136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5">
      <c r="A352" s="159"/>
      <c r="B352" s="160"/>
      <c r="C352" s="189" t="s">
        <v>196</v>
      </c>
      <c r="D352" s="163"/>
      <c r="E352" s="164">
        <v>35.51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52"/>
      <c r="Z352" s="152"/>
      <c r="AA352" s="152"/>
      <c r="AB352" s="152"/>
      <c r="AC352" s="152"/>
      <c r="AD352" s="152"/>
      <c r="AE352" s="152"/>
      <c r="AF352" s="152"/>
      <c r="AG352" s="152" t="s">
        <v>138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5">
      <c r="A353" s="159"/>
      <c r="B353" s="160"/>
      <c r="C353" s="189" t="s">
        <v>197</v>
      </c>
      <c r="D353" s="163"/>
      <c r="E353" s="164">
        <v>13.92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52"/>
      <c r="Z353" s="152"/>
      <c r="AA353" s="152"/>
      <c r="AB353" s="152"/>
      <c r="AC353" s="152"/>
      <c r="AD353" s="152"/>
      <c r="AE353" s="152"/>
      <c r="AF353" s="152"/>
      <c r="AG353" s="152" t="s">
        <v>138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5">
      <c r="A354" s="159"/>
      <c r="B354" s="160"/>
      <c r="C354" s="189" t="s">
        <v>198</v>
      </c>
      <c r="D354" s="163"/>
      <c r="E354" s="164">
        <v>40.94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52"/>
      <c r="Z354" s="152"/>
      <c r="AA354" s="152"/>
      <c r="AB354" s="152"/>
      <c r="AC354" s="152"/>
      <c r="AD354" s="152"/>
      <c r="AE354" s="152"/>
      <c r="AF354" s="152"/>
      <c r="AG354" s="152" t="s">
        <v>138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5">
      <c r="A355" s="159"/>
      <c r="B355" s="160"/>
      <c r="C355" s="189" t="s">
        <v>199</v>
      </c>
      <c r="D355" s="163"/>
      <c r="E355" s="164">
        <v>53.94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52"/>
      <c r="Z355" s="152"/>
      <c r="AA355" s="152"/>
      <c r="AB355" s="152"/>
      <c r="AC355" s="152"/>
      <c r="AD355" s="152"/>
      <c r="AE355" s="152"/>
      <c r="AF355" s="152"/>
      <c r="AG355" s="152" t="s">
        <v>138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5">
      <c r="A356" s="159"/>
      <c r="B356" s="160"/>
      <c r="C356" s="189" t="s">
        <v>200</v>
      </c>
      <c r="D356" s="163"/>
      <c r="E356" s="164">
        <v>7.5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52"/>
      <c r="Z356" s="152"/>
      <c r="AA356" s="152"/>
      <c r="AB356" s="152"/>
      <c r="AC356" s="152"/>
      <c r="AD356" s="152"/>
      <c r="AE356" s="152"/>
      <c r="AF356" s="152"/>
      <c r="AG356" s="152" t="s">
        <v>138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5">
      <c r="A357" s="159"/>
      <c r="B357" s="160"/>
      <c r="C357" s="189" t="s">
        <v>201</v>
      </c>
      <c r="D357" s="163"/>
      <c r="E357" s="164">
        <v>2.97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52"/>
      <c r="Z357" s="152"/>
      <c r="AA357" s="152"/>
      <c r="AB357" s="152"/>
      <c r="AC357" s="152"/>
      <c r="AD357" s="152"/>
      <c r="AE357" s="152"/>
      <c r="AF357" s="152"/>
      <c r="AG357" s="152" t="s">
        <v>138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5">
      <c r="A358" s="159"/>
      <c r="B358" s="160"/>
      <c r="C358" s="189" t="s">
        <v>202</v>
      </c>
      <c r="D358" s="163"/>
      <c r="E358" s="164">
        <v>1.2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52"/>
      <c r="Z358" s="152"/>
      <c r="AA358" s="152"/>
      <c r="AB358" s="152"/>
      <c r="AC358" s="152"/>
      <c r="AD358" s="152"/>
      <c r="AE358" s="152"/>
      <c r="AF358" s="152"/>
      <c r="AG358" s="152" t="s">
        <v>138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5">
      <c r="A359" s="159"/>
      <c r="B359" s="160"/>
      <c r="C359" s="189" t="s">
        <v>203</v>
      </c>
      <c r="D359" s="163"/>
      <c r="E359" s="164">
        <v>1.2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52"/>
      <c r="Z359" s="152"/>
      <c r="AA359" s="152"/>
      <c r="AB359" s="152"/>
      <c r="AC359" s="152"/>
      <c r="AD359" s="152"/>
      <c r="AE359" s="152"/>
      <c r="AF359" s="152"/>
      <c r="AG359" s="152" t="s">
        <v>138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5">
      <c r="A360" s="159"/>
      <c r="B360" s="160"/>
      <c r="C360" s="189" t="s">
        <v>204</v>
      </c>
      <c r="D360" s="163"/>
      <c r="E360" s="164">
        <v>1.2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52"/>
      <c r="Z360" s="152"/>
      <c r="AA360" s="152"/>
      <c r="AB360" s="152"/>
      <c r="AC360" s="152"/>
      <c r="AD360" s="152"/>
      <c r="AE360" s="152"/>
      <c r="AF360" s="152"/>
      <c r="AG360" s="152" t="s">
        <v>138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5">
      <c r="A361" s="159"/>
      <c r="B361" s="160"/>
      <c r="C361" s="189" t="s">
        <v>203</v>
      </c>
      <c r="D361" s="163"/>
      <c r="E361" s="164">
        <v>1.2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52"/>
      <c r="Z361" s="152"/>
      <c r="AA361" s="152"/>
      <c r="AB361" s="152"/>
      <c r="AC361" s="152"/>
      <c r="AD361" s="152"/>
      <c r="AE361" s="152"/>
      <c r="AF361" s="152"/>
      <c r="AG361" s="152" t="s">
        <v>138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5">
      <c r="A362" s="159"/>
      <c r="B362" s="160"/>
      <c r="C362" s="189" t="s">
        <v>205</v>
      </c>
      <c r="D362" s="163"/>
      <c r="E362" s="164">
        <v>1.2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138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5">
      <c r="A363" s="159"/>
      <c r="B363" s="160"/>
      <c r="C363" s="189" t="s">
        <v>206</v>
      </c>
      <c r="D363" s="163"/>
      <c r="E363" s="164">
        <v>1.1000000000000001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138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5">
      <c r="A364" s="159"/>
      <c r="B364" s="160"/>
      <c r="C364" s="189" t="s">
        <v>207</v>
      </c>
      <c r="D364" s="163"/>
      <c r="E364" s="164">
        <v>4.68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138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5">
      <c r="A365" s="159"/>
      <c r="B365" s="160"/>
      <c r="C365" s="189" t="s">
        <v>208</v>
      </c>
      <c r="D365" s="163"/>
      <c r="E365" s="164">
        <v>5.2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52"/>
      <c r="Z365" s="152"/>
      <c r="AA365" s="152"/>
      <c r="AB365" s="152"/>
      <c r="AC365" s="152"/>
      <c r="AD365" s="152"/>
      <c r="AE365" s="152"/>
      <c r="AF365" s="152"/>
      <c r="AG365" s="152" t="s">
        <v>138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5">
      <c r="A366" s="159"/>
      <c r="B366" s="160"/>
      <c r="C366" s="189" t="s">
        <v>209</v>
      </c>
      <c r="D366" s="163"/>
      <c r="E366" s="164">
        <v>3.12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52"/>
      <c r="Z366" s="152"/>
      <c r="AA366" s="152"/>
      <c r="AB366" s="152"/>
      <c r="AC366" s="152"/>
      <c r="AD366" s="152"/>
      <c r="AE366" s="152"/>
      <c r="AF366" s="152"/>
      <c r="AG366" s="152" t="s">
        <v>138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5">
      <c r="A367" s="159"/>
      <c r="B367" s="160"/>
      <c r="C367" s="189" t="s">
        <v>210</v>
      </c>
      <c r="D367" s="163"/>
      <c r="E367" s="164">
        <v>6.29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52"/>
      <c r="Z367" s="152"/>
      <c r="AA367" s="152"/>
      <c r="AB367" s="152"/>
      <c r="AC367" s="152"/>
      <c r="AD367" s="152"/>
      <c r="AE367" s="152"/>
      <c r="AF367" s="152"/>
      <c r="AG367" s="152" t="s">
        <v>138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5">
      <c r="A368" s="159"/>
      <c r="B368" s="160"/>
      <c r="C368" s="189" t="s">
        <v>211</v>
      </c>
      <c r="D368" s="163"/>
      <c r="E368" s="164">
        <v>26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52"/>
      <c r="Z368" s="152"/>
      <c r="AA368" s="152"/>
      <c r="AB368" s="152"/>
      <c r="AC368" s="152"/>
      <c r="AD368" s="152"/>
      <c r="AE368" s="152"/>
      <c r="AF368" s="152"/>
      <c r="AG368" s="152" t="s">
        <v>138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5">
      <c r="A369" s="159"/>
      <c r="B369" s="160"/>
      <c r="C369" s="189" t="s">
        <v>212</v>
      </c>
      <c r="D369" s="163"/>
      <c r="E369" s="164">
        <v>44.1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52"/>
      <c r="Z369" s="152"/>
      <c r="AA369" s="152"/>
      <c r="AB369" s="152"/>
      <c r="AC369" s="152"/>
      <c r="AD369" s="152"/>
      <c r="AE369" s="152"/>
      <c r="AF369" s="152"/>
      <c r="AG369" s="152" t="s">
        <v>138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5">
      <c r="A370" s="174">
        <v>21</v>
      </c>
      <c r="B370" s="175" t="s">
        <v>283</v>
      </c>
      <c r="C370" s="188" t="s">
        <v>284</v>
      </c>
      <c r="D370" s="176" t="s">
        <v>285</v>
      </c>
      <c r="E370" s="177">
        <v>20</v>
      </c>
      <c r="F370" s="178"/>
      <c r="G370" s="179">
        <f>ROUND(E370*F370,2)</f>
        <v>0</v>
      </c>
      <c r="H370" s="162">
        <v>0</v>
      </c>
      <c r="I370" s="161">
        <f>ROUND(E370*H370,2)</f>
        <v>0</v>
      </c>
      <c r="J370" s="162">
        <v>440</v>
      </c>
      <c r="K370" s="161">
        <f>ROUND(E370*J370,2)</f>
        <v>8800</v>
      </c>
      <c r="L370" s="161">
        <v>21</v>
      </c>
      <c r="M370" s="161">
        <f>G370*(1+L370/100)</f>
        <v>0</v>
      </c>
      <c r="N370" s="161">
        <v>0</v>
      </c>
      <c r="O370" s="161">
        <f>ROUND(E370*N370,2)</f>
        <v>0</v>
      </c>
      <c r="P370" s="161">
        <v>0</v>
      </c>
      <c r="Q370" s="161">
        <f>ROUND(E370*P370,2)</f>
        <v>0</v>
      </c>
      <c r="R370" s="161"/>
      <c r="S370" s="161" t="s">
        <v>133</v>
      </c>
      <c r="T370" s="161" t="s">
        <v>133</v>
      </c>
      <c r="U370" s="161">
        <v>1</v>
      </c>
      <c r="V370" s="161">
        <f>ROUND(E370*U370,2)</f>
        <v>20</v>
      </c>
      <c r="W370" s="161"/>
      <c r="X370" s="161" t="s">
        <v>135</v>
      </c>
      <c r="Y370" s="152"/>
      <c r="Z370" s="152"/>
      <c r="AA370" s="152"/>
      <c r="AB370" s="152"/>
      <c r="AC370" s="152"/>
      <c r="AD370" s="152"/>
      <c r="AE370" s="152"/>
      <c r="AF370" s="152"/>
      <c r="AG370" s="152" t="s">
        <v>136</v>
      </c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5">
      <c r="A371" s="159"/>
      <c r="B371" s="160"/>
      <c r="C371" s="189" t="s">
        <v>286</v>
      </c>
      <c r="D371" s="163"/>
      <c r="E371" s="164">
        <v>20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52"/>
      <c r="Z371" s="152"/>
      <c r="AA371" s="152"/>
      <c r="AB371" s="152"/>
      <c r="AC371" s="152"/>
      <c r="AD371" s="152"/>
      <c r="AE371" s="152"/>
      <c r="AF371" s="152"/>
      <c r="AG371" s="152" t="s">
        <v>138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5">
      <c r="A372" s="159"/>
      <c r="B372" s="160"/>
      <c r="C372" s="189" t="s">
        <v>287</v>
      </c>
      <c r="D372" s="163"/>
      <c r="E372" s="164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52"/>
      <c r="Z372" s="152"/>
      <c r="AA372" s="152"/>
      <c r="AB372" s="152"/>
      <c r="AC372" s="152"/>
      <c r="AD372" s="152"/>
      <c r="AE372" s="152"/>
      <c r="AF372" s="152"/>
      <c r="AG372" s="152" t="s">
        <v>138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x14ac:dyDescent="0.25">
      <c r="A373" s="168" t="s">
        <v>128</v>
      </c>
      <c r="B373" s="169" t="s">
        <v>64</v>
      </c>
      <c r="C373" s="187" t="s">
        <v>65</v>
      </c>
      <c r="D373" s="170"/>
      <c r="E373" s="171"/>
      <c r="F373" s="172"/>
      <c r="G373" s="173">
        <f>SUMIF(AG374:AG536,"&lt;&gt;NOR",G374:G536)</f>
        <v>0</v>
      </c>
      <c r="H373" s="167"/>
      <c r="I373" s="167">
        <f>SUM(I374:I536)</f>
        <v>1621.8600000000001</v>
      </c>
      <c r="J373" s="167"/>
      <c r="K373" s="167">
        <f>SUM(K374:K536)</f>
        <v>179524.43</v>
      </c>
      <c r="L373" s="167"/>
      <c r="M373" s="167">
        <f>SUM(M374:M536)</f>
        <v>0</v>
      </c>
      <c r="N373" s="167"/>
      <c r="O373" s="167">
        <f>SUM(O374:O536)</f>
        <v>0.1</v>
      </c>
      <c r="P373" s="167"/>
      <c r="Q373" s="167">
        <f>SUM(Q374:Q536)</f>
        <v>31.33</v>
      </c>
      <c r="R373" s="167"/>
      <c r="S373" s="167"/>
      <c r="T373" s="167"/>
      <c r="U373" s="167"/>
      <c r="V373" s="167">
        <f>SUM(V374:V536)</f>
        <v>308.09999999999997</v>
      </c>
      <c r="W373" s="167"/>
      <c r="X373" s="167"/>
      <c r="AG373" t="s">
        <v>129</v>
      </c>
    </row>
    <row r="374" spans="1:60" outlineLevel="1" x14ac:dyDescent="0.25">
      <c r="A374" s="174">
        <v>22</v>
      </c>
      <c r="B374" s="175" t="s">
        <v>288</v>
      </c>
      <c r="C374" s="188" t="s">
        <v>289</v>
      </c>
      <c r="D374" s="176" t="s">
        <v>290</v>
      </c>
      <c r="E374" s="177">
        <v>0.35</v>
      </c>
      <c r="F374" s="178"/>
      <c r="G374" s="179">
        <f>ROUND(E374*F374,2)</f>
        <v>0</v>
      </c>
      <c r="H374" s="162">
        <v>0</v>
      </c>
      <c r="I374" s="161">
        <f>ROUND(E374*H374,2)</f>
        <v>0</v>
      </c>
      <c r="J374" s="162">
        <v>14990</v>
      </c>
      <c r="K374" s="161">
        <f>ROUND(E374*J374,2)</f>
        <v>5246.5</v>
      </c>
      <c r="L374" s="161">
        <v>21</v>
      </c>
      <c r="M374" s="161">
        <f>G374*(1+L374/100)</f>
        <v>0</v>
      </c>
      <c r="N374" s="161">
        <v>0</v>
      </c>
      <c r="O374" s="161">
        <f>ROUND(E374*N374,2)</f>
        <v>0</v>
      </c>
      <c r="P374" s="161">
        <v>2.85</v>
      </c>
      <c r="Q374" s="161">
        <f>ROUND(E374*P374,2)</f>
        <v>1</v>
      </c>
      <c r="R374" s="161"/>
      <c r="S374" s="161" t="s">
        <v>133</v>
      </c>
      <c r="T374" s="161" t="s">
        <v>133</v>
      </c>
      <c r="U374" s="161">
        <v>17.606999999999999</v>
      </c>
      <c r="V374" s="161">
        <f>ROUND(E374*U374,2)</f>
        <v>6.16</v>
      </c>
      <c r="W374" s="161"/>
      <c r="X374" s="161" t="s">
        <v>135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136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5">
      <c r="A375" s="159"/>
      <c r="B375" s="160"/>
      <c r="C375" s="189" t="s">
        <v>291</v>
      </c>
      <c r="D375" s="163"/>
      <c r="E375" s="164">
        <v>0.35</v>
      </c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52"/>
      <c r="Z375" s="152"/>
      <c r="AA375" s="152"/>
      <c r="AB375" s="152"/>
      <c r="AC375" s="152"/>
      <c r="AD375" s="152"/>
      <c r="AE375" s="152"/>
      <c r="AF375" s="152"/>
      <c r="AG375" s="152" t="s">
        <v>138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ht="20.399999999999999" outlineLevel="1" x14ac:dyDescent="0.25">
      <c r="A376" s="174">
        <v>23</v>
      </c>
      <c r="B376" s="175" t="s">
        <v>292</v>
      </c>
      <c r="C376" s="188" t="s">
        <v>293</v>
      </c>
      <c r="D376" s="176" t="s">
        <v>290</v>
      </c>
      <c r="E376" s="177">
        <v>1.0788</v>
      </c>
      <c r="F376" s="178"/>
      <c r="G376" s="179">
        <f>ROUND(E376*F376,2)</f>
        <v>0</v>
      </c>
      <c r="H376" s="162">
        <v>0</v>
      </c>
      <c r="I376" s="161">
        <f>ROUND(E376*H376,2)</f>
        <v>0</v>
      </c>
      <c r="J376" s="162">
        <v>5215</v>
      </c>
      <c r="K376" s="161">
        <f>ROUND(E376*J376,2)</f>
        <v>5625.94</v>
      </c>
      <c r="L376" s="161">
        <v>21</v>
      </c>
      <c r="M376" s="161">
        <f>G376*(1+L376/100)</f>
        <v>0</v>
      </c>
      <c r="N376" s="161">
        <v>0</v>
      </c>
      <c r="O376" s="161">
        <f>ROUND(E376*N376,2)</f>
        <v>0</v>
      </c>
      <c r="P376" s="161">
        <v>2.2000000000000002</v>
      </c>
      <c r="Q376" s="161">
        <f>ROUND(E376*P376,2)</f>
        <v>2.37</v>
      </c>
      <c r="R376" s="161"/>
      <c r="S376" s="161" t="s">
        <v>133</v>
      </c>
      <c r="T376" s="161" t="s">
        <v>133</v>
      </c>
      <c r="U376" s="161">
        <v>14.85</v>
      </c>
      <c r="V376" s="161">
        <f>ROUND(E376*U376,2)</f>
        <v>16.02</v>
      </c>
      <c r="W376" s="161"/>
      <c r="X376" s="161" t="s">
        <v>135</v>
      </c>
      <c r="Y376" s="152"/>
      <c r="Z376" s="152"/>
      <c r="AA376" s="152"/>
      <c r="AB376" s="152"/>
      <c r="AC376" s="152"/>
      <c r="AD376" s="152"/>
      <c r="AE376" s="152"/>
      <c r="AF376" s="152"/>
      <c r="AG376" s="152" t="s">
        <v>136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5">
      <c r="A377" s="159"/>
      <c r="B377" s="160"/>
      <c r="C377" s="189" t="s">
        <v>294</v>
      </c>
      <c r="D377" s="163"/>
      <c r="E377" s="164">
        <v>1.0788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52"/>
      <c r="Z377" s="152"/>
      <c r="AA377" s="152"/>
      <c r="AB377" s="152"/>
      <c r="AC377" s="152"/>
      <c r="AD377" s="152"/>
      <c r="AE377" s="152"/>
      <c r="AF377" s="152"/>
      <c r="AG377" s="152" t="s">
        <v>138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5">
      <c r="A378" s="174">
        <v>24</v>
      </c>
      <c r="B378" s="175" t="s">
        <v>295</v>
      </c>
      <c r="C378" s="188" t="s">
        <v>296</v>
      </c>
      <c r="D378" s="176" t="s">
        <v>132</v>
      </c>
      <c r="E378" s="177">
        <v>36.86</v>
      </c>
      <c r="F378" s="178"/>
      <c r="G378" s="179">
        <f>ROUND(E378*F378,2)</f>
        <v>0</v>
      </c>
      <c r="H378" s="162">
        <v>0</v>
      </c>
      <c r="I378" s="161">
        <f>ROUND(E378*H378,2)</f>
        <v>0</v>
      </c>
      <c r="J378" s="162">
        <v>59.5</v>
      </c>
      <c r="K378" s="161">
        <f>ROUND(E378*J378,2)</f>
        <v>2193.17</v>
      </c>
      <c r="L378" s="161">
        <v>21</v>
      </c>
      <c r="M378" s="161">
        <f>G378*(1+L378/100)</f>
        <v>0</v>
      </c>
      <c r="N378" s="161">
        <v>0</v>
      </c>
      <c r="O378" s="161">
        <f>ROUND(E378*N378,2)</f>
        <v>0</v>
      </c>
      <c r="P378" s="161">
        <v>1.75E-3</v>
      </c>
      <c r="Q378" s="161">
        <f>ROUND(E378*P378,2)</f>
        <v>0.06</v>
      </c>
      <c r="R378" s="161"/>
      <c r="S378" s="161" t="s">
        <v>133</v>
      </c>
      <c r="T378" s="161" t="s">
        <v>134</v>
      </c>
      <c r="U378" s="161">
        <v>0.16500000000000001</v>
      </c>
      <c r="V378" s="161">
        <f>ROUND(E378*U378,2)</f>
        <v>6.08</v>
      </c>
      <c r="W378" s="161"/>
      <c r="X378" s="161" t="s">
        <v>135</v>
      </c>
      <c r="Y378" s="152"/>
      <c r="Z378" s="152"/>
      <c r="AA378" s="152"/>
      <c r="AB378" s="152"/>
      <c r="AC378" s="152"/>
      <c r="AD378" s="152"/>
      <c r="AE378" s="152"/>
      <c r="AF378" s="152"/>
      <c r="AG378" s="152" t="s">
        <v>136</v>
      </c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5">
      <c r="A379" s="159"/>
      <c r="B379" s="160"/>
      <c r="C379" s="189" t="s">
        <v>200</v>
      </c>
      <c r="D379" s="163"/>
      <c r="E379" s="164">
        <v>7.5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52"/>
      <c r="Z379" s="152"/>
      <c r="AA379" s="152"/>
      <c r="AB379" s="152"/>
      <c r="AC379" s="152"/>
      <c r="AD379" s="152"/>
      <c r="AE379" s="152"/>
      <c r="AF379" s="152"/>
      <c r="AG379" s="152" t="s">
        <v>138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5">
      <c r="A380" s="159"/>
      <c r="B380" s="160"/>
      <c r="C380" s="189" t="s">
        <v>201</v>
      </c>
      <c r="D380" s="163"/>
      <c r="E380" s="164">
        <v>2.97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52"/>
      <c r="Z380" s="152"/>
      <c r="AA380" s="152"/>
      <c r="AB380" s="152"/>
      <c r="AC380" s="152"/>
      <c r="AD380" s="152"/>
      <c r="AE380" s="152"/>
      <c r="AF380" s="152"/>
      <c r="AG380" s="152" t="s">
        <v>138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5">
      <c r="A381" s="159"/>
      <c r="B381" s="160"/>
      <c r="C381" s="189" t="s">
        <v>202</v>
      </c>
      <c r="D381" s="163"/>
      <c r="E381" s="164">
        <v>1.2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52"/>
      <c r="Z381" s="152"/>
      <c r="AA381" s="152"/>
      <c r="AB381" s="152"/>
      <c r="AC381" s="152"/>
      <c r="AD381" s="152"/>
      <c r="AE381" s="152"/>
      <c r="AF381" s="152"/>
      <c r="AG381" s="152" t="s">
        <v>138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5">
      <c r="A382" s="159"/>
      <c r="B382" s="160"/>
      <c r="C382" s="189" t="s">
        <v>203</v>
      </c>
      <c r="D382" s="163"/>
      <c r="E382" s="164">
        <v>1.2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52"/>
      <c r="Z382" s="152"/>
      <c r="AA382" s="152"/>
      <c r="AB382" s="152"/>
      <c r="AC382" s="152"/>
      <c r="AD382" s="152"/>
      <c r="AE382" s="152"/>
      <c r="AF382" s="152"/>
      <c r="AG382" s="152" t="s">
        <v>138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5">
      <c r="A383" s="159"/>
      <c r="B383" s="160"/>
      <c r="C383" s="189" t="s">
        <v>204</v>
      </c>
      <c r="D383" s="163"/>
      <c r="E383" s="164">
        <v>1.2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52"/>
      <c r="Z383" s="152"/>
      <c r="AA383" s="152"/>
      <c r="AB383" s="152"/>
      <c r="AC383" s="152"/>
      <c r="AD383" s="152"/>
      <c r="AE383" s="152"/>
      <c r="AF383" s="152"/>
      <c r="AG383" s="152" t="s">
        <v>138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5">
      <c r="A384" s="159"/>
      <c r="B384" s="160"/>
      <c r="C384" s="189" t="s">
        <v>203</v>
      </c>
      <c r="D384" s="163"/>
      <c r="E384" s="164">
        <v>1.2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52"/>
      <c r="Z384" s="152"/>
      <c r="AA384" s="152"/>
      <c r="AB384" s="152"/>
      <c r="AC384" s="152"/>
      <c r="AD384" s="152"/>
      <c r="AE384" s="152"/>
      <c r="AF384" s="152"/>
      <c r="AG384" s="152" t="s">
        <v>138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5">
      <c r="A385" s="159"/>
      <c r="B385" s="160"/>
      <c r="C385" s="189" t="s">
        <v>205</v>
      </c>
      <c r="D385" s="163"/>
      <c r="E385" s="164">
        <v>1.2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52"/>
      <c r="Z385" s="152"/>
      <c r="AA385" s="152"/>
      <c r="AB385" s="152"/>
      <c r="AC385" s="152"/>
      <c r="AD385" s="152"/>
      <c r="AE385" s="152"/>
      <c r="AF385" s="152"/>
      <c r="AG385" s="152" t="s">
        <v>138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5">
      <c r="A386" s="159"/>
      <c r="B386" s="160"/>
      <c r="C386" s="189" t="s">
        <v>206</v>
      </c>
      <c r="D386" s="163"/>
      <c r="E386" s="164">
        <v>1.1000000000000001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52"/>
      <c r="Z386" s="152"/>
      <c r="AA386" s="152"/>
      <c r="AB386" s="152"/>
      <c r="AC386" s="152"/>
      <c r="AD386" s="152"/>
      <c r="AE386" s="152"/>
      <c r="AF386" s="152"/>
      <c r="AG386" s="152" t="s">
        <v>138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5">
      <c r="A387" s="159"/>
      <c r="B387" s="160"/>
      <c r="C387" s="189" t="s">
        <v>207</v>
      </c>
      <c r="D387" s="163"/>
      <c r="E387" s="164">
        <v>4.68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52"/>
      <c r="Z387" s="152"/>
      <c r="AA387" s="152"/>
      <c r="AB387" s="152"/>
      <c r="AC387" s="152"/>
      <c r="AD387" s="152"/>
      <c r="AE387" s="152"/>
      <c r="AF387" s="152"/>
      <c r="AG387" s="152" t="s">
        <v>138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5">
      <c r="A388" s="159"/>
      <c r="B388" s="160"/>
      <c r="C388" s="189" t="s">
        <v>208</v>
      </c>
      <c r="D388" s="163"/>
      <c r="E388" s="164">
        <v>5.2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52"/>
      <c r="Z388" s="152"/>
      <c r="AA388" s="152"/>
      <c r="AB388" s="152"/>
      <c r="AC388" s="152"/>
      <c r="AD388" s="152"/>
      <c r="AE388" s="152"/>
      <c r="AF388" s="152"/>
      <c r="AG388" s="152" t="s">
        <v>138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5">
      <c r="A389" s="159"/>
      <c r="B389" s="160"/>
      <c r="C389" s="189" t="s">
        <v>209</v>
      </c>
      <c r="D389" s="163"/>
      <c r="E389" s="164">
        <v>3.12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52"/>
      <c r="Z389" s="152"/>
      <c r="AA389" s="152"/>
      <c r="AB389" s="152"/>
      <c r="AC389" s="152"/>
      <c r="AD389" s="152"/>
      <c r="AE389" s="152"/>
      <c r="AF389" s="152"/>
      <c r="AG389" s="152" t="s">
        <v>138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5">
      <c r="A390" s="159"/>
      <c r="B390" s="160"/>
      <c r="C390" s="189" t="s">
        <v>210</v>
      </c>
      <c r="D390" s="163"/>
      <c r="E390" s="164">
        <v>6.29</v>
      </c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52"/>
      <c r="Z390" s="152"/>
      <c r="AA390" s="152"/>
      <c r="AB390" s="152"/>
      <c r="AC390" s="152"/>
      <c r="AD390" s="152"/>
      <c r="AE390" s="152"/>
      <c r="AF390" s="152"/>
      <c r="AG390" s="152" t="s">
        <v>138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5">
      <c r="A391" s="174">
        <v>25</v>
      </c>
      <c r="B391" s="175" t="s">
        <v>297</v>
      </c>
      <c r="C391" s="188" t="s">
        <v>298</v>
      </c>
      <c r="D391" s="176" t="s">
        <v>132</v>
      </c>
      <c r="E391" s="177">
        <v>251.27</v>
      </c>
      <c r="F391" s="178"/>
      <c r="G391" s="179">
        <f>ROUND(E391*F391,2)</f>
        <v>0</v>
      </c>
      <c r="H391" s="162">
        <v>0</v>
      </c>
      <c r="I391" s="161">
        <f>ROUND(E391*H391,2)</f>
        <v>0</v>
      </c>
      <c r="J391" s="162">
        <v>345.4</v>
      </c>
      <c r="K391" s="161">
        <f>ROUND(E391*J391,2)</f>
        <v>86788.66</v>
      </c>
      <c r="L391" s="161">
        <v>21</v>
      </c>
      <c r="M391" s="161">
        <f>G391*(1+L391/100)</f>
        <v>0</v>
      </c>
      <c r="N391" s="161">
        <v>0</v>
      </c>
      <c r="O391" s="161">
        <f>ROUND(E391*N391,2)</f>
        <v>0</v>
      </c>
      <c r="P391" s="161">
        <v>1.26E-2</v>
      </c>
      <c r="Q391" s="161">
        <f>ROUND(E391*P391,2)</f>
        <v>3.17</v>
      </c>
      <c r="R391" s="161"/>
      <c r="S391" s="161" t="s">
        <v>133</v>
      </c>
      <c r="T391" s="161" t="s">
        <v>134</v>
      </c>
      <c r="U391" s="161">
        <v>0.33</v>
      </c>
      <c r="V391" s="161">
        <f>ROUND(E391*U391,2)</f>
        <v>82.92</v>
      </c>
      <c r="W391" s="161"/>
      <c r="X391" s="161" t="s">
        <v>135</v>
      </c>
      <c r="Y391" s="152"/>
      <c r="Z391" s="152"/>
      <c r="AA391" s="152"/>
      <c r="AB391" s="152"/>
      <c r="AC391" s="152"/>
      <c r="AD391" s="152"/>
      <c r="AE391" s="152"/>
      <c r="AF391" s="152"/>
      <c r="AG391" s="152" t="s">
        <v>136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5">
      <c r="A392" s="159"/>
      <c r="B392" s="160"/>
      <c r="C392" s="189" t="s">
        <v>196</v>
      </c>
      <c r="D392" s="163"/>
      <c r="E392" s="164">
        <v>35.51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52"/>
      <c r="Z392" s="152"/>
      <c r="AA392" s="152"/>
      <c r="AB392" s="152"/>
      <c r="AC392" s="152"/>
      <c r="AD392" s="152"/>
      <c r="AE392" s="152"/>
      <c r="AF392" s="152"/>
      <c r="AG392" s="152" t="s">
        <v>138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5">
      <c r="A393" s="159"/>
      <c r="B393" s="160"/>
      <c r="C393" s="189" t="s">
        <v>197</v>
      </c>
      <c r="D393" s="163"/>
      <c r="E393" s="164">
        <v>13.92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52"/>
      <c r="Z393" s="152"/>
      <c r="AA393" s="152"/>
      <c r="AB393" s="152"/>
      <c r="AC393" s="152"/>
      <c r="AD393" s="152"/>
      <c r="AE393" s="152"/>
      <c r="AF393" s="152"/>
      <c r="AG393" s="152" t="s">
        <v>138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5">
      <c r="A394" s="159"/>
      <c r="B394" s="160"/>
      <c r="C394" s="189" t="s">
        <v>198</v>
      </c>
      <c r="D394" s="163"/>
      <c r="E394" s="164">
        <v>40.94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52"/>
      <c r="Z394" s="152"/>
      <c r="AA394" s="152"/>
      <c r="AB394" s="152"/>
      <c r="AC394" s="152"/>
      <c r="AD394" s="152"/>
      <c r="AE394" s="152"/>
      <c r="AF394" s="152"/>
      <c r="AG394" s="152" t="s">
        <v>138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5">
      <c r="A395" s="159"/>
      <c r="B395" s="160"/>
      <c r="C395" s="189" t="s">
        <v>199</v>
      </c>
      <c r="D395" s="163"/>
      <c r="E395" s="164">
        <v>53.94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52"/>
      <c r="Z395" s="152"/>
      <c r="AA395" s="152"/>
      <c r="AB395" s="152"/>
      <c r="AC395" s="152"/>
      <c r="AD395" s="152"/>
      <c r="AE395" s="152"/>
      <c r="AF395" s="152"/>
      <c r="AG395" s="152" t="s">
        <v>138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5">
      <c r="A396" s="159"/>
      <c r="B396" s="160"/>
      <c r="C396" s="189" t="s">
        <v>200</v>
      </c>
      <c r="D396" s="163"/>
      <c r="E396" s="164">
        <v>7.5</v>
      </c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52"/>
      <c r="Z396" s="152"/>
      <c r="AA396" s="152"/>
      <c r="AB396" s="152"/>
      <c r="AC396" s="152"/>
      <c r="AD396" s="152"/>
      <c r="AE396" s="152"/>
      <c r="AF396" s="152"/>
      <c r="AG396" s="152" t="s">
        <v>138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5">
      <c r="A397" s="159"/>
      <c r="B397" s="160"/>
      <c r="C397" s="189" t="s">
        <v>201</v>
      </c>
      <c r="D397" s="163"/>
      <c r="E397" s="164">
        <v>2.97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52"/>
      <c r="Z397" s="152"/>
      <c r="AA397" s="152"/>
      <c r="AB397" s="152"/>
      <c r="AC397" s="152"/>
      <c r="AD397" s="152"/>
      <c r="AE397" s="152"/>
      <c r="AF397" s="152"/>
      <c r="AG397" s="152" t="s">
        <v>138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5">
      <c r="A398" s="159"/>
      <c r="B398" s="160"/>
      <c r="C398" s="189" t="s">
        <v>202</v>
      </c>
      <c r="D398" s="163"/>
      <c r="E398" s="164">
        <v>1.2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52"/>
      <c r="Z398" s="152"/>
      <c r="AA398" s="152"/>
      <c r="AB398" s="152"/>
      <c r="AC398" s="152"/>
      <c r="AD398" s="152"/>
      <c r="AE398" s="152"/>
      <c r="AF398" s="152"/>
      <c r="AG398" s="152" t="s">
        <v>138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5">
      <c r="A399" s="159"/>
      <c r="B399" s="160"/>
      <c r="C399" s="189" t="s">
        <v>203</v>
      </c>
      <c r="D399" s="163"/>
      <c r="E399" s="164">
        <v>1.2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52"/>
      <c r="Z399" s="152"/>
      <c r="AA399" s="152"/>
      <c r="AB399" s="152"/>
      <c r="AC399" s="152"/>
      <c r="AD399" s="152"/>
      <c r="AE399" s="152"/>
      <c r="AF399" s="152"/>
      <c r="AG399" s="152" t="s">
        <v>138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5">
      <c r="A400" s="159"/>
      <c r="B400" s="160"/>
      <c r="C400" s="189" t="s">
        <v>204</v>
      </c>
      <c r="D400" s="163"/>
      <c r="E400" s="164">
        <v>1.2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52"/>
      <c r="Z400" s="152"/>
      <c r="AA400" s="152"/>
      <c r="AB400" s="152"/>
      <c r="AC400" s="152"/>
      <c r="AD400" s="152"/>
      <c r="AE400" s="152"/>
      <c r="AF400" s="152"/>
      <c r="AG400" s="152" t="s">
        <v>138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5">
      <c r="A401" s="159"/>
      <c r="B401" s="160"/>
      <c r="C401" s="189" t="s">
        <v>203</v>
      </c>
      <c r="D401" s="163"/>
      <c r="E401" s="164">
        <v>1.2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52"/>
      <c r="Z401" s="152"/>
      <c r="AA401" s="152"/>
      <c r="AB401" s="152"/>
      <c r="AC401" s="152"/>
      <c r="AD401" s="152"/>
      <c r="AE401" s="152"/>
      <c r="AF401" s="152"/>
      <c r="AG401" s="152" t="s">
        <v>138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5">
      <c r="A402" s="159"/>
      <c r="B402" s="160"/>
      <c r="C402" s="189" t="s">
        <v>205</v>
      </c>
      <c r="D402" s="163"/>
      <c r="E402" s="164">
        <v>1.2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52"/>
      <c r="Z402" s="152"/>
      <c r="AA402" s="152"/>
      <c r="AB402" s="152"/>
      <c r="AC402" s="152"/>
      <c r="AD402" s="152"/>
      <c r="AE402" s="152"/>
      <c r="AF402" s="152"/>
      <c r="AG402" s="152" t="s">
        <v>138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5">
      <c r="A403" s="159"/>
      <c r="B403" s="160"/>
      <c r="C403" s="189" t="s">
        <v>206</v>
      </c>
      <c r="D403" s="163"/>
      <c r="E403" s="164">
        <v>1.1000000000000001</v>
      </c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52"/>
      <c r="Z403" s="152"/>
      <c r="AA403" s="152"/>
      <c r="AB403" s="152"/>
      <c r="AC403" s="152"/>
      <c r="AD403" s="152"/>
      <c r="AE403" s="152"/>
      <c r="AF403" s="152"/>
      <c r="AG403" s="152" t="s">
        <v>138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5">
      <c r="A404" s="159"/>
      <c r="B404" s="160"/>
      <c r="C404" s="189" t="s">
        <v>207</v>
      </c>
      <c r="D404" s="163"/>
      <c r="E404" s="164">
        <v>4.68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52"/>
      <c r="Z404" s="152"/>
      <c r="AA404" s="152"/>
      <c r="AB404" s="152"/>
      <c r="AC404" s="152"/>
      <c r="AD404" s="152"/>
      <c r="AE404" s="152"/>
      <c r="AF404" s="152"/>
      <c r="AG404" s="152" t="s">
        <v>138</v>
      </c>
      <c r="AH404" s="152">
        <v>0</v>
      </c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5">
      <c r="A405" s="159"/>
      <c r="B405" s="160"/>
      <c r="C405" s="189" t="s">
        <v>208</v>
      </c>
      <c r="D405" s="163"/>
      <c r="E405" s="164">
        <v>5.2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52"/>
      <c r="Z405" s="152"/>
      <c r="AA405" s="152"/>
      <c r="AB405" s="152"/>
      <c r="AC405" s="152"/>
      <c r="AD405" s="152"/>
      <c r="AE405" s="152"/>
      <c r="AF405" s="152"/>
      <c r="AG405" s="152" t="s">
        <v>138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5">
      <c r="A406" s="159"/>
      <c r="B406" s="160"/>
      <c r="C406" s="189" t="s">
        <v>209</v>
      </c>
      <c r="D406" s="163"/>
      <c r="E406" s="164">
        <v>3.12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52"/>
      <c r="Z406" s="152"/>
      <c r="AA406" s="152"/>
      <c r="AB406" s="152"/>
      <c r="AC406" s="152"/>
      <c r="AD406" s="152"/>
      <c r="AE406" s="152"/>
      <c r="AF406" s="152"/>
      <c r="AG406" s="152" t="s">
        <v>138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5">
      <c r="A407" s="159"/>
      <c r="B407" s="160"/>
      <c r="C407" s="189" t="s">
        <v>210</v>
      </c>
      <c r="D407" s="163"/>
      <c r="E407" s="164">
        <v>6.29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52"/>
      <c r="Z407" s="152"/>
      <c r="AA407" s="152"/>
      <c r="AB407" s="152"/>
      <c r="AC407" s="152"/>
      <c r="AD407" s="152"/>
      <c r="AE407" s="152"/>
      <c r="AF407" s="152"/>
      <c r="AG407" s="152" t="s">
        <v>138</v>
      </c>
      <c r="AH407" s="152">
        <v>0</v>
      </c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5">
      <c r="A408" s="159"/>
      <c r="B408" s="160"/>
      <c r="C408" s="189" t="s">
        <v>211</v>
      </c>
      <c r="D408" s="163"/>
      <c r="E408" s="164">
        <v>26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52"/>
      <c r="Z408" s="152"/>
      <c r="AA408" s="152"/>
      <c r="AB408" s="152"/>
      <c r="AC408" s="152"/>
      <c r="AD408" s="152"/>
      <c r="AE408" s="152"/>
      <c r="AF408" s="152"/>
      <c r="AG408" s="152" t="s">
        <v>138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5">
      <c r="A409" s="159"/>
      <c r="B409" s="160"/>
      <c r="C409" s="189" t="s">
        <v>212</v>
      </c>
      <c r="D409" s="163"/>
      <c r="E409" s="164">
        <v>44.1</v>
      </c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52"/>
      <c r="Z409" s="152"/>
      <c r="AA409" s="152"/>
      <c r="AB409" s="152"/>
      <c r="AC409" s="152"/>
      <c r="AD409" s="152"/>
      <c r="AE409" s="152"/>
      <c r="AF409" s="152"/>
      <c r="AG409" s="152" t="s">
        <v>138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5">
      <c r="A410" s="174">
        <v>26</v>
      </c>
      <c r="B410" s="175" t="s">
        <v>299</v>
      </c>
      <c r="C410" s="188" t="s">
        <v>300</v>
      </c>
      <c r="D410" s="176" t="s">
        <v>132</v>
      </c>
      <c r="E410" s="177">
        <v>36.86</v>
      </c>
      <c r="F410" s="178"/>
      <c r="G410" s="179">
        <f>ROUND(E410*F410,2)</f>
        <v>0</v>
      </c>
      <c r="H410" s="162">
        <v>0</v>
      </c>
      <c r="I410" s="161">
        <f>ROUND(E410*H410,2)</f>
        <v>0</v>
      </c>
      <c r="J410" s="162">
        <v>67.3</v>
      </c>
      <c r="K410" s="161">
        <f>ROUND(E410*J410,2)</f>
        <v>2480.6799999999998</v>
      </c>
      <c r="L410" s="161">
        <v>21</v>
      </c>
      <c r="M410" s="161">
        <f>G410*(1+L410/100)</f>
        <v>0</v>
      </c>
      <c r="N410" s="161">
        <v>0</v>
      </c>
      <c r="O410" s="161">
        <f>ROUND(E410*N410,2)</f>
        <v>0</v>
      </c>
      <c r="P410" s="161">
        <v>0.02</v>
      </c>
      <c r="Q410" s="161">
        <f>ROUND(E410*P410,2)</f>
        <v>0.74</v>
      </c>
      <c r="R410" s="161"/>
      <c r="S410" s="161" t="s">
        <v>133</v>
      </c>
      <c r="T410" s="161" t="s">
        <v>134</v>
      </c>
      <c r="U410" s="161">
        <v>0.14699999999999999</v>
      </c>
      <c r="V410" s="161">
        <f>ROUND(E410*U410,2)</f>
        <v>5.42</v>
      </c>
      <c r="W410" s="161"/>
      <c r="X410" s="161" t="s">
        <v>135</v>
      </c>
      <c r="Y410" s="152"/>
      <c r="Z410" s="152"/>
      <c r="AA410" s="152"/>
      <c r="AB410" s="152"/>
      <c r="AC410" s="152"/>
      <c r="AD410" s="152"/>
      <c r="AE410" s="152"/>
      <c r="AF410" s="152"/>
      <c r="AG410" s="152" t="s">
        <v>136</v>
      </c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5">
      <c r="A411" s="159"/>
      <c r="B411" s="160"/>
      <c r="C411" s="189" t="s">
        <v>200</v>
      </c>
      <c r="D411" s="163"/>
      <c r="E411" s="164">
        <v>7.5</v>
      </c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52"/>
      <c r="Z411" s="152"/>
      <c r="AA411" s="152"/>
      <c r="AB411" s="152"/>
      <c r="AC411" s="152"/>
      <c r="AD411" s="152"/>
      <c r="AE411" s="152"/>
      <c r="AF411" s="152"/>
      <c r="AG411" s="152" t="s">
        <v>138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5">
      <c r="A412" s="159"/>
      <c r="B412" s="160"/>
      <c r="C412" s="189" t="s">
        <v>201</v>
      </c>
      <c r="D412" s="163"/>
      <c r="E412" s="164">
        <v>2.97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52"/>
      <c r="Z412" s="152"/>
      <c r="AA412" s="152"/>
      <c r="AB412" s="152"/>
      <c r="AC412" s="152"/>
      <c r="AD412" s="152"/>
      <c r="AE412" s="152"/>
      <c r="AF412" s="152"/>
      <c r="AG412" s="152" t="s">
        <v>138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5">
      <c r="A413" s="159"/>
      <c r="B413" s="160"/>
      <c r="C413" s="189" t="s">
        <v>202</v>
      </c>
      <c r="D413" s="163"/>
      <c r="E413" s="164">
        <v>1.2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52"/>
      <c r="Z413" s="152"/>
      <c r="AA413" s="152"/>
      <c r="AB413" s="152"/>
      <c r="AC413" s="152"/>
      <c r="AD413" s="152"/>
      <c r="AE413" s="152"/>
      <c r="AF413" s="152"/>
      <c r="AG413" s="152" t="s">
        <v>138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5">
      <c r="A414" s="159"/>
      <c r="B414" s="160"/>
      <c r="C414" s="189" t="s">
        <v>203</v>
      </c>
      <c r="D414" s="163"/>
      <c r="E414" s="164">
        <v>1.2</v>
      </c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52"/>
      <c r="Z414" s="152"/>
      <c r="AA414" s="152"/>
      <c r="AB414" s="152"/>
      <c r="AC414" s="152"/>
      <c r="AD414" s="152"/>
      <c r="AE414" s="152"/>
      <c r="AF414" s="152"/>
      <c r="AG414" s="152" t="s">
        <v>138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5">
      <c r="A415" s="159"/>
      <c r="B415" s="160"/>
      <c r="C415" s="189" t="s">
        <v>204</v>
      </c>
      <c r="D415" s="163"/>
      <c r="E415" s="164">
        <v>1.2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52"/>
      <c r="Z415" s="152"/>
      <c r="AA415" s="152"/>
      <c r="AB415" s="152"/>
      <c r="AC415" s="152"/>
      <c r="AD415" s="152"/>
      <c r="AE415" s="152"/>
      <c r="AF415" s="152"/>
      <c r="AG415" s="152" t="s">
        <v>138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5">
      <c r="A416" s="159"/>
      <c r="B416" s="160"/>
      <c r="C416" s="189" t="s">
        <v>203</v>
      </c>
      <c r="D416" s="163"/>
      <c r="E416" s="164">
        <v>1.2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52"/>
      <c r="Z416" s="152"/>
      <c r="AA416" s="152"/>
      <c r="AB416" s="152"/>
      <c r="AC416" s="152"/>
      <c r="AD416" s="152"/>
      <c r="AE416" s="152"/>
      <c r="AF416" s="152"/>
      <c r="AG416" s="152" t="s">
        <v>138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5">
      <c r="A417" s="159"/>
      <c r="B417" s="160"/>
      <c r="C417" s="189" t="s">
        <v>205</v>
      </c>
      <c r="D417" s="163"/>
      <c r="E417" s="164">
        <v>1.2</v>
      </c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52"/>
      <c r="Z417" s="152"/>
      <c r="AA417" s="152"/>
      <c r="AB417" s="152"/>
      <c r="AC417" s="152"/>
      <c r="AD417" s="152"/>
      <c r="AE417" s="152"/>
      <c r="AF417" s="152"/>
      <c r="AG417" s="152" t="s">
        <v>138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5">
      <c r="A418" s="159"/>
      <c r="B418" s="160"/>
      <c r="C418" s="189" t="s">
        <v>206</v>
      </c>
      <c r="D418" s="163"/>
      <c r="E418" s="164">
        <v>1.1000000000000001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52"/>
      <c r="Z418" s="152"/>
      <c r="AA418" s="152"/>
      <c r="AB418" s="152"/>
      <c r="AC418" s="152"/>
      <c r="AD418" s="152"/>
      <c r="AE418" s="152"/>
      <c r="AF418" s="152"/>
      <c r="AG418" s="152" t="s">
        <v>138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5">
      <c r="A419" s="159"/>
      <c r="B419" s="160"/>
      <c r="C419" s="189" t="s">
        <v>207</v>
      </c>
      <c r="D419" s="163"/>
      <c r="E419" s="164">
        <v>4.68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52"/>
      <c r="Z419" s="152"/>
      <c r="AA419" s="152"/>
      <c r="AB419" s="152"/>
      <c r="AC419" s="152"/>
      <c r="AD419" s="152"/>
      <c r="AE419" s="152"/>
      <c r="AF419" s="152"/>
      <c r="AG419" s="152" t="s">
        <v>138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5">
      <c r="A420" s="159"/>
      <c r="B420" s="160"/>
      <c r="C420" s="189" t="s">
        <v>208</v>
      </c>
      <c r="D420" s="163"/>
      <c r="E420" s="164">
        <v>5.2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52"/>
      <c r="Z420" s="152"/>
      <c r="AA420" s="152"/>
      <c r="AB420" s="152"/>
      <c r="AC420" s="152"/>
      <c r="AD420" s="152"/>
      <c r="AE420" s="152"/>
      <c r="AF420" s="152"/>
      <c r="AG420" s="152" t="s">
        <v>138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5">
      <c r="A421" s="159"/>
      <c r="B421" s="160"/>
      <c r="C421" s="189" t="s">
        <v>209</v>
      </c>
      <c r="D421" s="163"/>
      <c r="E421" s="164">
        <v>3.12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52"/>
      <c r="Z421" s="152"/>
      <c r="AA421" s="152"/>
      <c r="AB421" s="152"/>
      <c r="AC421" s="152"/>
      <c r="AD421" s="152"/>
      <c r="AE421" s="152"/>
      <c r="AF421" s="152"/>
      <c r="AG421" s="152" t="s">
        <v>138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5">
      <c r="A422" s="159"/>
      <c r="B422" s="160"/>
      <c r="C422" s="189" t="s">
        <v>210</v>
      </c>
      <c r="D422" s="163"/>
      <c r="E422" s="164">
        <v>6.29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52"/>
      <c r="Z422" s="152"/>
      <c r="AA422" s="152"/>
      <c r="AB422" s="152"/>
      <c r="AC422" s="152"/>
      <c r="AD422" s="152"/>
      <c r="AE422" s="152"/>
      <c r="AF422" s="152"/>
      <c r="AG422" s="152" t="s">
        <v>138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5">
      <c r="A423" s="174">
        <v>27</v>
      </c>
      <c r="B423" s="175" t="s">
        <v>301</v>
      </c>
      <c r="C423" s="188" t="s">
        <v>302</v>
      </c>
      <c r="D423" s="176" t="s">
        <v>132</v>
      </c>
      <c r="E423" s="177">
        <v>24</v>
      </c>
      <c r="F423" s="178"/>
      <c r="G423" s="179">
        <f>ROUND(E423*F423,2)</f>
        <v>0</v>
      </c>
      <c r="H423" s="162">
        <v>31.79</v>
      </c>
      <c r="I423" s="161">
        <f>ROUND(E423*H423,2)</f>
        <v>762.96</v>
      </c>
      <c r="J423" s="162">
        <v>448.21</v>
      </c>
      <c r="K423" s="161">
        <f>ROUND(E423*J423,2)</f>
        <v>10757.04</v>
      </c>
      <c r="L423" s="161">
        <v>21</v>
      </c>
      <c r="M423" s="161">
        <f>G423*(1+L423/100)</f>
        <v>0</v>
      </c>
      <c r="N423" s="161">
        <v>1.17E-3</v>
      </c>
      <c r="O423" s="161">
        <f>ROUND(E423*N423,2)</f>
        <v>0.03</v>
      </c>
      <c r="P423" s="161">
        <v>7.5999999999999998E-2</v>
      </c>
      <c r="Q423" s="161">
        <f>ROUND(E423*P423,2)</f>
        <v>1.82</v>
      </c>
      <c r="R423" s="161"/>
      <c r="S423" s="161" t="s">
        <v>133</v>
      </c>
      <c r="T423" s="161" t="s">
        <v>134</v>
      </c>
      <c r="U423" s="161">
        <v>0.93899999999999995</v>
      </c>
      <c r="V423" s="161">
        <f>ROUND(E423*U423,2)</f>
        <v>22.54</v>
      </c>
      <c r="W423" s="161"/>
      <c r="X423" s="161" t="s">
        <v>135</v>
      </c>
      <c r="Y423" s="152"/>
      <c r="Z423" s="152"/>
      <c r="AA423" s="152"/>
      <c r="AB423" s="152"/>
      <c r="AC423" s="152"/>
      <c r="AD423" s="152"/>
      <c r="AE423" s="152"/>
      <c r="AF423" s="152"/>
      <c r="AG423" s="152" t="s">
        <v>136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5">
      <c r="A424" s="159"/>
      <c r="B424" s="160"/>
      <c r="C424" s="189" t="s">
        <v>303</v>
      </c>
      <c r="D424" s="163"/>
      <c r="E424" s="164">
        <v>10.8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52"/>
      <c r="Z424" s="152"/>
      <c r="AA424" s="152"/>
      <c r="AB424" s="152"/>
      <c r="AC424" s="152"/>
      <c r="AD424" s="152"/>
      <c r="AE424" s="152"/>
      <c r="AF424" s="152"/>
      <c r="AG424" s="152" t="s">
        <v>138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5">
      <c r="A425" s="159"/>
      <c r="B425" s="160"/>
      <c r="C425" s="189" t="s">
        <v>304</v>
      </c>
      <c r="D425" s="163"/>
      <c r="E425" s="164">
        <v>4.8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52"/>
      <c r="Z425" s="152"/>
      <c r="AA425" s="152"/>
      <c r="AB425" s="152"/>
      <c r="AC425" s="152"/>
      <c r="AD425" s="152"/>
      <c r="AE425" s="152"/>
      <c r="AF425" s="152"/>
      <c r="AG425" s="152" t="s">
        <v>138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5">
      <c r="A426" s="159"/>
      <c r="B426" s="160"/>
      <c r="C426" s="189" t="s">
        <v>305</v>
      </c>
      <c r="D426" s="163"/>
      <c r="E426" s="164">
        <v>8.4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52"/>
      <c r="Z426" s="152"/>
      <c r="AA426" s="152"/>
      <c r="AB426" s="152"/>
      <c r="AC426" s="152"/>
      <c r="AD426" s="152"/>
      <c r="AE426" s="152"/>
      <c r="AF426" s="152"/>
      <c r="AG426" s="152" t="s">
        <v>138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5">
      <c r="A427" s="174">
        <v>28</v>
      </c>
      <c r="B427" s="175" t="s">
        <v>306</v>
      </c>
      <c r="C427" s="188" t="s">
        <v>307</v>
      </c>
      <c r="D427" s="176" t="s">
        <v>267</v>
      </c>
      <c r="E427" s="177">
        <v>23.2</v>
      </c>
      <c r="F427" s="178"/>
      <c r="G427" s="179">
        <f>ROUND(E427*F427,2)</f>
        <v>0</v>
      </c>
      <c r="H427" s="162">
        <v>0</v>
      </c>
      <c r="I427" s="161">
        <f>ROUND(E427*H427,2)</f>
        <v>0</v>
      </c>
      <c r="J427" s="162">
        <v>56.8</v>
      </c>
      <c r="K427" s="161">
        <f>ROUND(E427*J427,2)</f>
        <v>1317.76</v>
      </c>
      <c r="L427" s="161">
        <v>21</v>
      </c>
      <c r="M427" s="161">
        <f>G427*(1+L427/100)</f>
        <v>0</v>
      </c>
      <c r="N427" s="161">
        <v>0</v>
      </c>
      <c r="O427" s="161">
        <f>ROUND(E427*N427,2)</f>
        <v>0</v>
      </c>
      <c r="P427" s="161">
        <v>1.383E-2</v>
      </c>
      <c r="Q427" s="161">
        <f>ROUND(E427*P427,2)</f>
        <v>0.32</v>
      </c>
      <c r="R427" s="161"/>
      <c r="S427" s="161" t="s">
        <v>133</v>
      </c>
      <c r="T427" s="161" t="s">
        <v>134</v>
      </c>
      <c r="U427" s="161">
        <v>0.12</v>
      </c>
      <c r="V427" s="161">
        <f>ROUND(E427*U427,2)</f>
        <v>2.78</v>
      </c>
      <c r="W427" s="161"/>
      <c r="X427" s="161" t="s">
        <v>135</v>
      </c>
      <c r="Y427" s="152"/>
      <c r="Z427" s="152"/>
      <c r="AA427" s="152"/>
      <c r="AB427" s="152"/>
      <c r="AC427" s="152"/>
      <c r="AD427" s="152"/>
      <c r="AE427" s="152"/>
      <c r="AF427" s="152"/>
      <c r="AG427" s="152" t="s">
        <v>136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5">
      <c r="A428" s="159"/>
      <c r="B428" s="160"/>
      <c r="C428" s="189" t="s">
        <v>268</v>
      </c>
      <c r="D428" s="163"/>
      <c r="E428" s="164">
        <v>6.8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138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5">
      <c r="A429" s="159"/>
      <c r="B429" s="160"/>
      <c r="C429" s="189" t="s">
        <v>269</v>
      </c>
      <c r="D429" s="163"/>
      <c r="E429" s="164">
        <v>0.9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52"/>
      <c r="Z429" s="152"/>
      <c r="AA429" s="152"/>
      <c r="AB429" s="152"/>
      <c r="AC429" s="152"/>
      <c r="AD429" s="152"/>
      <c r="AE429" s="152"/>
      <c r="AF429" s="152"/>
      <c r="AG429" s="152" t="s">
        <v>138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5">
      <c r="A430" s="159"/>
      <c r="B430" s="160"/>
      <c r="C430" s="189" t="s">
        <v>270</v>
      </c>
      <c r="D430" s="163"/>
      <c r="E430" s="164">
        <v>3.3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138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5">
      <c r="A431" s="159"/>
      <c r="B431" s="160"/>
      <c r="C431" s="189" t="s">
        <v>271</v>
      </c>
      <c r="D431" s="163"/>
      <c r="E431" s="164">
        <v>8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52"/>
      <c r="Z431" s="152"/>
      <c r="AA431" s="152"/>
      <c r="AB431" s="152"/>
      <c r="AC431" s="152"/>
      <c r="AD431" s="152"/>
      <c r="AE431" s="152"/>
      <c r="AF431" s="152"/>
      <c r="AG431" s="152" t="s">
        <v>138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5">
      <c r="A432" s="159"/>
      <c r="B432" s="160"/>
      <c r="C432" s="189" t="s">
        <v>272</v>
      </c>
      <c r="D432" s="163"/>
      <c r="E432" s="164">
        <v>2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52"/>
      <c r="Z432" s="152"/>
      <c r="AA432" s="152"/>
      <c r="AB432" s="152"/>
      <c r="AC432" s="152"/>
      <c r="AD432" s="152"/>
      <c r="AE432" s="152"/>
      <c r="AF432" s="152"/>
      <c r="AG432" s="152" t="s">
        <v>138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5">
      <c r="A433" s="159"/>
      <c r="B433" s="160"/>
      <c r="C433" s="189" t="s">
        <v>273</v>
      </c>
      <c r="D433" s="163"/>
      <c r="E433" s="164">
        <v>2.2000000000000002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52"/>
      <c r="Z433" s="152"/>
      <c r="AA433" s="152"/>
      <c r="AB433" s="152"/>
      <c r="AC433" s="152"/>
      <c r="AD433" s="152"/>
      <c r="AE433" s="152"/>
      <c r="AF433" s="152"/>
      <c r="AG433" s="152" t="s">
        <v>138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5">
      <c r="A434" s="180">
        <v>29</v>
      </c>
      <c r="B434" s="181" t="s">
        <v>308</v>
      </c>
      <c r="C434" s="190" t="s">
        <v>309</v>
      </c>
      <c r="D434" s="182" t="s">
        <v>267</v>
      </c>
      <c r="E434" s="183">
        <v>50</v>
      </c>
      <c r="F434" s="184"/>
      <c r="G434" s="185">
        <f>ROUND(E434*F434,2)</f>
        <v>0</v>
      </c>
      <c r="H434" s="162">
        <v>11.71</v>
      </c>
      <c r="I434" s="161">
        <f>ROUND(E434*H434,2)</f>
        <v>585.5</v>
      </c>
      <c r="J434" s="162">
        <v>112.59</v>
      </c>
      <c r="K434" s="161">
        <f>ROUND(E434*J434,2)</f>
        <v>5629.5</v>
      </c>
      <c r="L434" s="161">
        <v>21</v>
      </c>
      <c r="M434" s="161">
        <f>G434*(1+L434/100)</f>
        <v>0</v>
      </c>
      <c r="N434" s="161">
        <v>4.8999999999999998E-4</v>
      </c>
      <c r="O434" s="161">
        <f>ROUND(E434*N434,2)</f>
        <v>0.02</v>
      </c>
      <c r="P434" s="161">
        <v>6.0000000000000001E-3</v>
      </c>
      <c r="Q434" s="161">
        <f>ROUND(E434*P434,2)</f>
        <v>0.3</v>
      </c>
      <c r="R434" s="161"/>
      <c r="S434" s="161" t="s">
        <v>133</v>
      </c>
      <c r="T434" s="161" t="s">
        <v>134</v>
      </c>
      <c r="U434" s="161">
        <v>0.27400000000000002</v>
      </c>
      <c r="V434" s="161">
        <f>ROUND(E434*U434,2)</f>
        <v>13.7</v>
      </c>
      <c r="W434" s="161"/>
      <c r="X434" s="161" t="s">
        <v>135</v>
      </c>
      <c r="Y434" s="152"/>
      <c r="Z434" s="152"/>
      <c r="AA434" s="152"/>
      <c r="AB434" s="152"/>
      <c r="AC434" s="152"/>
      <c r="AD434" s="152"/>
      <c r="AE434" s="152"/>
      <c r="AF434" s="152"/>
      <c r="AG434" s="152" t="s">
        <v>136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5">
      <c r="A435" s="180">
        <v>30</v>
      </c>
      <c r="B435" s="181" t="s">
        <v>310</v>
      </c>
      <c r="C435" s="190" t="s">
        <v>311</v>
      </c>
      <c r="D435" s="182" t="s">
        <v>267</v>
      </c>
      <c r="E435" s="183">
        <v>20</v>
      </c>
      <c r="F435" s="184"/>
      <c r="G435" s="185">
        <f>ROUND(E435*F435,2)</f>
        <v>0</v>
      </c>
      <c r="H435" s="162">
        <v>11.57</v>
      </c>
      <c r="I435" s="161">
        <f>ROUND(E435*H435,2)</f>
        <v>231.4</v>
      </c>
      <c r="J435" s="162">
        <v>169.93</v>
      </c>
      <c r="K435" s="161">
        <f>ROUND(E435*J435,2)</f>
        <v>3398.6</v>
      </c>
      <c r="L435" s="161">
        <v>21</v>
      </c>
      <c r="M435" s="161">
        <f>G435*(1+L435/100)</f>
        <v>0</v>
      </c>
      <c r="N435" s="161">
        <v>4.8999999999999998E-4</v>
      </c>
      <c r="O435" s="161">
        <f>ROUND(E435*N435,2)</f>
        <v>0.01</v>
      </c>
      <c r="P435" s="161">
        <v>2.7E-2</v>
      </c>
      <c r="Q435" s="161">
        <f>ROUND(E435*P435,2)</f>
        <v>0.54</v>
      </c>
      <c r="R435" s="161"/>
      <c r="S435" s="161" t="s">
        <v>133</v>
      </c>
      <c r="T435" s="161" t="s">
        <v>134</v>
      </c>
      <c r="U435" s="161">
        <v>0.42199999999999999</v>
      </c>
      <c r="V435" s="161">
        <f>ROUND(E435*U435,2)</f>
        <v>8.44</v>
      </c>
      <c r="W435" s="161"/>
      <c r="X435" s="161" t="s">
        <v>135</v>
      </c>
      <c r="Y435" s="152"/>
      <c r="Z435" s="152"/>
      <c r="AA435" s="152"/>
      <c r="AB435" s="152"/>
      <c r="AC435" s="152"/>
      <c r="AD435" s="152"/>
      <c r="AE435" s="152"/>
      <c r="AF435" s="152"/>
      <c r="AG435" s="152" t="s">
        <v>136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5">
      <c r="A436" s="174">
        <v>31</v>
      </c>
      <c r="B436" s="175" t="s">
        <v>312</v>
      </c>
      <c r="C436" s="188" t="s">
        <v>313</v>
      </c>
      <c r="D436" s="176" t="s">
        <v>132</v>
      </c>
      <c r="E436" s="177">
        <v>251.27</v>
      </c>
      <c r="F436" s="178"/>
      <c r="G436" s="179">
        <f>ROUND(E436*F436,2)</f>
        <v>0</v>
      </c>
      <c r="H436" s="162">
        <v>0</v>
      </c>
      <c r="I436" s="161">
        <f>ROUND(E436*H436,2)</f>
        <v>0</v>
      </c>
      <c r="J436" s="162">
        <v>38.6</v>
      </c>
      <c r="K436" s="161">
        <f>ROUND(E436*J436,2)</f>
        <v>9699.02</v>
      </c>
      <c r="L436" s="161">
        <v>21</v>
      </c>
      <c r="M436" s="161">
        <f>G436*(1+L436/100)</f>
        <v>0</v>
      </c>
      <c r="N436" s="161">
        <v>0</v>
      </c>
      <c r="O436" s="161">
        <f>ROUND(E436*N436,2)</f>
        <v>0</v>
      </c>
      <c r="P436" s="161">
        <v>0.01</v>
      </c>
      <c r="Q436" s="161">
        <f>ROUND(E436*P436,2)</f>
        <v>2.5099999999999998</v>
      </c>
      <c r="R436" s="161"/>
      <c r="S436" s="161" t="s">
        <v>133</v>
      </c>
      <c r="T436" s="161" t="s">
        <v>134</v>
      </c>
      <c r="U436" s="161">
        <v>0.1</v>
      </c>
      <c r="V436" s="161">
        <f>ROUND(E436*U436,2)</f>
        <v>25.13</v>
      </c>
      <c r="W436" s="161"/>
      <c r="X436" s="161" t="s">
        <v>135</v>
      </c>
      <c r="Y436" s="152"/>
      <c r="Z436" s="152"/>
      <c r="AA436" s="152"/>
      <c r="AB436" s="152"/>
      <c r="AC436" s="152"/>
      <c r="AD436" s="152"/>
      <c r="AE436" s="152"/>
      <c r="AF436" s="152"/>
      <c r="AG436" s="152" t="s">
        <v>136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5">
      <c r="A437" s="159"/>
      <c r="B437" s="160"/>
      <c r="C437" s="189" t="s">
        <v>196</v>
      </c>
      <c r="D437" s="163"/>
      <c r="E437" s="164">
        <v>35.51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52"/>
      <c r="Z437" s="152"/>
      <c r="AA437" s="152"/>
      <c r="AB437" s="152"/>
      <c r="AC437" s="152"/>
      <c r="AD437" s="152"/>
      <c r="AE437" s="152"/>
      <c r="AF437" s="152"/>
      <c r="AG437" s="152" t="s">
        <v>138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5">
      <c r="A438" s="159"/>
      <c r="B438" s="160"/>
      <c r="C438" s="189" t="s">
        <v>197</v>
      </c>
      <c r="D438" s="163"/>
      <c r="E438" s="164">
        <v>13.92</v>
      </c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52"/>
      <c r="Z438" s="152"/>
      <c r="AA438" s="152"/>
      <c r="AB438" s="152"/>
      <c r="AC438" s="152"/>
      <c r="AD438" s="152"/>
      <c r="AE438" s="152"/>
      <c r="AF438" s="152"/>
      <c r="AG438" s="152" t="s">
        <v>138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5">
      <c r="A439" s="159"/>
      <c r="B439" s="160"/>
      <c r="C439" s="189" t="s">
        <v>198</v>
      </c>
      <c r="D439" s="163"/>
      <c r="E439" s="164">
        <v>40.94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52"/>
      <c r="Z439" s="152"/>
      <c r="AA439" s="152"/>
      <c r="AB439" s="152"/>
      <c r="AC439" s="152"/>
      <c r="AD439" s="152"/>
      <c r="AE439" s="152"/>
      <c r="AF439" s="152"/>
      <c r="AG439" s="152" t="s">
        <v>138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5">
      <c r="A440" s="159"/>
      <c r="B440" s="160"/>
      <c r="C440" s="189" t="s">
        <v>199</v>
      </c>
      <c r="D440" s="163"/>
      <c r="E440" s="164">
        <v>53.94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52"/>
      <c r="Z440" s="152"/>
      <c r="AA440" s="152"/>
      <c r="AB440" s="152"/>
      <c r="AC440" s="152"/>
      <c r="AD440" s="152"/>
      <c r="AE440" s="152"/>
      <c r="AF440" s="152"/>
      <c r="AG440" s="152" t="s">
        <v>138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5">
      <c r="A441" s="159"/>
      <c r="B441" s="160"/>
      <c r="C441" s="189" t="s">
        <v>200</v>
      </c>
      <c r="D441" s="163"/>
      <c r="E441" s="164">
        <v>7.5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52"/>
      <c r="Z441" s="152"/>
      <c r="AA441" s="152"/>
      <c r="AB441" s="152"/>
      <c r="AC441" s="152"/>
      <c r="AD441" s="152"/>
      <c r="AE441" s="152"/>
      <c r="AF441" s="152"/>
      <c r="AG441" s="152" t="s">
        <v>138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5">
      <c r="A442" s="159"/>
      <c r="B442" s="160"/>
      <c r="C442" s="189" t="s">
        <v>201</v>
      </c>
      <c r="D442" s="163"/>
      <c r="E442" s="164">
        <v>2.97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52"/>
      <c r="Z442" s="152"/>
      <c r="AA442" s="152"/>
      <c r="AB442" s="152"/>
      <c r="AC442" s="152"/>
      <c r="AD442" s="152"/>
      <c r="AE442" s="152"/>
      <c r="AF442" s="152"/>
      <c r="AG442" s="152" t="s">
        <v>138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5">
      <c r="A443" s="159"/>
      <c r="B443" s="160"/>
      <c r="C443" s="189" t="s">
        <v>202</v>
      </c>
      <c r="D443" s="163"/>
      <c r="E443" s="164">
        <v>1.2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52"/>
      <c r="Z443" s="152"/>
      <c r="AA443" s="152"/>
      <c r="AB443" s="152"/>
      <c r="AC443" s="152"/>
      <c r="AD443" s="152"/>
      <c r="AE443" s="152"/>
      <c r="AF443" s="152"/>
      <c r="AG443" s="152" t="s">
        <v>138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5">
      <c r="A444" s="159"/>
      <c r="B444" s="160"/>
      <c r="C444" s="189" t="s">
        <v>203</v>
      </c>
      <c r="D444" s="163"/>
      <c r="E444" s="164">
        <v>1.2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52"/>
      <c r="Z444" s="152"/>
      <c r="AA444" s="152"/>
      <c r="AB444" s="152"/>
      <c r="AC444" s="152"/>
      <c r="AD444" s="152"/>
      <c r="AE444" s="152"/>
      <c r="AF444" s="152"/>
      <c r="AG444" s="152" t="s">
        <v>138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5">
      <c r="A445" s="159"/>
      <c r="B445" s="160"/>
      <c r="C445" s="189" t="s">
        <v>204</v>
      </c>
      <c r="D445" s="163"/>
      <c r="E445" s="164">
        <v>1.2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52"/>
      <c r="Z445" s="152"/>
      <c r="AA445" s="152"/>
      <c r="AB445" s="152"/>
      <c r="AC445" s="152"/>
      <c r="AD445" s="152"/>
      <c r="AE445" s="152"/>
      <c r="AF445" s="152"/>
      <c r="AG445" s="152" t="s">
        <v>138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5">
      <c r="A446" s="159"/>
      <c r="B446" s="160"/>
      <c r="C446" s="189" t="s">
        <v>203</v>
      </c>
      <c r="D446" s="163"/>
      <c r="E446" s="164">
        <v>1.2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52"/>
      <c r="Z446" s="152"/>
      <c r="AA446" s="152"/>
      <c r="AB446" s="152"/>
      <c r="AC446" s="152"/>
      <c r="AD446" s="152"/>
      <c r="AE446" s="152"/>
      <c r="AF446" s="152"/>
      <c r="AG446" s="152" t="s">
        <v>138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5">
      <c r="A447" s="159"/>
      <c r="B447" s="160"/>
      <c r="C447" s="189" t="s">
        <v>205</v>
      </c>
      <c r="D447" s="163"/>
      <c r="E447" s="164">
        <v>1.2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52"/>
      <c r="Z447" s="152"/>
      <c r="AA447" s="152"/>
      <c r="AB447" s="152"/>
      <c r="AC447" s="152"/>
      <c r="AD447" s="152"/>
      <c r="AE447" s="152"/>
      <c r="AF447" s="152"/>
      <c r="AG447" s="152" t="s">
        <v>138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5">
      <c r="A448" s="159"/>
      <c r="B448" s="160"/>
      <c r="C448" s="189" t="s">
        <v>206</v>
      </c>
      <c r="D448" s="163"/>
      <c r="E448" s="164">
        <v>1.1000000000000001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52"/>
      <c r="Z448" s="152"/>
      <c r="AA448" s="152"/>
      <c r="AB448" s="152"/>
      <c r="AC448" s="152"/>
      <c r="AD448" s="152"/>
      <c r="AE448" s="152"/>
      <c r="AF448" s="152"/>
      <c r="AG448" s="152" t="s">
        <v>138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5">
      <c r="A449" s="159"/>
      <c r="B449" s="160"/>
      <c r="C449" s="189" t="s">
        <v>207</v>
      </c>
      <c r="D449" s="163"/>
      <c r="E449" s="164">
        <v>4.68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52"/>
      <c r="Z449" s="152"/>
      <c r="AA449" s="152"/>
      <c r="AB449" s="152"/>
      <c r="AC449" s="152"/>
      <c r="AD449" s="152"/>
      <c r="AE449" s="152"/>
      <c r="AF449" s="152"/>
      <c r="AG449" s="152" t="s">
        <v>138</v>
      </c>
      <c r="AH449" s="152">
        <v>0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5">
      <c r="A450" s="159"/>
      <c r="B450" s="160"/>
      <c r="C450" s="189" t="s">
        <v>208</v>
      </c>
      <c r="D450" s="163"/>
      <c r="E450" s="164">
        <v>5.2</v>
      </c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52"/>
      <c r="Z450" s="152"/>
      <c r="AA450" s="152"/>
      <c r="AB450" s="152"/>
      <c r="AC450" s="152"/>
      <c r="AD450" s="152"/>
      <c r="AE450" s="152"/>
      <c r="AF450" s="152"/>
      <c r="AG450" s="152" t="s">
        <v>138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5">
      <c r="A451" s="159"/>
      <c r="B451" s="160"/>
      <c r="C451" s="189" t="s">
        <v>209</v>
      </c>
      <c r="D451" s="163"/>
      <c r="E451" s="164">
        <v>3.12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52"/>
      <c r="Z451" s="152"/>
      <c r="AA451" s="152"/>
      <c r="AB451" s="152"/>
      <c r="AC451" s="152"/>
      <c r="AD451" s="152"/>
      <c r="AE451" s="152"/>
      <c r="AF451" s="152"/>
      <c r="AG451" s="152" t="s">
        <v>138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5">
      <c r="A452" s="159"/>
      <c r="B452" s="160"/>
      <c r="C452" s="189" t="s">
        <v>210</v>
      </c>
      <c r="D452" s="163"/>
      <c r="E452" s="164">
        <v>6.29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52"/>
      <c r="Z452" s="152"/>
      <c r="AA452" s="152"/>
      <c r="AB452" s="152"/>
      <c r="AC452" s="152"/>
      <c r="AD452" s="152"/>
      <c r="AE452" s="152"/>
      <c r="AF452" s="152"/>
      <c r="AG452" s="152" t="s">
        <v>138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5">
      <c r="A453" s="159"/>
      <c r="B453" s="160"/>
      <c r="C453" s="189" t="s">
        <v>211</v>
      </c>
      <c r="D453" s="163"/>
      <c r="E453" s="164">
        <v>26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52"/>
      <c r="Z453" s="152"/>
      <c r="AA453" s="152"/>
      <c r="AB453" s="152"/>
      <c r="AC453" s="152"/>
      <c r="AD453" s="152"/>
      <c r="AE453" s="152"/>
      <c r="AF453" s="152"/>
      <c r="AG453" s="152" t="s">
        <v>138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5">
      <c r="A454" s="159"/>
      <c r="B454" s="160"/>
      <c r="C454" s="189" t="s">
        <v>212</v>
      </c>
      <c r="D454" s="163"/>
      <c r="E454" s="164">
        <v>44.1</v>
      </c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52"/>
      <c r="Z454" s="152"/>
      <c r="AA454" s="152"/>
      <c r="AB454" s="152"/>
      <c r="AC454" s="152"/>
      <c r="AD454" s="152"/>
      <c r="AE454" s="152"/>
      <c r="AF454" s="152"/>
      <c r="AG454" s="152" t="s">
        <v>138</v>
      </c>
      <c r="AH454" s="152">
        <v>0</v>
      </c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5">
      <c r="A455" s="174">
        <v>32</v>
      </c>
      <c r="B455" s="175" t="s">
        <v>314</v>
      </c>
      <c r="C455" s="188" t="s">
        <v>315</v>
      </c>
      <c r="D455" s="176" t="s">
        <v>132</v>
      </c>
      <c r="E455" s="177">
        <v>426.4</v>
      </c>
      <c r="F455" s="178"/>
      <c r="G455" s="179">
        <f>ROUND(E455*F455,2)</f>
        <v>0</v>
      </c>
      <c r="H455" s="162">
        <v>0</v>
      </c>
      <c r="I455" s="161">
        <f>ROUND(E455*H455,2)</f>
        <v>0</v>
      </c>
      <c r="J455" s="162">
        <v>30.9</v>
      </c>
      <c r="K455" s="161">
        <f>ROUND(E455*J455,2)</f>
        <v>13175.76</v>
      </c>
      <c r="L455" s="161">
        <v>21</v>
      </c>
      <c r="M455" s="161">
        <f>G455*(1+L455/100)</f>
        <v>0</v>
      </c>
      <c r="N455" s="161">
        <v>0</v>
      </c>
      <c r="O455" s="161">
        <f>ROUND(E455*N455,2)</f>
        <v>0</v>
      </c>
      <c r="P455" s="161">
        <v>0.01</v>
      </c>
      <c r="Q455" s="161">
        <f>ROUND(E455*P455,2)</f>
        <v>4.26</v>
      </c>
      <c r="R455" s="161"/>
      <c r="S455" s="161" t="s">
        <v>133</v>
      </c>
      <c r="T455" s="161" t="s">
        <v>134</v>
      </c>
      <c r="U455" s="161">
        <v>0.08</v>
      </c>
      <c r="V455" s="161">
        <f>ROUND(E455*U455,2)</f>
        <v>34.11</v>
      </c>
      <c r="W455" s="161"/>
      <c r="X455" s="161" t="s">
        <v>135</v>
      </c>
      <c r="Y455" s="152"/>
      <c r="Z455" s="152"/>
      <c r="AA455" s="152"/>
      <c r="AB455" s="152"/>
      <c r="AC455" s="152"/>
      <c r="AD455" s="152"/>
      <c r="AE455" s="152"/>
      <c r="AF455" s="152"/>
      <c r="AG455" s="152" t="s">
        <v>136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5">
      <c r="A456" s="159"/>
      <c r="B456" s="160"/>
      <c r="C456" s="189" t="s">
        <v>166</v>
      </c>
      <c r="D456" s="163"/>
      <c r="E456" s="164">
        <v>84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52"/>
      <c r="Z456" s="152"/>
      <c r="AA456" s="152"/>
      <c r="AB456" s="152"/>
      <c r="AC456" s="152"/>
      <c r="AD456" s="152"/>
      <c r="AE456" s="152"/>
      <c r="AF456" s="152"/>
      <c r="AG456" s="152" t="s">
        <v>138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5">
      <c r="A457" s="159"/>
      <c r="B457" s="160"/>
      <c r="C457" s="189" t="s">
        <v>139</v>
      </c>
      <c r="D457" s="163"/>
      <c r="E457" s="164">
        <v>-1.6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52"/>
      <c r="Z457" s="152"/>
      <c r="AA457" s="152"/>
      <c r="AB457" s="152"/>
      <c r="AC457" s="152"/>
      <c r="AD457" s="152"/>
      <c r="AE457" s="152"/>
      <c r="AF457" s="152"/>
      <c r="AG457" s="152" t="s">
        <v>138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5">
      <c r="A458" s="159"/>
      <c r="B458" s="160"/>
      <c r="C458" s="189" t="s">
        <v>140</v>
      </c>
      <c r="D458" s="163"/>
      <c r="E458" s="164">
        <v>-1.8</v>
      </c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52"/>
      <c r="Z458" s="152"/>
      <c r="AA458" s="152"/>
      <c r="AB458" s="152"/>
      <c r="AC458" s="152"/>
      <c r="AD458" s="152"/>
      <c r="AE458" s="152"/>
      <c r="AF458" s="152"/>
      <c r="AG458" s="152" t="s">
        <v>138</v>
      </c>
      <c r="AH458" s="152">
        <v>0</v>
      </c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5">
      <c r="A459" s="159"/>
      <c r="B459" s="160"/>
      <c r="C459" s="189" t="s">
        <v>167</v>
      </c>
      <c r="D459" s="163"/>
      <c r="E459" s="164">
        <v>53.9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52"/>
      <c r="Z459" s="152"/>
      <c r="AA459" s="152"/>
      <c r="AB459" s="152"/>
      <c r="AC459" s="152"/>
      <c r="AD459" s="152"/>
      <c r="AE459" s="152"/>
      <c r="AF459" s="152"/>
      <c r="AG459" s="152" t="s">
        <v>138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5">
      <c r="A460" s="159"/>
      <c r="B460" s="160"/>
      <c r="C460" s="189" t="s">
        <v>168</v>
      </c>
      <c r="D460" s="163"/>
      <c r="E460" s="164">
        <v>-3.6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52"/>
      <c r="Z460" s="152"/>
      <c r="AA460" s="152"/>
      <c r="AB460" s="152"/>
      <c r="AC460" s="152"/>
      <c r="AD460" s="152"/>
      <c r="AE460" s="152"/>
      <c r="AF460" s="152"/>
      <c r="AG460" s="152" t="s">
        <v>138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5">
      <c r="A461" s="159"/>
      <c r="B461" s="160"/>
      <c r="C461" s="189" t="s">
        <v>169</v>
      </c>
      <c r="D461" s="163"/>
      <c r="E461" s="164">
        <v>94.5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52"/>
      <c r="Z461" s="152"/>
      <c r="AA461" s="152"/>
      <c r="AB461" s="152"/>
      <c r="AC461" s="152"/>
      <c r="AD461" s="152"/>
      <c r="AE461" s="152"/>
      <c r="AF461" s="152"/>
      <c r="AG461" s="152" t="s">
        <v>138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5">
      <c r="A462" s="159"/>
      <c r="B462" s="160"/>
      <c r="C462" s="189" t="s">
        <v>140</v>
      </c>
      <c r="D462" s="163"/>
      <c r="E462" s="164">
        <v>-1.8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52"/>
      <c r="Z462" s="152"/>
      <c r="AA462" s="152"/>
      <c r="AB462" s="152"/>
      <c r="AC462" s="152"/>
      <c r="AD462" s="152"/>
      <c r="AE462" s="152"/>
      <c r="AF462" s="152"/>
      <c r="AG462" s="152" t="s">
        <v>138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5">
      <c r="A463" s="159"/>
      <c r="B463" s="160"/>
      <c r="C463" s="189" t="s">
        <v>170</v>
      </c>
      <c r="D463" s="163"/>
      <c r="E463" s="164">
        <v>-4.8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52"/>
      <c r="Z463" s="152"/>
      <c r="AA463" s="152"/>
      <c r="AB463" s="152"/>
      <c r="AC463" s="152"/>
      <c r="AD463" s="152"/>
      <c r="AE463" s="152"/>
      <c r="AF463" s="152"/>
      <c r="AG463" s="152" t="s">
        <v>138</v>
      </c>
      <c r="AH463" s="152">
        <v>0</v>
      </c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5">
      <c r="A464" s="159"/>
      <c r="B464" s="160"/>
      <c r="C464" s="189" t="s">
        <v>171</v>
      </c>
      <c r="D464" s="163"/>
      <c r="E464" s="164">
        <v>105.7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52"/>
      <c r="Z464" s="152"/>
      <c r="AA464" s="152"/>
      <c r="AB464" s="152"/>
      <c r="AC464" s="152"/>
      <c r="AD464" s="152"/>
      <c r="AE464" s="152"/>
      <c r="AF464" s="152"/>
      <c r="AG464" s="152" t="s">
        <v>138</v>
      </c>
      <c r="AH464" s="152">
        <v>0</v>
      </c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5">
      <c r="A465" s="159"/>
      <c r="B465" s="160"/>
      <c r="C465" s="189" t="s">
        <v>139</v>
      </c>
      <c r="D465" s="163"/>
      <c r="E465" s="164">
        <v>-1.6</v>
      </c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52"/>
      <c r="Z465" s="152"/>
      <c r="AA465" s="152"/>
      <c r="AB465" s="152"/>
      <c r="AC465" s="152"/>
      <c r="AD465" s="152"/>
      <c r="AE465" s="152"/>
      <c r="AF465" s="152"/>
      <c r="AG465" s="152" t="s">
        <v>138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5">
      <c r="A466" s="159"/>
      <c r="B466" s="160"/>
      <c r="C466" s="189" t="s">
        <v>172</v>
      </c>
      <c r="D466" s="163"/>
      <c r="E466" s="164">
        <v>57.4</v>
      </c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52"/>
      <c r="Z466" s="152"/>
      <c r="AA466" s="152"/>
      <c r="AB466" s="152"/>
      <c r="AC466" s="152"/>
      <c r="AD466" s="152"/>
      <c r="AE466" s="152"/>
      <c r="AF466" s="152"/>
      <c r="AG466" s="152" t="s">
        <v>138</v>
      </c>
      <c r="AH466" s="152">
        <v>0</v>
      </c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5">
      <c r="A467" s="159"/>
      <c r="B467" s="160"/>
      <c r="C467" s="189" t="s">
        <v>173</v>
      </c>
      <c r="D467" s="163"/>
      <c r="E467" s="164">
        <v>-7.2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52"/>
      <c r="Z467" s="152"/>
      <c r="AA467" s="152"/>
      <c r="AB467" s="152"/>
      <c r="AC467" s="152"/>
      <c r="AD467" s="152"/>
      <c r="AE467" s="152"/>
      <c r="AF467" s="152"/>
      <c r="AG467" s="152" t="s">
        <v>138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5">
      <c r="A468" s="159"/>
      <c r="B468" s="160"/>
      <c r="C468" s="189" t="s">
        <v>174</v>
      </c>
      <c r="D468" s="163"/>
      <c r="E468" s="164">
        <v>-3.2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52"/>
      <c r="Z468" s="152"/>
      <c r="AA468" s="152"/>
      <c r="AB468" s="152"/>
      <c r="AC468" s="152"/>
      <c r="AD468" s="152"/>
      <c r="AE468" s="152"/>
      <c r="AF468" s="152"/>
      <c r="AG468" s="152" t="s">
        <v>138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5">
      <c r="A469" s="159"/>
      <c r="B469" s="160"/>
      <c r="C469" s="189" t="s">
        <v>140</v>
      </c>
      <c r="D469" s="163"/>
      <c r="E469" s="164">
        <v>-1.8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52"/>
      <c r="Z469" s="152"/>
      <c r="AA469" s="152"/>
      <c r="AB469" s="152"/>
      <c r="AC469" s="152"/>
      <c r="AD469" s="152"/>
      <c r="AE469" s="152"/>
      <c r="AF469" s="152"/>
      <c r="AG469" s="152" t="s">
        <v>138</v>
      </c>
      <c r="AH469" s="152">
        <v>0</v>
      </c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5">
      <c r="A470" s="159"/>
      <c r="B470" s="160"/>
      <c r="C470" s="189" t="s">
        <v>175</v>
      </c>
      <c r="D470" s="163"/>
      <c r="E470" s="164">
        <v>16.100000000000001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52"/>
      <c r="Z470" s="152"/>
      <c r="AA470" s="152"/>
      <c r="AB470" s="152"/>
      <c r="AC470" s="152"/>
      <c r="AD470" s="152"/>
      <c r="AE470" s="152"/>
      <c r="AF470" s="152"/>
      <c r="AG470" s="152" t="s">
        <v>138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5">
      <c r="A471" s="159"/>
      <c r="B471" s="160"/>
      <c r="C471" s="189" t="s">
        <v>176</v>
      </c>
      <c r="D471" s="163"/>
      <c r="E471" s="164">
        <v>-1.2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52"/>
      <c r="Z471" s="152"/>
      <c r="AA471" s="152"/>
      <c r="AB471" s="152"/>
      <c r="AC471" s="152"/>
      <c r="AD471" s="152"/>
      <c r="AE471" s="152"/>
      <c r="AF471" s="152"/>
      <c r="AG471" s="152" t="s">
        <v>138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5">
      <c r="A472" s="159"/>
      <c r="B472" s="160"/>
      <c r="C472" s="189" t="s">
        <v>177</v>
      </c>
      <c r="D472" s="163"/>
      <c r="E472" s="164">
        <v>16.100000000000001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52"/>
      <c r="Z472" s="152"/>
      <c r="AA472" s="152"/>
      <c r="AB472" s="152"/>
      <c r="AC472" s="152"/>
      <c r="AD472" s="152"/>
      <c r="AE472" s="152"/>
      <c r="AF472" s="152"/>
      <c r="AG472" s="152" t="s">
        <v>138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5">
      <c r="A473" s="159"/>
      <c r="B473" s="160"/>
      <c r="C473" s="189" t="s">
        <v>178</v>
      </c>
      <c r="D473" s="163"/>
      <c r="E473" s="164">
        <v>-2.4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52"/>
      <c r="Z473" s="152"/>
      <c r="AA473" s="152"/>
      <c r="AB473" s="152"/>
      <c r="AC473" s="152"/>
      <c r="AD473" s="152"/>
      <c r="AE473" s="152"/>
      <c r="AF473" s="152"/>
      <c r="AG473" s="152" t="s">
        <v>138</v>
      </c>
      <c r="AH473" s="152">
        <v>0</v>
      </c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5">
      <c r="A474" s="159"/>
      <c r="B474" s="160"/>
      <c r="C474" s="189" t="s">
        <v>179</v>
      </c>
      <c r="D474" s="163"/>
      <c r="E474" s="164">
        <v>16.100000000000001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52"/>
      <c r="Z474" s="152"/>
      <c r="AA474" s="152"/>
      <c r="AB474" s="152"/>
      <c r="AC474" s="152"/>
      <c r="AD474" s="152"/>
      <c r="AE474" s="152"/>
      <c r="AF474" s="152"/>
      <c r="AG474" s="152" t="s">
        <v>138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5">
      <c r="A475" s="159"/>
      <c r="B475" s="160"/>
      <c r="C475" s="189" t="s">
        <v>176</v>
      </c>
      <c r="D475" s="163"/>
      <c r="E475" s="164">
        <v>-1.2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52"/>
      <c r="Z475" s="152"/>
      <c r="AA475" s="152"/>
      <c r="AB475" s="152"/>
      <c r="AC475" s="152"/>
      <c r="AD475" s="152"/>
      <c r="AE475" s="152"/>
      <c r="AF475" s="152"/>
      <c r="AG475" s="152" t="s">
        <v>138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5">
      <c r="A476" s="159"/>
      <c r="B476" s="160"/>
      <c r="C476" s="189" t="s">
        <v>177</v>
      </c>
      <c r="D476" s="163"/>
      <c r="E476" s="164">
        <v>16.100000000000001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52"/>
      <c r="Z476" s="152"/>
      <c r="AA476" s="152"/>
      <c r="AB476" s="152"/>
      <c r="AC476" s="152"/>
      <c r="AD476" s="152"/>
      <c r="AE476" s="152"/>
      <c r="AF476" s="152"/>
      <c r="AG476" s="152" t="s">
        <v>138</v>
      </c>
      <c r="AH476" s="152">
        <v>0</v>
      </c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5">
      <c r="A477" s="159"/>
      <c r="B477" s="160"/>
      <c r="C477" s="189" t="s">
        <v>178</v>
      </c>
      <c r="D477" s="163"/>
      <c r="E477" s="164">
        <v>-2.4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52"/>
      <c r="Z477" s="152"/>
      <c r="AA477" s="152"/>
      <c r="AB477" s="152"/>
      <c r="AC477" s="152"/>
      <c r="AD477" s="152"/>
      <c r="AE477" s="152"/>
      <c r="AF477" s="152"/>
      <c r="AG477" s="152" t="s">
        <v>138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5">
      <c r="A478" s="159"/>
      <c r="B478" s="160"/>
      <c r="C478" s="189" t="s">
        <v>180</v>
      </c>
      <c r="D478" s="163"/>
      <c r="E478" s="164">
        <v>16.100000000000001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52"/>
      <c r="Z478" s="152"/>
      <c r="AA478" s="152"/>
      <c r="AB478" s="152"/>
      <c r="AC478" s="152"/>
      <c r="AD478" s="152"/>
      <c r="AE478" s="152"/>
      <c r="AF478" s="152"/>
      <c r="AG478" s="152" t="s">
        <v>138</v>
      </c>
      <c r="AH478" s="152">
        <v>0</v>
      </c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5">
      <c r="A479" s="159"/>
      <c r="B479" s="160"/>
      <c r="C479" s="189" t="s">
        <v>176</v>
      </c>
      <c r="D479" s="163"/>
      <c r="E479" s="164">
        <v>-1.2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52"/>
      <c r="Z479" s="152"/>
      <c r="AA479" s="152"/>
      <c r="AB479" s="152"/>
      <c r="AC479" s="152"/>
      <c r="AD479" s="152"/>
      <c r="AE479" s="152"/>
      <c r="AF479" s="152"/>
      <c r="AG479" s="152" t="s">
        <v>138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5">
      <c r="A480" s="159"/>
      <c r="B480" s="160"/>
      <c r="C480" s="189" t="s">
        <v>181</v>
      </c>
      <c r="D480" s="163"/>
      <c r="E480" s="164">
        <v>14.7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52"/>
      <c r="Z480" s="152"/>
      <c r="AA480" s="152"/>
      <c r="AB480" s="152"/>
      <c r="AC480" s="152"/>
      <c r="AD480" s="152"/>
      <c r="AE480" s="152"/>
      <c r="AF480" s="152"/>
      <c r="AG480" s="152" t="s">
        <v>138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5">
      <c r="A481" s="159"/>
      <c r="B481" s="160"/>
      <c r="C481" s="189" t="s">
        <v>168</v>
      </c>
      <c r="D481" s="163"/>
      <c r="E481" s="164">
        <v>-3.6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52"/>
      <c r="Z481" s="152"/>
      <c r="AA481" s="152"/>
      <c r="AB481" s="152"/>
      <c r="AC481" s="152"/>
      <c r="AD481" s="152"/>
      <c r="AE481" s="152"/>
      <c r="AF481" s="152"/>
      <c r="AG481" s="152" t="s">
        <v>138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5">
      <c r="A482" s="159"/>
      <c r="B482" s="160"/>
      <c r="C482" s="189" t="s">
        <v>182</v>
      </c>
      <c r="D482" s="163"/>
      <c r="E482" s="164">
        <v>30.8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52"/>
      <c r="Z482" s="152"/>
      <c r="AA482" s="152"/>
      <c r="AB482" s="152"/>
      <c r="AC482" s="152"/>
      <c r="AD482" s="152"/>
      <c r="AE482" s="152"/>
      <c r="AF482" s="152"/>
      <c r="AG482" s="152" t="s">
        <v>138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5">
      <c r="A483" s="159"/>
      <c r="B483" s="160"/>
      <c r="C483" s="189" t="s">
        <v>178</v>
      </c>
      <c r="D483" s="163"/>
      <c r="E483" s="164">
        <v>-2.4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52"/>
      <c r="Z483" s="152"/>
      <c r="AA483" s="152"/>
      <c r="AB483" s="152"/>
      <c r="AC483" s="152"/>
      <c r="AD483" s="152"/>
      <c r="AE483" s="152"/>
      <c r="AF483" s="152"/>
      <c r="AG483" s="152" t="s">
        <v>138</v>
      </c>
      <c r="AH483" s="152">
        <v>0</v>
      </c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5">
      <c r="A484" s="159"/>
      <c r="B484" s="160"/>
      <c r="C484" s="189" t="s">
        <v>183</v>
      </c>
      <c r="D484" s="163"/>
      <c r="E484" s="164">
        <v>32.200000000000003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52"/>
      <c r="Z484" s="152"/>
      <c r="AA484" s="152"/>
      <c r="AB484" s="152"/>
      <c r="AC484" s="152"/>
      <c r="AD484" s="152"/>
      <c r="AE484" s="152"/>
      <c r="AF484" s="152"/>
      <c r="AG484" s="152" t="s">
        <v>138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5">
      <c r="A485" s="159"/>
      <c r="B485" s="160"/>
      <c r="C485" s="189" t="s">
        <v>178</v>
      </c>
      <c r="D485" s="163"/>
      <c r="E485" s="164">
        <v>-2.4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52"/>
      <c r="Z485" s="152"/>
      <c r="AA485" s="152"/>
      <c r="AB485" s="152"/>
      <c r="AC485" s="152"/>
      <c r="AD485" s="152"/>
      <c r="AE485" s="152"/>
      <c r="AF485" s="152"/>
      <c r="AG485" s="152" t="s">
        <v>138</v>
      </c>
      <c r="AH485" s="152">
        <v>0</v>
      </c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5">
      <c r="A486" s="159"/>
      <c r="B486" s="160"/>
      <c r="C486" s="189" t="s">
        <v>184</v>
      </c>
      <c r="D486" s="163"/>
      <c r="E486" s="164">
        <v>26.6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52"/>
      <c r="Z486" s="152"/>
      <c r="AA486" s="152"/>
      <c r="AB486" s="152"/>
      <c r="AC486" s="152"/>
      <c r="AD486" s="152"/>
      <c r="AE486" s="152"/>
      <c r="AF486" s="152"/>
      <c r="AG486" s="152" t="s">
        <v>138</v>
      </c>
      <c r="AH486" s="152">
        <v>0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5">
      <c r="A487" s="159"/>
      <c r="B487" s="160"/>
      <c r="C487" s="189" t="s">
        <v>176</v>
      </c>
      <c r="D487" s="163"/>
      <c r="E487" s="164">
        <v>-1.2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52"/>
      <c r="Z487" s="152"/>
      <c r="AA487" s="152"/>
      <c r="AB487" s="152"/>
      <c r="AC487" s="152"/>
      <c r="AD487" s="152"/>
      <c r="AE487" s="152"/>
      <c r="AF487" s="152"/>
      <c r="AG487" s="152" t="s">
        <v>138</v>
      </c>
      <c r="AH487" s="152">
        <v>0</v>
      </c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5">
      <c r="A488" s="159"/>
      <c r="B488" s="160"/>
      <c r="C488" s="189" t="s">
        <v>185</v>
      </c>
      <c r="D488" s="163"/>
      <c r="E488" s="164">
        <v>37.799999999999997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52"/>
      <c r="Z488" s="152"/>
      <c r="AA488" s="152"/>
      <c r="AB488" s="152"/>
      <c r="AC488" s="152"/>
      <c r="AD488" s="152"/>
      <c r="AE488" s="152"/>
      <c r="AF488" s="152"/>
      <c r="AG488" s="152" t="s">
        <v>138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5">
      <c r="A489" s="159"/>
      <c r="B489" s="160"/>
      <c r="C489" s="189" t="s">
        <v>176</v>
      </c>
      <c r="D489" s="163"/>
      <c r="E489" s="164">
        <v>-1.2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52"/>
      <c r="Z489" s="152"/>
      <c r="AA489" s="152"/>
      <c r="AB489" s="152"/>
      <c r="AC489" s="152"/>
      <c r="AD489" s="152"/>
      <c r="AE489" s="152"/>
      <c r="AF489" s="152"/>
      <c r="AG489" s="152" t="s">
        <v>138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5">
      <c r="A490" s="159"/>
      <c r="B490" s="160"/>
      <c r="C490" s="189" t="s">
        <v>174</v>
      </c>
      <c r="D490" s="163"/>
      <c r="E490" s="164">
        <v>-3.2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52"/>
      <c r="Z490" s="152"/>
      <c r="AA490" s="152"/>
      <c r="AB490" s="152"/>
      <c r="AC490" s="152"/>
      <c r="AD490" s="152"/>
      <c r="AE490" s="152"/>
      <c r="AF490" s="152"/>
      <c r="AG490" s="152" t="s">
        <v>138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5">
      <c r="A491" s="159"/>
      <c r="B491" s="160"/>
      <c r="C491" s="189" t="s">
        <v>186</v>
      </c>
      <c r="D491" s="163"/>
      <c r="E491" s="164">
        <v>73.5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52"/>
      <c r="Z491" s="152"/>
      <c r="AA491" s="152"/>
      <c r="AB491" s="152"/>
      <c r="AC491" s="152"/>
      <c r="AD491" s="152"/>
      <c r="AE491" s="152"/>
      <c r="AF491" s="152"/>
      <c r="AG491" s="152" t="s">
        <v>138</v>
      </c>
      <c r="AH491" s="152">
        <v>0</v>
      </c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5">
      <c r="A492" s="159"/>
      <c r="B492" s="160"/>
      <c r="C492" s="189" t="s">
        <v>139</v>
      </c>
      <c r="D492" s="163"/>
      <c r="E492" s="164">
        <v>-1.6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52"/>
      <c r="Z492" s="152"/>
      <c r="AA492" s="152"/>
      <c r="AB492" s="152"/>
      <c r="AC492" s="152"/>
      <c r="AD492" s="152"/>
      <c r="AE492" s="152"/>
      <c r="AF492" s="152"/>
      <c r="AG492" s="152" t="s">
        <v>138</v>
      </c>
      <c r="AH492" s="152">
        <v>0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5">
      <c r="A493" s="159"/>
      <c r="B493" s="160"/>
      <c r="C493" s="189" t="s">
        <v>187</v>
      </c>
      <c r="D493" s="163"/>
      <c r="E493" s="164">
        <v>97.3</v>
      </c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52"/>
      <c r="Z493" s="152"/>
      <c r="AA493" s="152"/>
      <c r="AB493" s="152"/>
      <c r="AC493" s="152"/>
      <c r="AD493" s="152"/>
      <c r="AE493" s="152"/>
      <c r="AF493" s="152"/>
      <c r="AG493" s="152" t="s">
        <v>138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5">
      <c r="A494" s="159"/>
      <c r="B494" s="160"/>
      <c r="C494" s="189" t="s">
        <v>139</v>
      </c>
      <c r="D494" s="163"/>
      <c r="E494" s="164">
        <v>-1.6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52"/>
      <c r="Z494" s="152"/>
      <c r="AA494" s="152"/>
      <c r="AB494" s="152"/>
      <c r="AC494" s="152"/>
      <c r="AD494" s="152"/>
      <c r="AE494" s="152"/>
      <c r="AF494" s="152"/>
      <c r="AG494" s="152" t="s">
        <v>138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5">
      <c r="A495" s="159"/>
      <c r="B495" s="160"/>
      <c r="C495" s="189" t="s">
        <v>215</v>
      </c>
      <c r="D495" s="163"/>
      <c r="E495" s="164">
        <v>-309.5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52"/>
      <c r="Z495" s="152"/>
      <c r="AA495" s="152"/>
      <c r="AB495" s="152"/>
      <c r="AC495" s="152"/>
      <c r="AD495" s="152"/>
      <c r="AE495" s="152"/>
      <c r="AF495" s="152"/>
      <c r="AG495" s="152" t="s">
        <v>138</v>
      </c>
      <c r="AH495" s="152">
        <v>0</v>
      </c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ht="20.399999999999999" outlineLevel="1" x14ac:dyDescent="0.25">
      <c r="A496" s="174">
        <v>33</v>
      </c>
      <c r="B496" s="175" t="s">
        <v>316</v>
      </c>
      <c r="C496" s="188" t="s">
        <v>317</v>
      </c>
      <c r="D496" s="176" t="s">
        <v>132</v>
      </c>
      <c r="E496" s="177">
        <v>309.5</v>
      </c>
      <c r="F496" s="178"/>
      <c r="G496" s="179">
        <f>ROUND(E496*F496,2)</f>
        <v>0</v>
      </c>
      <c r="H496" s="162">
        <v>0</v>
      </c>
      <c r="I496" s="161">
        <f>ROUND(E496*H496,2)</f>
        <v>0</v>
      </c>
      <c r="J496" s="162">
        <v>100.4</v>
      </c>
      <c r="K496" s="161">
        <f>ROUND(E496*J496,2)</f>
        <v>31073.8</v>
      </c>
      <c r="L496" s="161">
        <v>21</v>
      </c>
      <c r="M496" s="161">
        <f>G496*(1+L496/100)</f>
        <v>0</v>
      </c>
      <c r="N496" s="161">
        <v>0</v>
      </c>
      <c r="O496" s="161">
        <f>ROUND(E496*N496,2)</f>
        <v>0</v>
      </c>
      <c r="P496" s="161">
        <v>4.5999999999999999E-2</v>
      </c>
      <c r="Q496" s="161">
        <f>ROUND(E496*P496,2)</f>
        <v>14.24</v>
      </c>
      <c r="R496" s="161"/>
      <c r="S496" s="161" t="s">
        <v>133</v>
      </c>
      <c r="T496" s="161" t="s">
        <v>134</v>
      </c>
      <c r="U496" s="161">
        <v>0.26</v>
      </c>
      <c r="V496" s="161">
        <f>ROUND(E496*U496,2)</f>
        <v>80.47</v>
      </c>
      <c r="W496" s="161"/>
      <c r="X496" s="161" t="s">
        <v>135</v>
      </c>
      <c r="Y496" s="152"/>
      <c r="Z496" s="152"/>
      <c r="AA496" s="152"/>
      <c r="AB496" s="152"/>
      <c r="AC496" s="152"/>
      <c r="AD496" s="152"/>
      <c r="AE496" s="152"/>
      <c r="AF496" s="152"/>
      <c r="AG496" s="152" t="s">
        <v>136</v>
      </c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5">
      <c r="A497" s="159"/>
      <c r="B497" s="160"/>
      <c r="C497" s="189" t="s">
        <v>137</v>
      </c>
      <c r="D497" s="163"/>
      <c r="E497" s="164">
        <v>48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52"/>
      <c r="Z497" s="152"/>
      <c r="AA497" s="152"/>
      <c r="AB497" s="152"/>
      <c r="AC497" s="152"/>
      <c r="AD497" s="152"/>
      <c r="AE497" s="152"/>
      <c r="AF497" s="152"/>
      <c r="AG497" s="152" t="s">
        <v>138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5">
      <c r="A498" s="159"/>
      <c r="B498" s="160"/>
      <c r="C498" s="189" t="s">
        <v>139</v>
      </c>
      <c r="D498" s="163"/>
      <c r="E498" s="164">
        <v>-1.6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52"/>
      <c r="Z498" s="152"/>
      <c r="AA498" s="152"/>
      <c r="AB498" s="152"/>
      <c r="AC498" s="152"/>
      <c r="AD498" s="152"/>
      <c r="AE498" s="152"/>
      <c r="AF498" s="152"/>
      <c r="AG498" s="152" t="s">
        <v>138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5">
      <c r="A499" s="159"/>
      <c r="B499" s="160"/>
      <c r="C499" s="189" t="s">
        <v>140</v>
      </c>
      <c r="D499" s="163"/>
      <c r="E499" s="164">
        <v>-1.8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52"/>
      <c r="Z499" s="152"/>
      <c r="AA499" s="152"/>
      <c r="AB499" s="152"/>
      <c r="AC499" s="152"/>
      <c r="AD499" s="152"/>
      <c r="AE499" s="152"/>
      <c r="AF499" s="152"/>
      <c r="AG499" s="152" t="s">
        <v>138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5">
      <c r="A500" s="159"/>
      <c r="B500" s="160"/>
      <c r="C500" s="189" t="s">
        <v>141</v>
      </c>
      <c r="D500" s="163"/>
      <c r="E500" s="164">
        <v>23.1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52"/>
      <c r="Z500" s="152"/>
      <c r="AA500" s="152"/>
      <c r="AB500" s="152"/>
      <c r="AC500" s="152"/>
      <c r="AD500" s="152"/>
      <c r="AE500" s="152"/>
      <c r="AF500" s="152"/>
      <c r="AG500" s="152" t="s">
        <v>138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5">
      <c r="A501" s="159"/>
      <c r="B501" s="160"/>
      <c r="C501" s="189" t="s">
        <v>142</v>
      </c>
      <c r="D501" s="163"/>
      <c r="E501" s="164">
        <v>-2.7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52"/>
      <c r="Z501" s="152"/>
      <c r="AA501" s="152"/>
      <c r="AB501" s="152"/>
      <c r="AC501" s="152"/>
      <c r="AD501" s="152"/>
      <c r="AE501" s="152"/>
      <c r="AF501" s="152"/>
      <c r="AG501" s="152" t="s">
        <v>138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5">
      <c r="A502" s="159"/>
      <c r="B502" s="160"/>
      <c r="C502" s="189" t="s">
        <v>143</v>
      </c>
      <c r="D502" s="163"/>
      <c r="E502" s="164">
        <v>40.5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52"/>
      <c r="Z502" s="152"/>
      <c r="AA502" s="152"/>
      <c r="AB502" s="152"/>
      <c r="AC502" s="152"/>
      <c r="AD502" s="152"/>
      <c r="AE502" s="152"/>
      <c r="AF502" s="152"/>
      <c r="AG502" s="152" t="s">
        <v>138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5">
      <c r="A503" s="159"/>
      <c r="B503" s="160"/>
      <c r="C503" s="189" t="s">
        <v>144</v>
      </c>
      <c r="D503" s="163"/>
      <c r="E503" s="164">
        <v>-1.35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52"/>
      <c r="Z503" s="152"/>
      <c r="AA503" s="152"/>
      <c r="AB503" s="152"/>
      <c r="AC503" s="152"/>
      <c r="AD503" s="152"/>
      <c r="AE503" s="152"/>
      <c r="AF503" s="152"/>
      <c r="AG503" s="152" t="s">
        <v>138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5">
      <c r="A504" s="159"/>
      <c r="B504" s="160"/>
      <c r="C504" s="189" t="s">
        <v>145</v>
      </c>
      <c r="D504" s="163"/>
      <c r="E504" s="164">
        <v>-3.6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52"/>
      <c r="Z504" s="152"/>
      <c r="AA504" s="152"/>
      <c r="AB504" s="152"/>
      <c r="AC504" s="152"/>
      <c r="AD504" s="152"/>
      <c r="AE504" s="152"/>
      <c r="AF504" s="152"/>
      <c r="AG504" s="152" t="s">
        <v>138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5">
      <c r="A505" s="159"/>
      <c r="B505" s="160"/>
      <c r="C505" s="189" t="s">
        <v>146</v>
      </c>
      <c r="D505" s="163"/>
      <c r="E505" s="164">
        <v>45.3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52"/>
      <c r="Z505" s="152"/>
      <c r="AA505" s="152"/>
      <c r="AB505" s="152"/>
      <c r="AC505" s="152"/>
      <c r="AD505" s="152"/>
      <c r="AE505" s="152"/>
      <c r="AF505" s="152"/>
      <c r="AG505" s="152" t="s">
        <v>138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5">
      <c r="A506" s="159"/>
      <c r="B506" s="160"/>
      <c r="C506" s="189" t="s">
        <v>147</v>
      </c>
      <c r="D506" s="163"/>
      <c r="E506" s="164">
        <v>-1.2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52"/>
      <c r="Z506" s="152"/>
      <c r="AA506" s="152"/>
      <c r="AB506" s="152"/>
      <c r="AC506" s="152"/>
      <c r="AD506" s="152"/>
      <c r="AE506" s="152"/>
      <c r="AF506" s="152"/>
      <c r="AG506" s="152" t="s">
        <v>138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5">
      <c r="A507" s="159"/>
      <c r="B507" s="160"/>
      <c r="C507" s="189" t="s">
        <v>148</v>
      </c>
      <c r="D507" s="163"/>
      <c r="E507" s="164">
        <v>24.6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52"/>
      <c r="Z507" s="152"/>
      <c r="AA507" s="152"/>
      <c r="AB507" s="152"/>
      <c r="AC507" s="152"/>
      <c r="AD507" s="152"/>
      <c r="AE507" s="152"/>
      <c r="AF507" s="152"/>
      <c r="AG507" s="152" t="s">
        <v>138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5">
      <c r="A508" s="159"/>
      <c r="B508" s="160"/>
      <c r="C508" s="189" t="s">
        <v>149</v>
      </c>
      <c r="D508" s="163"/>
      <c r="E508" s="164">
        <v>-5.4</v>
      </c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52"/>
      <c r="Z508" s="152"/>
      <c r="AA508" s="152"/>
      <c r="AB508" s="152"/>
      <c r="AC508" s="152"/>
      <c r="AD508" s="152"/>
      <c r="AE508" s="152"/>
      <c r="AF508" s="152"/>
      <c r="AG508" s="152" t="s">
        <v>138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5">
      <c r="A509" s="159"/>
      <c r="B509" s="160"/>
      <c r="C509" s="189" t="s">
        <v>150</v>
      </c>
      <c r="D509" s="163"/>
      <c r="E509" s="164">
        <v>-2.4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52"/>
      <c r="Z509" s="152"/>
      <c r="AA509" s="152"/>
      <c r="AB509" s="152"/>
      <c r="AC509" s="152"/>
      <c r="AD509" s="152"/>
      <c r="AE509" s="152"/>
      <c r="AF509" s="152"/>
      <c r="AG509" s="152" t="s">
        <v>138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5">
      <c r="A510" s="159"/>
      <c r="B510" s="160"/>
      <c r="C510" s="189" t="s">
        <v>144</v>
      </c>
      <c r="D510" s="163"/>
      <c r="E510" s="164">
        <v>-1.35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52"/>
      <c r="Z510" s="152"/>
      <c r="AA510" s="152"/>
      <c r="AB510" s="152"/>
      <c r="AC510" s="152"/>
      <c r="AD510" s="152"/>
      <c r="AE510" s="152"/>
      <c r="AF510" s="152"/>
      <c r="AG510" s="152" t="s">
        <v>138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5">
      <c r="A511" s="159"/>
      <c r="B511" s="160"/>
      <c r="C511" s="189" t="s">
        <v>151</v>
      </c>
      <c r="D511" s="163"/>
      <c r="E511" s="164">
        <v>6.9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52"/>
      <c r="Z511" s="152"/>
      <c r="AA511" s="152"/>
      <c r="AB511" s="152"/>
      <c r="AC511" s="152"/>
      <c r="AD511" s="152"/>
      <c r="AE511" s="152"/>
      <c r="AF511" s="152"/>
      <c r="AG511" s="152" t="s">
        <v>138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5">
      <c r="A512" s="159"/>
      <c r="B512" s="160"/>
      <c r="C512" s="189" t="s">
        <v>152</v>
      </c>
      <c r="D512" s="163"/>
      <c r="E512" s="164">
        <v>-0.9</v>
      </c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52"/>
      <c r="Z512" s="152"/>
      <c r="AA512" s="152"/>
      <c r="AB512" s="152"/>
      <c r="AC512" s="152"/>
      <c r="AD512" s="152"/>
      <c r="AE512" s="152"/>
      <c r="AF512" s="152"/>
      <c r="AG512" s="152" t="s">
        <v>138</v>
      </c>
      <c r="AH512" s="152">
        <v>0</v>
      </c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5">
      <c r="A513" s="159"/>
      <c r="B513" s="160"/>
      <c r="C513" s="189" t="s">
        <v>153</v>
      </c>
      <c r="D513" s="163"/>
      <c r="E513" s="164">
        <v>6.9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52"/>
      <c r="Z513" s="152"/>
      <c r="AA513" s="152"/>
      <c r="AB513" s="152"/>
      <c r="AC513" s="152"/>
      <c r="AD513" s="152"/>
      <c r="AE513" s="152"/>
      <c r="AF513" s="152"/>
      <c r="AG513" s="152" t="s">
        <v>138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5">
      <c r="A514" s="159"/>
      <c r="B514" s="160"/>
      <c r="C514" s="189" t="s">
        <v>154</v>
      </c>
      <c r="D514" s="163"/>
      <c r="E514" s="164">
        <v>-1.8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52"/>
      <c r="Z514" s="152"/>
      <c r="AA514" s="152"/>
      <c r="AB514" s="152"/>
      <c r="AC514" s="152"/>
      <c r="AD514" s="152"/>
      <c r="AE514" s="152"/>
      <c r="AF514" s="152"/>
      <c r="AG514" s="152" t="s">
        <v>138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5">
      <c r="A515" s="159"/>
      <c r="B515" s="160"/>
      <c r="C515" s="189" t="s">
        <v>155</v>
      </c>
      <c r="D515" s="163"/>
      <c r="E515" s="164">
        <v>6.9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52"/>
      <c r="Z515" s="152"/>
      <c r="AA515" s="152"/>
      <c r="AB515" s="152"/>
      <c r="AC515" s="152"/>
      <c r="AD515" s="152"/>
      <c r="AE515" s="152"/>
      <c r="AF515" s="152"/>
      <c r="AG515" s="152" t="s">
        <v>138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5">
      <c r="A516" s="159"/>
      <c r="B516" s="160"/>
      <c r="C516" s="189" t="s">
        <v>152</v>
      </c>
      <c r="D516" s="163"/>
      <c r="E516" s="164">
        <v>-0.9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52"/>
      <c r="Z516" s="152"/>
      <c r="AA516" s="152"/>
      <c r="AB516" s="152"/>
      <c r="AC516" s="152"/>
      <c r="AD516" s="152"/>
      <c r="AE516" s="152"/>
      <c r="AF516" s="152"/>
      <c r="AG516" s="152" t="s">
        <v>138</v>
      </c>
      <c r="AH516" s="152">
        <v>0</v>
      </c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5">
      <c r="A517" s="159"/>
      <c r="B517" s="160"/>
      <c r="C517" s="189" t="s">
        <v>153</v>
      </c>
      <c r="D517" s="163"/>
      <c r="E517" s="164">
        <v>6.9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52"/>
      <c r="Z517" s="152"/>
      <c r="AA517" s="152"/>
      <c r="AB517" s="152"/>
      <c r="AC517" s="152"/>
      <c r="AD517" s="152"/>
      <c r="AE517" s="152"/>
      <c r="AF517" s="152"/>
      <c r="AG517" s="152" t="s">
        <v>138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5">
      <c r="A518" s="159"/>
      <c r="B518" s="160"/>
      <c r="C518" s="189" t="s">
        <v>154</v>
      </c>
      <c r="D518" s="163"/>
      <c r="E518" s="164">
        <v>-1.8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52"/>
      <c r="Z518" s="152"/>
      <c r="AA518" s="152"/>
      <c r="AB518" s="152"/>
      <c r="AC518" s="152"/>
      <c r="AD518" s="152"/>
      <c r="AE518" s="152"/>
      <c r="AF518" s="152"/>
      <c r="AG518" s="152" t="s">
        <v>138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5">
      <c r="A519" s="159"/>
      <c r="B519" s="160"/>
      <c r="C519" s="189" t="s">
        <v>156</v>
      </c>
      <c r="D519" s="163"/>
      <c r="E519" s="164">
        <v>6.9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52"/>
      <c r="Z519" s="152"/>
      <c r="AA519" s="152"/>
      <c r="AB519" s="152"/>
      <c r="AC519" s="152"/>
      <c r="AD519" s="152"/>
      <c r="AE519" s="152"/>
      <c r="AF519" s="152"/>
      <c r="AG519" s="152" t="s">
        <v>138</v>
      </c>
      <c r="AH519" s="152">
        <v>0</v>
      </c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5">
      <c r="A520" s="159"/>
      <c r="B520" s="160"/>
      <c r="C520" s="189" t="s">
        <v>152</v>
      </c>
      <c r="D520" s="163"/>
      <c r="E520" s="164">
        <v>-0.9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52"/>
      <c r="Z520" s="152"/>
      <c r="AA520" s="152"/>
      <c r="AB520" s="152"/>
      <c r="AC520" s="152"/>
      <c r="AD520" s="152"/>
      <c r="AE520" s="152"/>
      <c r="AF520" s="152"/>
      <c r="AG520" s="152" t="s">
        <v>138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5">
      <c r="A521" s="159"/>
      <c r="B521" s="160"/>
      <c r="C521" s="189" t="s">
        <v>157</v>
      </c>
      <c r="D521" s="163"/>
      <c r="E521" s="164">
        <v>6.3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52"/>
      <c r="Z521" s="152"/>
      <c r="AA521" s="152"/>
      <c r="AB521" s="152"/>
      <c r="AC521" s="152"/>
      <c r="AD521" s="152"/>
      <c r="AE521" s="152"/>
      <c r="AF521" s="152"/>
      <c r="AG521" s="152" t="s">
        <v>138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outlineLevel="1" x14ac:dyDescent="0.25">
      <c r="A522" s="159"/>
      <c r="B522" s="160"/>
      <c r="C522" s="189" t="s">
        <v>142</v>
      </c>
      <c r="D522" s="163"/>
      <c r="E522" s="164">
        <v>-2.7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52"/>
      <c r="Z522" s="152"/>
      <c r="AA522" s="152"/>
      <c r="AB522" s="152"/>
      <c r="AC522" s="152"/>
      <c r="AD522" s="152"/>
      <c r="AE522" s="152"/>
      <c r="AF522" s="152"/>
      <c r="AG522" s="152" t="s">
        <v>138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 x14ac:dyDescent="0.25">
      <c r="A523" s="159"/>
      <c r="B523" s="160"/>
      <c r="C523" s="189" t="s">
        <v>158</v>
      </c>
      <c r="D523" s="163"/>
      <c r="E523" s="164">
        <v>13.2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52"/>
      <c r="Z523" s="152"/>
      <c r="AA523" s="152"/>
      <c r="AB523" s="152"/>
      <c r="AC523" s="152"/>
      <c r="AD523" s="152"/>
      <c r="AE523" s="152"/>
      <c r="AF523" s="152"/>
      <c r="AG523" s="152" t="s">
        <v>138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5">
      <c r="A524" s="159"/>
      <c r="B524" s="160"/>
      <c r="C524" s="189" t="s">
        <v>154</v>
      </c>
      <c r="D524" s="163"/>
      <c r="E524" s="164">
        <v>-1.8</v>
      </c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138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5">
      <c r="A525" s="159"/>
      <c r="B525" s="160"/>
      <c r="C525" s="189" t="s">
        <v>159</v>
      </c>
      <c r="D525" s="163"/>
      <c r="E525" s="164">
        <v>13.8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52"/>
      <c r="Z525" s="152"/>
      <c r="AA525" s="152"/>
      <c r="AB525" s="152"/>
      <c r="AC525" s="152"/>
      <c r="AD525" s="152"/>
      <c r="AE525" s="152"/>
      <c r="AF525" s="152"/>
      <c r="AG525" s="152" t="s">
        <v>138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5">
      <c r="A526" s="159"/>
      <c r="B526" s="160"/>
      <c r="C526" s="189" t="s">
        <v>154</v>
      </c>
      <c r="D526" s="163"/>
      <c r="E526" s="164">
        <v>-1.8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52"/>
      <c r="Z526" s="152"/>
      <c r="AA526" s="152"/>
      <c r="AB526" s="152"/>
      <c r="AC526" s="152"/>
      <c r="AD526" s="152"/>
      <c r="AE526" s="152"/>
      <c r="AF526" s="152"/>
      <c r="AG526" s="152" t="s">
        <v>138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5">
      <c r="A527" s="159"/>
      <c r="B527" s="160"/>
      <c r="C527" s="189" t="s">
        <v>160</v>
      </c>
      <c r="D527" s="163"/>
      <c r="E527" s="164">
        <v>11.4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52"/>
      <c r="Z527" s="152"/>
      <c r="AA527" s="152"/>
      <c r="AB527" s="152"/>
      <c r="AC527" s="152"/>
      <c r="AD527" s="152"/>
      <c r="AE527" s="152"/>
      <c r="AF527" s="152"/>
      <c r="AG527" s="152" t="s">
        <v>138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5">
      <c r="A528" s="159"/>
      <c r="B528" s="160"/>
      <c r="C528" s="189" t="s">
        <v>152</v>
      </c>
      <c r="D528" s="163"/>
      <c r="E528" s="164">
        <v>-0.9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52"/>
      <c r="Z528" s="152"/>
      <c r="AA528" s="152"/>
      <c r="AB528" s="152"/>
      <c r="AC528" s="152"/>
      <c r="AD528" s="152"/>
      <c r="AE528" s="152"/>
      <c r="AF528" s="152"/>
      <c r="AG528" s="152" t="s">
        <v>138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5">
      <c r="A529" s="159"/>
      <c r="B529" s="160"/>
      <c r="C529" s="189" t="s">
        <v>161</v>
      </c>
      <c r="D529" s="163"/>
      <c r="E529" s="164">
        <v>16.2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52"/>
      <c r="Z529" s="152"/>
      <c r="AA529" s="152"/>
      <c r="AB529" s="152"/>
      <c r="AC529" s="152"/>
      <c r="AD529" s="152"/>
      <c r="AE529" s="152"/>
      <c r="AF529" s="152"/>
      <c r="AG529" s="152" t="s">
        <v>138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5">
      <c r="A530" s="159"/>
      <c r="B530" s="160"/>
      <c r="C530" s="189" t="s">
        <v>152</v>
      </c>
      <c r="D530" s="163"/>
      <c r="E530" s="164">
        <v>-0.9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52"/>
      <c r="Z530" s="152"/>
      <c r="AA530" s="152"/>
      <c r="AB530" s="152"/>
      <c r="AC530" s="152"/>
      <c r="AD530" s="152"/>
      <c r="AE530" s="152"/>
      <c r="AF530" s="152"/>
      <c r="AG530" s="152" t="s">
        <v>138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5">
      <c r="A531" s="159"/>
      <c r="B531" s="160"/>
      <c r="C531" s="189" t="s">
        <v>150</v>
      </c>
      <c r="D531" s="163"/>
      <c r="E531" s="164">
        <v>-2.4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52"/>
      <c r="Z531" s="152"/>
      <c r="AA531" s="152"/>
      <c r="AB531" s="152"/>
      <c r="AC531" s="152"/>
      <c r="AD531" s="152"/>
      <c r="AE531" s="152"/>
      <c r="AF531" s="152"/>
      <c r="AG531" s="152" t="s">
        <v>138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5">
      <c r="A532" s="159"/>
      <c r="B532" s="160"/>
      <c r="C532" s="189" t="s">
        <v>162</v>
      </c>
      <c r="D532" s="163"/>
      <c r="E532" s="164">
        <v>31.5</v>
      </c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52"/>
      <c r="Z532" s="152"/>
      <c r="AA532" s="152"/>
      <c r="AB532" s="152"/>
      <c r="AC532" s="152"/>
      <c r="AD532" s="152"/>
      <c r="AE532" s="152"/>
      <c r="AF532" s="152"/>
      <c r="AG532" s="152" t="s">
        <v>138</v>
      </c>
      <c r="AH532" s="152">
        <v>0</v>
      </c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5">
      <c r="A533" s="159"/>
      <c r="B533" s="160"/>
      <c r="C533" s="189" t="s">
        <v>147</v>
      </c>
      <c r="D533" s="163"/>
      <c r="E533" s="164">
        <v>-1.2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52"/>
      <c r="Z533" s="152"/>
      <c r="AA533" s="152"/>
      <c r="AB533" s="152"/>
      <c r="AC533" s="152"/>
      <c r="AD533" s="152"/>
      <c r="AE533" s="152"/>
      <c r="AF533" s="152"/>
      <c r="AG533" s="152" t="s">
        <v>138</v>
      </c>
      <c r="AH533" s="152">
        <v>0</v>
      </c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5">
      <c r="A534" s="159"/>
      <c r="B534" s="160"/>
      <c r="C534" s="189" t="s">
        <v>163</v>
      </c>
      <c r="D534" s="163"/>
      <c r="E534" s="164">
        <v>41.7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52"/>
      <c r="Z534" s="152"/>
      <c r="AA534" s="152"/>
      <c r="AB534" s="152"/>
      <c r="AC534" s="152"/>
      <c r="AD534" s="152"/>
      <c r="AE534" s="152"/>
      <c r="AF534" s="152"/>
      <c r="AG534" s="152" t="s">
        <v>138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5">
      <c r="A535" s="159"/>
      <c r="B535" s="160"/>
      <c r="C535" s="189" t="s">
        <v>147</v>
      </c>
      <c r="D535" s="163"/>
      <c r="E535" s="164">
        <v>-1.2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52"/>
      <c r="Z535" s="152"/>
      <c r="AA535" s="152"/>
      <c r="AB535" s="152"/>
      <c r="AC535" s="152"/>
      <c r="AD535" s="152"/>
      <c r="AE535" s="152"/>
      <c r="AF535" s="152"/>
      <c r="AG535" s="152" t="s">
        <v>138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ht="20.399999999999999" outlineLevel="1" x14ac:dyDescent="0.25">
      <c r="A536" s="180">
        <v>34</v>
      </c>
      <c r="B536" s="181" t="s">
        <v>318</v>
      </c>
      <c r="C536" s="190" t="s">
        <v>319</v>
      </c>
      <c r="D536" s="182" t="s">
        <v>262</v>
      </c>
      <c r="E536" s="183">
        <v>10</v>
      </c>
      <c r="F536" s="184"/>
      <c r="G536" s="185">
        <f>ROUND(E536*F536,2)</f>
        <v>0</v>
      </c>
      <c r="H536" s="162">
        <v>4.2</v>
      </c>
      <c r="I536" s="161">
        <f>ROUND(E536*H536,2)</f>
        <v>42</v>
      </c>
      <c r="J536" s="162">
        <v>213.8</v>
      </c>
      <c r="K536" s="161">
        <f>ROUND(E536*J536,2)</f>
        <v>2138</v>
      </c>
      <c r="L536" s="161">
        <v>21</v>
      </c>
      <c r="M536" s="161">
        <f>G536*(1+L536/100)</f>
        <v>0</v>
      </c>
      <c r="N536" s="161">
        <v>3.6700000000000001E-3</v>
      </c>
      <c r="O536" s="161">
        <f>ROUND(E536*N536,2)</f>
        <v>0.04</v>
      </c>
      <c r="P536" s="161">
        <v>0</v>
      </c>
      <c r="Q536" s="161">
        <f>ROUND(E536*P536,2)</f>
        <v>0</v>
      </c>
      <c r="R536" s="161"/>
      <c r="S536" s="161" t="s">
        <v>133</v>
      </c>
      <c r="T536" s="161" t="s">
        <v>134</v>
      </c>
      <c r="U536" s="161">
        <v>0.433</v>
      </c>
      <c r="V536" s="161">
        <f>ROUND(E536*U536,2)</f>
        <v>4.33</v>
      </c>
      <c r="W536" s="161"/>
      <c r="X536" s="161" t="s">
        <v>135</v>
      </c>
      <c r="Y536" s="152"/>
      <c r="Z536" s="152"/>
      <c r="AA536" s="152"/>
      <c r="AB536" s="152"/>
      <c r="AC536" s="152"/>
      <c r="AD536" s="152"/>
      <c r="AE536" s="152"/>
      <c r="AF536" s="152"/>
      <c r="AG536" s="152" t="s">
        <v>136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x14ac:dyDescent="0.25">
      <c r="A537" s="168" t="s">
        <v>128</v>
      </c>
      <c r="B537" s="169" t="s">
        <v>66</v>
      </c>
      <c r="C537" s="187" t="s">
        <v>67</v>
      </c>
      <c r="D537" s="170"/>
      <c r="E537" s="171"/>
      <c r="F537" s="172"/>
      <c r="G537" s="173">
        <f>SUMIF(AG538:AG538,"&lt;&gt;NOR",G538:G538)</f>
        <v>0</v>
      </c>
      <c r="H537" s="167"/>
      <c r="I537" s="167">
        <f>SUM(I538:I538)</f>
        <v>0</v>
      </c>
      <c r="J537" s="167"/>
      <c r="K537" s="167">
        <f>SUM(K538:K538)</f>
        <v>34478.92</v>
      </c>
      <c r="L537" s="167"/>
      <c r="M537" s="167">
        <f>SUM(M538:M538)</f>
        <v>0</v>
      </c>
      <c r="N537" s="167"/>
      <c r="O537" s="167">
        <f>SUM(O538:O538)</f>
        <v>0</v>
      </c>
      <c r="P537" s="167"/>
      <c r="Q537" s="167">
        <f>SUM(Q538:Q538)</f>
        <v>0</v>
      </c>
      <c r="R537" s="167"/>
      <c r="S537" s="167"/>
      <c r="T537" s="167"/>
      <c r="U537" s="167"/>
      <c r="V537" s="167">
        <f>SUM(V538:V538)</f>
        <v>70.83</v>
      </c>
      <c r="W537" s="167"/>
      <c r="X537" s="167"/>
      <c r="AG537" t="s">
        <v>129</v>
      </c>
    </row>
    <row r="538" spans="1:60" outlineLevel="1" x14ac:dyDescent="0.25">
      <c r="A538" s="180">
        <v>35</v>
      </c>
      <c r="B538" s="181" t="s">
        <v>320</v>
      </c>
      <c r="C538" s="190" t="s">
        <v>321</v>
      </c>
      <c r="D538" s="182" t="s">
        <v>322</v>
      </c>
      <c r="E538" s="183">
        <v>33.730110000000003</v>
      </c>
      <c r="F538" s="184"/>
      <c r="G538" s="185">
        <f>ROUND(E538*F538,2)</f>
        <v>0</v>
      </c>
      <c r="H538" s="162">
        <v>0</v>
      </c>
      <c r="I538" s="161">
        <f>ROUND(E538*H538,2)</f>
        <v>0</v>
      </c>
      <c r="J538" s="162">
        <v>1022.2</v>
      </c>
      <c r="K538" s="161">
        <f>ROUND(E538*J538,2)</f>
        <v>34478.92</v>
      </c>
      <c r="L538" s="161">
        <v>21</v>
      </c>
      <c r="M538" s="161">
        <f>G538*(1+L538/100)</f>
        <v>0</v>
      </c>
      <c r="N538" s="161">
        <v>0</v>
      </c>
      <c r="O538" s="161">
        <f>ROUND(E538*N538,2)</f>
        <v>0</v>
      </c>
      <c r="P538" s="161">
        <v>0</v>
      </c>
      <c r="Q538" s="161">
        <f>ROUND(E538*P538,2)</f>
        <v>0</v>
      </c>
      <c r="R538" s="161"/>
      <c r="S538" s="161" t="s">
        <v>133</v>
      </c>
      <c r="T538" s="161" t="s">
        <v>134</v>
      </c>
      <c r="U538" s="161">
        <v>2.1</v>
      </c>
      <c r="V538" s="161">
        <f>ROUND(E538*U538,2)</f>
        <v>70.83</v>
      </c>
      <c r="W538" s="161"/>
      <c r="X538" s="161" t="s">
        <v>323</v>
      </c>
      <c r="Y538" s="152"/>
      <c r="Z538" s="152"/>
      <c r="AA538" s="152"/>
      <c r="AB538" s="152"/>
      <c r="AC538" s="152"/>
      <c r="AD538" s="152"/>
      <c r="AE538" s="152"/>
      <c r="AF538" s="152"/>
      <c r="AG538" s="152" t="s">
        <v>324</v>
      </c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x14ac:dyDescent="0.25">
      <c r="A539" s="168" t="s">
        <v>128</v>
      </c>
      <c r="B539" s="169" t="s">
        <v>68</v>
      </c>
      <c r="C539" s="187" t="s">
        <v>69</v>
      </c>
      <c r="D539" s="170"/>
      <c r="E539" s="171"/>
      <c r="F539" s="172"/>
      <c r="G539" s="173">
        <f>SUMIF(AG540:AG580,"&lt;&gt;NOR",G540:G580)</f>
        <v>0</v>
      </c>
      <c r="H539" s="167"/>
      <c r="I539" s="167">
        <f>SUM(I540:I580)</f>
        <v>690.18</v>
      </c>
      <c r="J539" s="167"/>
      <c r="K539" s="167">
        <f>SUM(K540:K580)</f>
        <v>5719.27</v>
      </c>
      <c r="L539" s="167"/>
      <c r="M539" s="167">
        <f>SUM(M540:M580)</f>
        <v>0</v>
      </c>
      <c r="N539" s="167"/>
      <c r="O539" s="167">
        <f>SUM(O540:O580)</f>
        <v>0</v>
      </c>
      <c r="P539" s="167"/>
      <c r="Q539" s="167">
        <f>SUM(Q540:Q580)</f>
        <v>0</v>
      </c>
      <c r="R539" s="167"/>
      <c r="S539" s="167"/>
      <c r="T539" s="167"/>
      <c r="U539" s="167"/>
      <c r="V539" s="167">
        <f>SUM(V540:V580)</f>
        <v>9.9499999999999993</v>
      </c>
      <c r="W539" s="167"/>
      <c r="X539" s="167"/>
      <c r="AG539" t="s">
        <v>129</v>
      </c>
    </row>
    <row r="540" spans="1:60" ht="20.399999999999999" outlineLevel="1" x14ac:dyDescent="0.25">
      <c r="A540" s="174">
        <v>36</v>
      </c>
      <c r="B540" s="175" t="s">
        <v>325</v>
      </c>
      <c r="C540" s="188" t="s">
        <v>326</v>
      </c>
      <c r="D540" s="176" t="s">
        <v>267</v>
      </c>
      <c r="E540" s="177">
        <v>198.9</v>
      </c>
      <c r="F540" s="178"/>
      <c r="G540" s="179">
        <f>ROUND(E540*F540,2)</f>
        <v>0</v>
      </c>
      <c r="H540" s="162">
        <v>3.47</v>
      </c>
      <c r="I540" s="161">
        <f>ROUND(E540*H540,2)</f>
        <v>690.18</v>
      </c>
      <c r="J540" s="162">
        <v>28.03</v>
      </c>
      <c r="K540" s="161">
        <f>ROUND(E540*J540,2)</f>
        <v>5575.17</v>
      </c>
      <c r="L540" s="161">
        <v>21</v>
      </c>
      <c r="M540" s="161">
        <f>G540*(1+L540/100)</f>
        <v>0</v>
      </c>
      <c r="N540" s="161">
        <v>0</v>
      </c>
      <c r="O540" s="161">
        <f>ROUND(E540*N540,2)</f>
        <v>0</v>
      </c>
      <c r="P540" s="161">
        <v>0</v>
      </c>
      <c r="Q540" s="161">
        <f>ROUND(E540*P540,2)</f>
        <v>0</v>
      </c>
      <c r="R540" s="161"/>
      <c r="S540" s="161" t="s">
        <v>133</v>
      </c>
      <c r="T540" s="161" t="s">
        <v>134</v>
      </c>
      <c r="U540" s="161">
        <v>0.05</v>
      </c>
      <c r="V540" s="161">
        <f>ROUND(E540*U540,2)</f>
        <v>9.9499999999999993</v>
      </c>
      <c r="W540" s="161"/>
      <c r="X540" s="161" t="s">
        <v>135</v>
      </c>
      <c r="Y540" s="152"/>
      <c r="Z540" s="152"/>
      <c r="AA540" s="152"/>
      <c r="AB540" s="152"/>
      <c r="AC540" s="152"/>
      <c r="AD540" s="152"/>
      <c r="AE540" s="152"/>
      <c r="AF540" s="152"/>
      <c r="AG540" s="152" t="s">
        <v>136</v>
      </c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5">
      <c r="A541" s="159"/>
      <c r="B541" s="160"/>
      <c r="C541" s="189" t="s">
        <v>327</v>
      </c>
      <c r="D541" s="163"/>
      <c r="E541" s="164">
        <v>24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52"/>
      <c r="Z541" s="152"/>
      <c r="AA541" s="152"/>
      <c r="AB541" s="152"/>
      <c r="AC541" s="152"/>
      <c r="AD541" s="152"/>
      <c r="AE541" s="152"/>
      <c r="AF541" s="152"/>
      <c r="AG541" s="152" t="s">
        <v>138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5">
      <c r="A542" s="159"/>
      <c r="B542" s="160"/>
      <c r="C542" s="189" t="s">
        <v>328</v>
      </c>
      <c r="D542" s="163"/>
      <c r="E542" s="164">
        <v>-0.8</v>
      </c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52"/>
      <c r="Z542" s="152"/>
      <c r="AA542" s="152"/>
      <c r="AB542" s="152"/>
      <c r="AC542" s="152"/>
      <c r="AD542" s="152"/>
      <c r="AE542" s="152"/>
      <c r="AF542" s="152"/>
      <c r="AG542" s="152" t="s">
        <v>138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5">
      <c r="A543" s="159"/>
      <c r="B543" s="160"/>
      <c r="C543" s="189" t="s">
        <v>329</v>
      </c>
      <c r="D543" s="163"/>
      <c r="E543" s="164">
        <v>-0.9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52"/>
      <c r="Z543" s="152"/>
      <c r="AA543" s="152"/>
      <c r="AB543" s="152"/>
      <c r="AC543" s="152"/>
      <c r="AD543" s="152"/>
      <c r="AE543" s="152"/>
      <c r="AF543" s="152"/>
      <c r="AG543" s="152" t="s">
        <v>138</v>
      </c>
      <c r="AH543" s="152">
        <v>0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5">
      <c r="A544" s="159"/>
      <c r="B544" s="160"/>
      <c r="C544" s="189" t="s">
        <v>330</v>
      </c>
      <c r="D544" s="163"/>
      <c r="E544" s="164">
        <v>15.4</v>
      </c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52"/>
      <c r="Z544" s="152"/>
      <c r="AA544" s="152"/>
      <c r="AB544" s="152"/>
      <c r="AC544" s="152"/>
      <c r="AD544" s="152"/>
      <c r="AE544" s="152"/>
      <c r="AF544" s="152"/>
      <c r="AG544" s="152" t="s">
        <v>138</v>
      </c>
      <c r="AH544" s="152">
        <v>0</v>
      </c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5">
      <c r="A545" s="159"/>
      <c r="B545" s="160"/>
      <c r="C545" s="189" t="s">
        <v>331</v>
      </c>
      <c r="D545" s="163"/>
      <c r="E545" s="164">
        <v>-1.8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52"/>
      <c r="Z545" s="152"/>
      <c r="AA545" s="152"/>
      <c r="AB545" s="152"/>
      <c r="AC545" s="152"/>
      <c r="AD545" s="152"/>
      <c r="AE545" s="152"/>
      <c r="AF545" s="152"/>
      <c r="AG545" s="152" t="s">
        <v>138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5">
      <c r="A546" s="159"/>
      <c r="B546" s="160"/>
      <c r="C546" s="189" t="s">
        <v>332</v>
      </c>
      <c r="D546" s="163"/>
      <c r="E546" s="164">
        <v>27</v>
      </c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52"/>
      <c r="Z546" s="152"/>
      <c r="AA546" s="152"/>
      <c r="AB546" s="152"/>
      <c r="AC546" s="152"/>
      <c r="AD546" s="152"/>
      <c r="AE546" s="152"/>
      <c r="AF546" s="152"/>
      <c r="AG546" s="152" t="s">
        <v>138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5">
      <c r="A547" s="159"/>
      <c r="B547" s="160"/>
      <c r="C547" s="189" t="s">
        <v>329</v>
      </c>
      <c r="D547" s="163"/>
      <c r="E547" s="164">
        <v>-0.9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52"/>
      <c r="Z547" s="152"/>
      <c r="AA547" s="152"/>
      <c r="AB547" s="152"/>
      <c r="AC547" s="152"/>
      <c r="AD547" s="152"/>
      <c r="AE547" s="152"/>
      <c r="AF547" s="152"/>
      <c r="AG547" s="152" t="s">
        <v>138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5">
      <c r="A548" s="159"/>
      <c r="B548" s="160"/>
      <c r="C548" s="189" t="s">
        <v>333</v>
      </c>
      <c r="D548" s="163"/>
      <c r="E548" s="164">
        <v>-2.4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52"/>
      <c r="Z548" s="152"/>
      <c r="AA548" s="152"/>
      <c r="AB548" s="152"/>
      <c r="AC548" s="152"/>
      <c r="AD548" s="152"/>
      <c r="AE548" s="152"/>
      <c r="AF548" s="152"/>
      <c r="AG548" s="152" t="s">
        <v>138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5">
      <c r="A549" s="159"/>
      <c r="B549" s="160"/>
      <c r="C549" s="189" t="s">
        <v>334</v>
      </c>
      <c r="D549" s="163"/>
      <c r="E549" s="164">
        <v>30.2</v>
      </c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52"/>
      <c r="Z549" s="152"/>
      <c r="AA549" s="152"/>
      <c r="AB549" s="152"/>
      <c r="AC549" s="152"/>
      <c r="AD549" s="152"/>
      <c r="AE549" s="152"/>
      <c r="AF549" s="152"/>
      <c r="AG549" s="152" t="s">
        <v>138</v>
      </c>
      <c r="AH549" s="152">
        <v>0</v>
      </c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5">
      <c r="A550" s="159"/>
      <c r="B550" s="160"/>
      <c r="C550" s="189" t="s">
        <v>328</v>
      </c>
      <c r="D550" s="163"/>
      <c r="E550" s="164">
        <v>-0.8</v>
      </c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52"/>
      <c r="Z550" s="152"/>
      <c r="AA550" s="152"/>
      <c r="AB550" s="152"/>
      <c r="AC550" s="152"/>
      <c r="AD550" s="152"/>
      <c r="AE550" s="152"/>
      <c r="AF550" s="152"/>
      <c r="AG550" s="152" t="s">
        <v>138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5">
      <c r="A551" s="159"/>
      <c r="B551" s="160"/>
      <c r="C551" s="189" t="s">
        <v>335</v>
      </c>
      <c r="D551" s="163"/>
      <c r="E551" s="164">
        <v>16.399999999999999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52"/>
      <c r="Z551" s="152"/>
      <c r="AA551" s="152"/>
      <c r="AB551" s="152"/>
      <c r="AC551" s="152"/>
      <c r="AD551" s="152"/>
      <c r="AE551" s="152"/>
      <c r="AF551" s="152"/>
      <c r="AG551" s="152" t="s">
        <v>138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 x14ac:dyDescent="0.25">
      <c r="A552" s="159"/>
      <c r="B552" s="160"/>
      <c r="C552" s="189" t="s">
        <v>336</v>
      </c>
      <c r="D552" s="163"/>
      <c r="E552" s="164">
        <v>-3.6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52"/>
      <c r="Z552" s="152"/>
      <c r="AA552" s="152"/>
      <c r="AB552" s="152"/>
      <c r="AC552" s="152"/>
      <c r="AD552" s="152"/>
      <c r="AE552" s="152"/>
      <c r="AF552" s="152"/>
      <c r="AG552" s="152" t="s">
        <v>138</v>
      </c>
      <c r="AH552" s="152">
        <v>0</v>
      </c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 x14ac:dyDescent="0.25">
      <c r="A553" s="159"/>
      <c r="B553" s="160"/>
      <c r="C553" s="189" t="s">
        <v>337</v>
      </c>
      <c r="D553" s="163"/>
      <c r="E553" s="164">
        <v>-1.6</v>
      </c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52"/>
      <c r="Z553" s="152"/>
      <c r="AA553" s="152"/>
      <c r="AB553" s="152"/>
      <c r="AC553" s="152"/>
      <c r="AD553" s="152"/>
      <c r="AE553" s="152"/>
      <c r="AF553" s="152"/>
      <c r="AG553" s="152" t="s">
        <v>138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5">
      <c r="A554" s="159"/>
      <c r="B554" s="160"/>
      <c r="C554" s="189" t="s">
        <v>329</v>
      </c>
      <c r="D554" s="163"/>
      <c r="E554" s="164">
        <v>-0.9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52"/>
      <c r="Z554" s="152"/>
      <c r="AA554" s="152"/>
      <c r="AB554" s="152"/>
      <c r="AC554" s="152"/>
      <c r="AD554" s="152"/>
      <c r="AE554" s="152"/>
      <c r="AF554" s="152"/>
      <c r="AG554" s="152" t="s">
        <v>138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5">
      <c r="A555" s="159"/>
      <c r="B555" s="160"/>
      <c r="C555" s="189" t="s">
        <v>338</v>
      </c>
      <c r="D555" s="163"/>
      <c r="E555" s="164">
        <v>4.5999999999999996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52"/>
      <c r="Z555" s="152"/>
      <c r="AA555" s="152"/>
      <c r="AB555" s="152"/>
      <c r="AC555" s="152"/>
      <c r="AD555" s="152"/>
      <c r="AE555" s="152"/>
      <c r="AF555" s="152"/>
      <c r="AG555" s="152" t="s">
        <v>138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5">
      <c r="A556" s="159"/>
      <c r="B556" s="160"/>
      <c r="C556" s="189" t="s">
        <v>339</v>
      </c>
      <c r="D556" s="163"/>
      <c r="E556" s="164">
        <v>-0.6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52"/>
      <c r="Z556" s="152"/>
      <c r="AA556" s="152"/>
      <c r="AB556" s="152"/>
      <c r="AC556" s="152"/>
      <c r="AD556" s="152"/>
      <c r="AE556" s="152"/>
      <c r="AF556" s="152"/>
      <c r="AG556" s="152" t="s">
        <v>138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 x14ac:dyDescent="0.25">
      <c r="A557" s="159"/>
      <c r="B557" s="160"/>
      <c r="C557" s="189" t="s">
        <v>340</v>
      </c>
      <c r="D557" s="163"/>
      <c r="E557" s="164">
        <v>4.5999999999999996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52"/>
      <c r="Z557" s="152"/>
      <c r="AA557" s="152"/>
      <c r="AB557" s="152"/>
      <c r="AC557" s="152"/>
      <c r="AD557" s="152"/>
      <c r="AE557" s="152"/>
      <c r="AF557" s="152"/>
      <c r="AG557" s="152" t="s">
        <v>138</v>
      </c>
      <c r="AH557" s="152">
        <v>0</v>
      </c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5">
      <c r="A558" s="159"/>
      <c r="B558" s="160"/>
      <c r="C558" s="189" t="s">
        <v>341</v>
      </c>
      <c r="D558" s="163"/>
      <c r="E558" s="164">
        <v>-1.2</v>
      </c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138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5">
      <c r="A559" s="159"/>
      <c r="B559" s="160"/>
      <c r="C559" s="189" t="s">
        <v>342</v>
      </c>
      <c r="D559" s="163"/>
      <c r="E559" s="164">
        <v>4.5999999999999996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52"/>
      <c r="Z559" s="152"/>
      <c r="AA559" s="152"/>
      <c r="AB559" s="152"/>
      <c r="AC559" s="152"/>
      <c r="AD559" s="152"/>
      <c r="AE559" s="152"/>
      <c r="AF559" s="152"/>
      <c r="AG559" s="152" t="s">
        <v>138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5">
      <c r="A560" s="159"/>
      <c r="B560" s="160"/>
      <c r="C560" s="189" t="s">
        <v>339</v>
      </c>
      <c r="D560" s="163"/>
      <c r="E560" s="164">
        <v>-0.6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52"/>
      <c r="Z560" s="152"/>
      <c r="AA560" s="152"/>
      <c r="AB560" s="152"/>
      <c r="AC560" s="152"/>
      <c r="AD560" s="152"/>
      <c r="AE560" s="152"/>
      <c r="AF560" s="152"/>
      <c r="AG560" s="152" t="s">
        <v>138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5">
      <c r="A561" s="159"/>
      <c r="B561" s="160"/>
      <c r="C561" s="189" t="s">
        <v>340</v>
      </c>
      <c r="D561" s="163"/>
      <c r="E561" s="164">
        <v>4.5999999999999996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52"/>
      <c r="Z561" s="152"/>
      <c r="AA561" s="152"/>
      <c r="AB561" s="152"/>
      <c r="AC561" s="152"/>
      <c r="AD561" s="152"/>
      <c r="AE561" s="152"/>
      <c r="AF561" s="152"/>
      <c r="AG561" s="152" t="s">
        <v>138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5">
      <c r="A562" s="159"/>
      <c r="B562" s="160"/>
      <c r="C562" s="189" t="s">
        <v>341</v>
      </c>
      <c r="D562" s="163"/>
      <c r="E562" s="164">
        <v>-1.2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52"/>
      <c r="Z562" s="152"/>
      <c r="AA562" s="152"/>
      <c r="AB562" s="152"/>
      <c r="AC562" s="152"/>
      <c r="AD562" s="152"/>
      <c r="AE562" s="152"/>
      <c r="AF562" s="152"/>
      <c r="AG562" s="152" t="s">
        <v>138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5">
      <c r="A563" s="159"/>
      <c r="B563" s="160"/>
      <c r="C563" s="189" t="s">
        <v>343</v>
      </c>
      <c r="D563" s="163"/>
      <c r="E563" s="164">
        <v>4.5999999999999996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52"/>
      <c r="Z563" s="152"/>
      <c r="AA563" s="152"/>
      <c r="AB563" s="152"/>
      <c r="AC563" s="152"/>
      <c r="AD563" s="152"/>
      <c r="AE563" s="152"/>
      <c r="AF563" s="152"/>
      <c r="AG563" s="152" t="s">
        <v>138</v>
      </c>
      <c r="AH563" s="152">
        <v>0</v>
      </c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5">
      <c r="A564" s="159"/>
      <c r="B564" s="160"/>
      <c r="C564" s="189" t="s">
        <v>339</v>
      </c>
      <c r="D564" s="163"/>
      <c r="E564" s="164">
        <v>-0.6</v>
      </c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138</v>
      </c>
      <c r="AH564" s="152">
        <v>0</v>
      </c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5">
      <c r="A565" s="159"/>
      <c r="B565" s="160"/>
      <c r="C565" s="189" t="s">
        <v>344</v>
      </c>
      <c r="D565" s="163"/>
      <c r="E565" s="164">
        <v>4.2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52"/>
      <c r="Z565" s="152"/>
      <c r="AA565" s="152"/>
      <c r="AB565" s="152"/>
      <c r="AC565" s="152"/>
      <c r="AD565" s="152"/>
      <c r="AE565" s="152"/>
      <c r="AF565" s="152"/>
      <c r="AG565" s="152" t="s">
        <v>138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5">
      <c r="A566" s="159"/>
      <c r="B566" s="160"/>
      <c r="C566" s="189" t="s">
        <v>331</v>
      </c>
      <c r="D566" s="163"/>
      <c r="E566" s="164">
        <v>-1.8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52"/>
      <c r="Z566" s="152"/>
      <c r="AA566" s="152"/>
      <c r="AB566" s="152"/>
      <c r="AC566" s="152"/>
      <c r="AD566" s="152"/>
      <c r="AE566" s="152"/>
      <c r="AF566" s="152"/>
      <c r="AG566" s="152" t="s">
        <v>138</v>
      </c>
      <c r="AH566" s="152">
        <v>0</v>
      </c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5">
      <c r="A567" s="159"/>
      <c r="B567" s="160"/>
      <c r="C567" s="189" t="s">
        <v>345</v>
      </c>
      <c r="D567" s="163"/>
      <c r="E567" s="164">
        <v>8.8000000000000007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52"/>
      <c r="Z567" s="152"/>
      <c r="AA567" s="152"/>
      <c r="AB567" s="152"/>
      <c r="AC567" s="152"/>
      <c r="AD567" s="152"/>
      <c r="AE567" s="152"/>
      <c r="AF567" s="152"/>
      <c r="AG567" s="152" t="s">
        <v>138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5">
      <c r="A568" s="159"/>
      <c r="B568" s="160"/>
      <c r="C568" s="189" t="s">
        <v>341</v>
      </c>
      <c r="D568" s="163"/>
      <c r="E568" s="164">
        <v>-1.2</v>
      </c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52"/>
      <c r="Z568" s="152"/>
      <c r="AA568" s="152"/>
      <c r="AB568" s="152"/>
      <c r="AC568" s="152"/>
      <c r="AD568" s="152"/>
      <c r="AE568" s="152"/>
      <c r="AF568" s="152"/>
      <c r="AG568" s="152" t="s">
        <v>138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5">
      <c r="A569" s="159"/>
      <c r="B569" s="160"/>
      <c r="C569" s="189" t="s">
        <v>346</v>
      </c>
      <c r="D569" s="163"/>
      <c r="E569" s="164">
        <v>9.1999999999999993</v>
      </c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52"/>
      <c r="Z569" s="152"/>
      <c r="AA569" s="152"/>
      <c r="AB569" s="152"/>
      <c r="AC569" s="152"/>
      <c r="AD569" s="152"/>
      <c r="AE569" s="152"/>
      <c r="AF569" s="152"/>
      <c r="AG569" s="152" t="s">
        <v>138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5">
      <c r="A570" s="159"/>
      <c r="B570" s="160"/>
      <c r="C570" s="189" t="s">
        <v>341</v>
      </c>
      <c r="D570" s="163"/>
      <c r="E570" s="164">
        <v>-1.2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52"/>
      <c r="Z570" s="152"/>
      <c r="AA570" s="152"/>
      <c r="AB570" s="152"/>
      <c r="AC570" s="152"/>
      <c r="AD570" s="152"/>
      <c r="AE570" s="152"/>
      <c r="AF570" s="152"/>
      <c r="AG570" s="152" t="s">
        <v>138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5">
      <c r="A571" s="159"/>
      <c r="B571" s="160"/>
      <c r="C571" s="189" t="s">
        <v>347</v>
      </c>
      <c r="D571" s="163"/>
      <c r="E571" s="164">
        <v>7.6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52"/>
      <c r="Z571" s="152"/>
      <c r="AA571" s="152"/>
      <c r="AB571" s="152"/>
      <c r="AC571" s="152"/>
      <c r="AD571" s="152"/>
      <c r="AE571" s="152"/>
      <c r="AF571" s="152"/>
      <c r="AG571" s="152" t="s">
        <v>138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5">
      <c r="A572" s="159"/>
      <c r="B572" s="160"/>
      <c r="C572" s="189" t="s">
        <v>339</v>
      </c>
      <c r="D572" s="163"/>
      <c r="E572" s="164">
        <v>-0.6</v>
      </c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52"/>
      <c r="Z572" s="152"/>
      <c r="AA572" s="152"/>
      <c r="AB572" s="152"/>
      <c r="AC572" s="152"/>
      <c r="AD572" s="152"/>
      <c r="AE572" s="152"/>
      <c r="AF572" s="152"/>
      <c r="AG572" s="152" t="s">
        <v>138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5">
      <c r="A573" s="159"/>
      <c r="B573" s="160"/>
      <c r="C573" s="189" t="s">
        <v>348</v>
      </c>
      <c r="D573" s="163"/>
      <c r="E573" s="164">
        <v>10.8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52"/>
      <c r="Z573" s="152"/>
      <c r="AA573" s="152"/>
      <c r="AB573" s="152"/>
      <c r="AC573" s="152"/>
      <c r="AD573" s="152"/>
      <c r="AE573" s="152"/>
      <c r="AF573" s="152"/>
      <c r="AG573" s="152" t="s">
        <v>138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5">
      <c r="A574" s="159"/>
      <c r="B574" s="160"/>
      <c r="C574" s="189" t="s">
        <v>339</v>
      </c>
      <c r="D574" s="163"/>
      <c r="E574" s="164">
        <v>-0.6</v>
      </c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52"/>
      <c r="Z574" s="152"/>
      <c r="AA574" s="152"/>
      <c r="AB574" s="152"/>
      <c r="AC574" s="152"/>
      <c r="AD574" s="152"/>
      <c r="AE574" s="152"/>
      <c r="AF574" s="152"/>
      <c r="AG574" s="152" t="s">
        <v>138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5">
      <c r="A575" s="159"/>
      <c r="B575" s="160"/>
      <c r="C575" s="189" t="s">
        <v>337</v>
      </c>
      <c r="D575" s="163"/>
      <c r="E575" s="164">
        <v>-1.6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52"/>
      <c r="Z575" s="152"/>
      <c r="AA575" s="152"/>
      <c r="AB575" s="152"/>
      <c r="AC575" s="152"/>
      <c r="AD575" s="152"/>
      <c r="AE575" s="152"/>
      <c r="AF575" s="152"/>
      <c r="AG575" s="152" t="s">
        <v>138</v>
      </c>
      <c r="AH575" s="152">
        <v>0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1" x14ac:dyDescent="0.25">
      <c r="A576" s="159"/>
      <c r="B576" s="160"/>
      <c r="C576" s="189" t="s">
        <v>349</v>
      </c>
      <c r="D576" s="163"/>
      <c r="E576" s="164">
        <v>21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52"/>
      <c r="Z576" s="152"/>
      <c r="AA576" s="152"/>
      <c r="AB576" s="152"/>
      <c r="AC576" s="152"/>
      <c r="AD576" s="152"/>
      <c r="AE576" s="152"/>
      <c r="AF576" s="152"/>
      <c r="AG576" s="152" t="s">
        <v>138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5">
      <c r="A577" s="159"/>
      <c r="B577" s="160"/>
      <c r="C577" s="189" t="s">
        <v>328</v>
      </c>
      <c r="D577" s="163"/>
      <c r="E577" s="164">
        <v>-0.8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52"/>
      <c r="Z577" s="152"/>
      <c r="AA577" s="152"/>
      <c r="AB577" s="152"/>
      <c r="AC577" s="152"/>
      <c r="AD577" s="152"/>
      <c r="AE577" s="152"/>
      <c r="AF577" s="152"/>
      <c r="AG577" s="152" t="s">
        <v>138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5">
      <c r="A578" s="159"/>
      <c r="B578" s="160"/>
      <c r="C578" s="189" t="s">
        <v>350</v>
      </c>
      <c r="D578" s="163"/>
      <c r="E578" s="164">
        <v>27.8</v>
      </c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52"/>
      <c r="Z578" s="152"/>
      <c r="AA578" s="152"/>
      <c r="AB578" s="152"/>
      <c r="AC578" s="152"/>
      <c r="AD578" s="152"/>
      <c r="AE578" s="152"/>
      <c r="AF578" s="152"/>
      <c r="AG578" s="152" t="s">
        <v>138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5">
      <c r="A579" s="159"/>
      <c r="B579" s="160"/>
      <c r="C579" s="189" t="s">
        <v>328</v>
      </c>
      <c r="D579" s="163"/>
      <c r="E579" s="164">
        <v>-0.8</v>
      </c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52"/>
      <c r="Z579" s="152"/>
      <c r="AA579" s="152"/>
      <c r="AB579" s="152"/>
      <c r="AC579" s="152"/>
      <c r="AD579" s="152"/>
      <c r="AE579" s="152"/>
      <c r="AF579" s="152"/>
      <c r="AG579" s="152" t="s">
        <v>138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5">
      <c r="A580" s="180">
        <v>37</v>
      </c>
      <c r="B580" s="181" t="s">
        <v>351</v>
      </c>
      <c r="C580" s="190" t="s">
        <v>352</v>
      </c>
      <c r="D580" s="182" t="s">
        <v>0</v>
      </c>
      <c r="E580" s="183">
        <v>62.653500000000001</v>
      </c>
      <c r="F580" s="184"/>
      <c r="G580" s="185">
        <f>ROUND(E580*F580,2)</f>
        <v>0</v>
      </c>
      <c r="H580" s="162">
        <v>0</v>
      </c>
      <c r="I580" s="161">
        <f>ROUND(E580*H580,2)</f>
        <v>0</v>
      </c>
      <c r="J580" s="162">
        <v>2.2999999999999998</v>
      </c>
      <c r="K580" s="161">
        <f>ROUND(E580*J580,2)</f>
        <v>144.1</v>
      </c>
      <c r="L580" s="161">
        <v>21</v>
      </c>
      <c r="M580" s="161">
        <f>G580*(1+L580/100)</f>
        <v>0</v>
      </c>
      <c r="N580" s="161">
        <v>0</v>
      </c>
      <c r="O580" s="161">
        <f>ROUND(E580*N580,2)</f>
        <v>0</v>
      </c>
      <c r="P580" s="161">
        <v>0</v>
      </c>
      <c r="Q580" s="161">
        <f>ROUND(E580*P580,2)</f>
        <v>0</v>
      </c>
      <c r="R580" s="161"/>
      <c r="S580" s="161" t="s">
        <v>133</v>
      </c>
      <c r="T580" s="161" t="s">
        <v>134</v>
      </c>
      <c r="U580" s="161">
        <v>0</v>
      </c>
      <c r="V580" s="161">
        <f>ROUND(E580*U580,2)</f>
        <v>0</v>
      </c>
      <c r="W580" s="161"/>
      <c r="X580" s="161" t="s">
        <v>323</v>
      </c>
      <c r="Y580" s="152"/>
      <c r="Z580" s="152"/>
      <c r="AA580" s="152"/>
      <c r="AB580" s="152"/>
      <c r="AC580" s="152"/>
      <c r="AD580" s="152"/>
      <c r="AE580" s="152"/>
      <c r="AF580" s="152"/>
      <c r="AG580" s="152" t="s">
        <v>324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x14ac:dyDescent="0.25">
      <c r="A581" s="168" t="s">
        <v>128</v>
      </c>
      <c r="B581" s="169" t="s">
        <v>70</v>
      </c>
      <c r="C581" s="187" t="s">
        <v>71</v>
      </c>
      <c r="D581" s="170"/>
      <c r="E581" s="171"/>
      <c r="F581" s="172"/>
      <c r="G581" s="173">
        <f>SUMIF(AG582:AG582,"&lt;&gt;NOR",G582:G582)</f>
        <v>0</v>
      </c>
      <c r="H581" s="167"/>
      <c r="I581" s="167">
        <f>SUM(I582:I582)</f>
        <v>0</v>
      </c>
      <c r="J581" s="167"/>
      <c r="K581" s="167">
        <f>SUM(K582:K582)</f>
        <v>3300</v>
      </c>
      <c r="L581" s="167"/>
      <c r="M581" s="167">
        <f>SUM(M582:M582)</f>
        <v>0</v>
      </c>
      <c r="N581" s="167"/>
      <c r="O581" s="167">
        <f>SUM(O582:O582)</f>
        <v>0</v>
      </c>
      <c r="P581" s="167"/>
      <c r="Q581" s="167">
        <f>SUM(Q582:Q582)</f>
        <v>0</v>
      </c>
      <c r="R581" s="167"/>
      <c r="S581" s="167"/>
      <c r="T581" s="167"/>
      <c r="U581" s="167"/>
      <c r="V581" s="167">
        <f>SUM(V582:V582)</f>
        <v>0.16</v>
      </c>
      <c r="W581" s="167"/>
      <c r="X581" s="167"/>
      <c r="AG581" t="s">
        <v>129</v>
      </c>
    </row>
    <row r="582" spans="1:60" outlineLevel="1" x14ac:dyDescent="0.25">
      <c r="A582" s="180">
        <v>38</v>
      </c>
      <c r="B582" s="181" t="s">
        <v>353</v>
      </c>
      <c r="C582" s="190" t="s">
        <v>354</v>
      </c>
      <c r="D582" s="182" t="s">
        <v>355</v>
      </c>
      <c r="E582" s="183">
        <v>1</v>
      </c>
      <c r="F582" s="184"/>
      <c r="G582" s="185">
        <f>ROUND(E582*F582,2)</f>
        <v>0</v>
      </c>
      <c r="H582" s="162">
        <v>0</v>
      </c>
      <c r="I582" s="161">
        <f>ROUND(E582*H582,2)</f>
        <v>0</v>
      </c>
      <c r="J582" s="162">
        <v>3300</v>
      </c>
      <c r="K582" s="161">
        <f>ROUND(E582*J582,2)</f>
        <v>3300</v>
      </c>
      <c r="L582" s="161">
        <v>21</v>
      </c>
      <c r="M582" s="161">
        <f>G582*(1+L582/100)</f>
        <v>0</v>
      </c>
      <c r="N582" s="161">
        <v>0</v>
      </c>
      <c r="O582" s="161">
        <f>ROUND(E582*N582,2)</f>
        <v>0</v>
      </c>
      <c r="P582" s="161">
        <v>0</v>
      </c>
      <c r="Q582" s="161">
        <f>ROUND(E582*P582,2)</f>
        <v>0</v>
      </c>
      <c r="R582" s="161"/>
      <c r="S582" s="161" t="s">
        <v>259</v>
      </c>
      <c r="T582" s="161" t="s">
        <v>134</v>
      </c>
      <c r="U582" s="161">
        <v>0.157</v>
      </c>
      <c r="V582" s="161">
        <f>ROUND(E582*U582,2)</f>
        <v>0.16</v>
      </c>
      <c r="W582" s="161"/>
      <c r="X582" s="161" t="s">
        <v>135</v>
      </c>
      <c r="Y582" s="152"/>
      <c r="Z582" s="152"/>
      <c r="AA582" s="152"/>
      <c r="AB582" s="152"/>
      <c r="AC582" s="152"/>
      <c r="AD582" s="152"/>
      <c r="AE582" s="152"/>
      <c r="AF582" s="152"/>
      <c r="AG582" s="152" t="s">
        <v>136</v>
      </c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x14ac:dyDescent="0.25">
      <c r="A583" s="168" t="s">
        <v>128</v>
      </c>
      <c r="B583" s="169" t="s">
        <v>72</v>
      </c>
      <c r="C583" s="187" t="s">
        <v>73</v>
      </c>
      <c r="D583" s="170"/>
      <c r="E583" s="171"/>
      <c r="F583" s="172"/>
      <c r="G583" s="173">
        <f>SUMIF(AG584:AG590,"&lt;&gt;NOR",G584:G590)</f>
        <v>0</v>
      </c>
      <c r="H583" s="167"/>
      <c r="I583" s="167">
        <f>SUM(I584:I590)</f>
        <v>1835.1</v>
      </c>
      <c r="J583" s="167"/>
      <c r="K583" s="167">
        <f>SUM(K584:K590)</f>
        <v>6955.36</v>
      </c>
      <c r="L583" s="167"/>
      <c r="M583" s="167">
        <f>SUM(M584:M590)</f>
        <v>0</v>
      </c>
      <c r="N583" s="167"/>
      <c r="O583" s="167">
        <f>SUM(O584:O590)</f>
        <v>0.01</v>
      </c>
      <c r="P583" s="167"/>
      <c r="Q583" s="167">
        <f>SUM(Q584:Q590)</f>
        <v>0</v>
      </c>
      <c r="R583" s="167"/>
      <c r="S583" s="167"/>
      <c r="T583" s="167"/>
      <c r="U583" s="167"/>
      <c r="V583" s="167">
        <f>SUM(V584:V590)</f>
        <v>8.2899999999999991</v>
      </c>
      <c r="W583" s="167"/>
      <c r="X583" s="167"/>
      <c r="AG583" t="s">
        <v>129</v>
      </c>
    </row>
    <row r="584" spans="1:60" outlineLevel="1" x14ac:dyDescent="0.25">
      <c r="A584" s="180">
        <v>39</v>
      </c>
      <c r="B584" s="181" t="s">
        <v>356</v>
      </c>
      <c r="C584" s="190" t="s">
        <v>357</v>
      </c>
      <c r="D584" s="182" t="s">
        <v>267</v>
      </c>
      <c r="E584" s="183">
        <v>10</v>
      </c>
      <c r="F584" s="184"/>
      <c r="G584" s="185">
        <f t="shared" ref="G584:G590" si="0">ROUND(E584*F584,2)</f>
        <v>0</v>
      </c>
      <c r="H584" s="162">
        <v>183.51</v>
      </c>
      <c r="I584" s="161">
        <f t="shared" ref="I584:I590" si="1">ROUND(E584*H584,2)</f>
        <v>1835.1</v>
      </c>
      <c r="J584" s="162">
        <v>312.58999999999997</v>
      </c>
      <c r="K584" s="161">
        <f t="shared" ref="K584:K590" si="2">ROUND(E584*J584,2)</f>
        <v>3125.9</v>
      </c>
      <c r="L584" s="161">
        <v>21</v>
      </c>
      <c r="M584" s="161">
        <f t="shared" ref="M584:M590" si="3">G584*(1+L584/100)</f>
        <v>0</v>
      </c>
      <c r="N584" s="161">
        <v>5.1999999999999995E-4</v>
      </c>
      <c r="O584" s="161">
        <f t="shared" ref="O584:O590" si="4">ROUND(E584*N584,2)</f>
        <v>0.01</v>
      </c>
      <c r="P584" s="161">
        <v>0</v>
      </c>
      <c r="Q584" s="161">
        <f t="shared" ref="Q584:Q590" si="5">ROUND(E584*P584,2)</f>
        <v>0</v>
      </c>
      <c r="R584" s="161"/>
      <c r="S584" s="161" t="s">
        <v>133</v>
      </c>
      <c r="T584" s="161" t="s">
        <v>134</v>
      </c>
      <c r="U584" s="161">
        <v>0.52900000000000003</v>
      </c>
      <c r="V584" s="161">
        <f t="shared" ref="V584:V590" si="6">ROUND(E584*U584,2)</f>
        <v>5.29</v>
      </c>
      <c r="W584" s="161"/>
      <c r="X584" s="161" t="s">
        <v>135</v>
      </c>
      <c r="Y584" s="152"/>
      <c r="Z584" s="152"/>
      <c r="AA584" s="152"/>
      <c r="AB584" s="152"/>
      <c r="AC584" s="152"/>
      <c r="AD584" s="152"/>
      <c r="AE584" s="152"/>
      <c r="AF584" s="152"/>
      <c r="AG584" s="152" t="s">
        <v>136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5">
      <c r="A585" s="180">
        <v>40</v>
      </c>
      <c r="B585" s="181" t="s">
        <v>358</v>
      </c>
      <c r="C585" s="190" t="s">
        <v>359</v>
      </c>
      <c r="D585" s="182" t="s">
        <v>262</v>
      </c>
      <c r="E585" s="183">
        <v>3</v>
      </c>
      <c r="F585" s="184"/>
      <c r="G585" s="185">
        <f t="shared" si="0"/>
        <v>0</v>
      </c>
      <c r="H585" s="162">
        <v>0</v>
      </c>
      <c r="I585" s="161">
        <f t="shared" si="1"/>
        <v>0</v>
      </c>
      <c r="J585" s="162">
        <v>87.1</v>
      </c>
      <c r="K585" s="161">
        <f t="shared" si="2"/>
        <v>261.3</v>
      </c>
      <c r="L585" s="161">
        <v>21</v>
      </c>
      <c r="M585" s="161">
        <f t="shared" si="3"/>
        <v>0</v>
      </c>
      <c r="N585" s="161">
        <v>0</v>
      </c>
      <c r="O585" s="161">
        <f t="shared" si="4"/>
        <v>0</v>
      </c>
      <c r="P585" s="161">
        <v>0</v>
      </c>
      <c r="Q585" s="161">
        <f t="shared" si="5"/>
        <v>0</v>
      </c>
      <c r="R585" s="161"/>
      <c r="S585" s="161" t="s">
        <v>133</v>
      </c>
      <c r="T585" s="161" t="s">
        <v>134</v>
      </c>
      <c r="U585" s="161">
        <v>0.157</v>
      </c>
      <c r="V585" s="161">
        <f t="shared" si="6"/>
        <v>0.47</v>
      </c>
      <c r="W585" s="161"/>
      <c r="X585" s="161" t="s">
        <v>135</v>
      </c>
      <c r="Y585" s="152"/>
      <c r="Z585" s="152"/>
      <c r="AA585" s="152"/>
      <c r="AB585" s="152"/>
      <c r="AC585" s="152"/>
      <c r="AD585" s="152"/>
      <c r="AE585" s="152"/>
      <c r="AF585" s="152"/>
      <c r="AG585" s="152" t="s">
        <v>136</v>
      </c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5">
      <c r="A586" s="180">
        <v>41</v>
      </c>
      <c r="B586" s="181" t="s">
        <v>360</v>
      </c>
      <c r="C586" s="190" t="s">
        <v>361</v>
      </c>
      <c r="D586" s="182" t="s">
        <v>262</v>
      </c>
      <c r="E586" s="183">
        <v>6</v>
      </c>
      <c r="F586" s="184"/>
      <c r="G586" s="185">
        <f t="shared" si="0"/>
        <v>0</v>
      </c>
      <c r="H586" s="162">
        <v>0</v>
      </c>
      <c r="I586" s="161">
        <f t="shared" si="1"/>
        <v>0</v>
      </c>
      <c r="J586" s="162">
        <v>96.5</v>
      </c>
      <c r="K586" s="161">
        <f t="shared" si="2"/>
        <v>579</v>
      </c>
      <c r="L586" s="161">
        <v>21</v>
      </c>
      <c r="M586" s="161">
        <f t="shared" si="3"/>
        <v>0</v>
      </c>
      <c r="N586" s="161">
        <v>0</v>
      </c>
      <c r="O586" s="161">
        <f t="shared" si="4"/>
        <v>0</v>
      </c>
      <c r="P586" s="161">
        <v>0</v>
      </c>
      <c r="Q586" s="161">
        <f t="shared" si="5"/>
        <v>0</v>
      </c>
      <c r="R586" s="161"/>
      <c r="S586" s="161" t="s">
        <v>133</v>
      </c>
      <c r="T586" s="161" t="s">
        <v>134</v>
      </c>
      <c r="U586" s="161">
        <v>0.17399999999999999</v>
      </c>
      <c r="V586" s="161">
        <f t="shared" si="6"/>
        <v>1.04</v>
      </c>
      <c r="W586" s="161"/>
      <c r="X586" s="161" t="s">
        <v>135</v>
      </c>
      <c r="Y586" s="152"/>
      <c r="Z586" s="152"/>
      <c r="AA586" s="152"/>
      <c r="AB586" s="152"/>
      <c r="AC586" s="152"/>
      <c r="AD586" s="152"/>
      <c r="AE586" s="152"/>
      <c r="AF586" s="152"/>
      <c r="AG586" s="152" t="s">
        <v>136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5">
      <c r="A587" s="180">
        <v>42</v>
      </c>
      <c r="B587" s="181" t="s">
        <v>362</v>
      </c>
      <c r="C587" s="190" t="s">
        <v>363</v>
      </c>
      <c r="D587" s="182" t="s">
        <v>262</v>
      </c>
      <c r="E587" s="183">
        <v>4</v>
      </c>
      <c r="F587" s="184"/>
      <c r="G587" s="185">
        <f t="shared" si="0"/>
        <v>0</v>
      </c>
      <c r="H587" s="162">
        <v>0</v>
      </c>
      <c r="I587" s="161">
        <f t="shared" si="1"/>
        <v>0</v>
      </c>
      <c r="J587" s="162">
        <v>143.6</v>
      </c>
      <c r="K587" s="161">
        <f t="shared" si="2"/>
        <v>574.4</v>
      </c>
      <c r="L587" s="161">
        <v>21</v>
      </c>
      <c r="M587" s="161">
        <f t="shared" si="3"/>
        <v>0</v>
      </c>
      <c r="N587" s="161">
        <v>0</v>
      </c>
      <c r="O587" s="161">
        <f t="shared" si="4"/>
        <v>0</v>
      </c>
      <c r="P587" s="161">
        <v>0</v>
      </c>
      <c r="Q587" s="161">
        <f t="shared" si="5"/>
        <v>0</v>
      </c>
      <c r="R587" s="161"/>
      <c r="S587" s="161" t="s">
        <v>133</v>
      </c>
      <c r="T587" s="161" t="s">
        <v>134</v>
      </c>
      <c r="U587" s="161">
        <v>0.25900000000000001</v>
      </c>
      <c r="V587" s="161">
        <f t="shared" si="6"/>
        <v>1.04</v>
      </c>
      <c r="W587" s="161"/>
      <c r="X587" s="161" t="s">
        <v>135</v>
      </c>
      <c r="Y587" s="152"/>
      <c r="Z587" s="152"/>
      <c r="AA587" s="152"/>
      <c r="AB587" s="152"/>
      <c r="AC587" s="152"/>
      <c r="AD587" s="152"/>
      <c r="AE587" s="152"/>
      <c r="AF587" s="152"/>
      <c r="AG587" s="152" t="s">
        <v>136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5">
      <c r="A588" s="180">
        <v>43</v>
      </c>
      <c r="B588" s="181" t="s">
        <v>364</v>
      </c>
      <c r="C588" s="190" t="s">
        <v>365</v>
      </c>
      <c r="D588" s="182" t="s">
        <v>262</v>
      </c>
      <c r="E588" s="183">
        <v>1</v>
      </c>
      <c r="F588" s="184"/>
      <c r="G588" s="185">
        <f t="shared" si="0"/>
        <v>0</v>
      </c>
      <c r="H588" s="162">
        <v>0</v>
      </c>
      <c r="I588" s="161">
        <f t="shared" si="1"/>
        <v>0</v>
      </c>
      <c r="J588" s="162">
        <v>262.39999999999998</v>
      </c>
      <c r="K588" s="161">
        <f t="shared" si="2"/>
        <v>262.39999999999998</v>
      </c>
      <c r="L588" s="161">
        <v>21</v>
      </c>
      <c r="M588" s="161">
        <f t="shared" si="3"/>
        <v>0</v>
      </c>
      <c r="N588" s="161">
        <v>0</v>
      </c>
      <c r="O588" s="161">
        <f t="shared" si="4"/>
        <v>0</v>
      </c>
      <c r="P588" s="161">
        <v>0</v>
      </c>
      <c r="Q588" s="161">
        <f t="shared" si="5"/>
        <v>0</v>
      </c>
      <c r="R588" s="161"/>
      <c r="S588" s="161" t="s">
        <v>133</v>
      </c>
      <c r="T588" s="161" t="s">
        <v>134</v>
      </c>
      <c r="U588" s="161">
        <v>0.45</v>
      </c>
      <c r="V588" s="161">
        <f t="shared" si="6"/>
        <v>0.45</v>
      </c>
      <c r="W588" s="161"/>
      <c r="X588" s="161" t="s">
        <v>135</v>
      </c>
      <c r="Y588" s="152"/>
      <c r="Z588" s="152"/>
      <c r="AA588" s="152"/>
      <c r="AB588" s="152"/>
      <c r="AC588" s="152"/>
      <c r="AD588" s="152"/>
      <c r="AE588" s="152"/>
      <c r="AF588" s="152"/>
      <c r="AG588" s="152" t="s">
        <v>136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5">
      <c r="A589" s="180">
        <v>44</v>
      </c>
      <c r="B589" s="181" t="s">
        <v>366</v>
      </c>
      <c r="C589" s="190" t="s">
        <v>367</v>
      </c>
      <c r="D589" s="182" t="s">
        <v>280</v>
      </c>
      <c r="E589" s="183">
        <v>4</v>
      </c>
      <c r="F589" s="184"/>
      <c r="G589" s="185">
        <f t="shared" si="0"/>
        <v>0</v>
      </c>
      <c r="H589" s="162">
        <v>0</v>
      </c>
      <c r="I589" s="161">
        <f t="shared" si="1"/>
        <v>0</v>
      </c>
      <c r="J589" s="162">
        <v>495</v>
      </c>
      <c r="K589" s="161">
        <f t="shared" si="2"/>
        <v>1980</v>
      </c>
      <c r="L589" s="161">
        <v>21</v>
      </c>
      <c r="M589" s="161">
        <f t="shared" si="3"/>
        <v>0</v>
      </c>
      <c r="N589" s="161">
        <v>0</v>
      </c>
      <c r="O589" s="161">
        <f t="shared" si="4"/>
        <v>0</v>
      </c>
      <c r="P589" s="161">
        <v>0</v>
      </c>
      <c r="Q589" s="161">
        <f t="shared" si="5"/>
        <v>0</v>
      </c>
      <c r="R589" s="161"/>
      <c r="S589" s="161" t="s">
        <v>259</v>
      </c>
      <c r="T589" s="161" t="s">
        <v>134</v>
      </c>
      <c r="U589" s="161">
        <v>0</v>
      </c>
      <c r="V589" s="161">
        <f t="shared" si="6"/>
        <v>0</v>
      </c>
      <c r="W589" s="161"/>
      <c r="X589" s="161" t="s">
        <v>135</v>
      </c>
      <c r="Y589" s="152"/>
      <c r="Z589" s="152"/>
      <c r="AA589" s="152"/>
      <c r="AB589" s="152"/>
      <c r="AC589" s="152"/>
      <c r="AD589" s="152"/>
      <c r="AE589" s="152"/>
      <c r="AF589" s="152"/>
      <c r="AG589" s="152" t="s">
        <v>136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5">
      <c r="A590" s="180">
        <v>45</v>
      </c>
      <c r="B590" s="181" t="s">
        <v>368</v>
      </c>
      <c r="C590" s="190" t="s">
        <v>369</v>
      </c>
      <c r="D590" s="182" t="s">
        <v>0</v>
      </c>
      <c r="E590" s="183">
        <v>86.180999999999997</v>
      </c>
      <c r="F590" s="184"/>
      <c r="G590" s="185">
        <f t="shared" si="0"/>
        <v>0</v>
      </c>
      <c r="H590" s="162">
        <v>0</v>
      </c>
      <c r="I590" s="161">
        <f t="shared" si="1"/>
        <v>0</v>
      </c>
      <c r="J590" s="162">
        <v>2</v>
      </c>
      <c r="K590" s="161">
        <f t="shared" si="2"/>
        <v>172.36</v>
      </c>
      <c r="L590" s="161">
        <v>21</v>
      </c>
      <c r="M590" s="161">
        <f t="shared" si="3"/>
        <v>0</v>
      </c>
      <c r="N590" s="161">
        <v>0</v>
      </c>
      <c r="O590" s="161">
        <f t="shared" si="4"/>
        <v>0</v>
      </c>
      <c r="P590" s="161">
        <v>0</v>
      </c>
      <c r="Q590" s="161">
        <f t="shared" si="5"/>
        <v>0</v>
      </c>
      <c r="R590" s="161"/>
      <c r="S590" s="161" t="s">
        <v>133</v>
      </c>
      <c r="T590" s="161" t="s">
        <v>134</v>
      </c>
      <c r="U590" s="161">
        <v>0</v>
      </c>
      <c r="V590" s="161">
        <f t="shared" si="6"/>
        <v>0</v>
      </c>
      <c r="W590" s="161"/>
      <c r="X590" s="161" t="s">
        <v>323</v>
      </c>
      <c r="Y590" s="152"/>
      <c r="Z590" s="152"/>
      <c r="AA590" s="152"/>
      <c r="AB590" s="152"/>
      <c r="AC590" s="152"/>
      <c r="AD590" s="152"/>
      <c r="AE590" s="152"/>
      <c r="AF590" s="152"/>
      <c r="AG590" s="152" t="s">
        <v>324</v>
      </c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x14ac:dyDescent="0.25">
      <c r="A591" s="168" t="s">
        <v>128</v>
      </c>
      <c r="B591" s="169" t="s">
        <v>74</v>
      </c>
      <c r="C591" s="187" t="s">
        <v>75</v>
      </c>
      <c r="D591" s="170"/>
      <c r="E591" s="171"/>
      <c r="F591" s="172"/>
      <c r="G591" s="173">
        <f>SUMIF(AG592:AG599,"&lt;&gt;NOR",G592:G599)</f>
        <v>0</v>
      </c>
      <c r="H591" s="167"/>
      <c r="I591" s="167">
        <f>SUM(I592:I599)</f>
        <v>6091.45</v>
      </c>
      <c r="J591" s="167"/>
      <c r="K591" s="167">
        <f>SUM(K592:K599)</f>
        <v>23468.899999999994</v>
      </c>
      <c r="L591" s="167"/>
      <c r="M591" s="167">
        <f>SUM(M592:M599)</f>
        <v>0</v>
      </c>
      <c r="N591" s="167"/>
      <c r="O591" s="167">
        <f>SUM(O592:O599)</f>
        <v>0.17</v>
      </c>
      <c r="P591" s="167"/>
      <c r="Q591" s="167">
        <f>SUM(Q592:Q599)</f>
        <v>0</v>
      </c>
      <c r="R591" s="167"/>
      <c r="S591" s="167"/>
      <c r="T591" s="167"/>
      <c r="U591" s="167"/>
      <c r="V591" s="167">
        <f>SUM(V592:V599)</f>
        <v>34.26</v>
      </c>
      <c r="W591" s="167"/>
      <c r="X591" s="167"/>
      <c r="AG591" t="s">
        <v>129</v>
      </c>
    </row>
    <row r="592" spans="1:60" outlineLevel="1" x14ac:dyDescent="0.25">
      <c r="A592" s="180">
        <v>46</v>
      </c>
      <c r="B592" s="181" t="s">
        <v>370</v>
      </c>
      <c r="C592" s="190" t="s">
        <v>371</v>
      </c>
      <c r="D592" s="182" t="s">
        <v>267</v>
      </c>
      <c r="E592" s="183">
        <v>40</v>
      </c>
      <c r="F592" s="184"/>
      <c r="G592" s="185">
        <f t="shared" ref="G592:G599" si="7">ROUND(E592*F592,2)</f>
        <v>0</v>
      </c>
      <c r="H592" s="162">
        <v>75.239999999999995</v>
      </c>
      <c r="I592" s="161">
        <f t="shared" ref="I592:I599" si="8">ROUND(E592*H592,2)</f>
        <v>3009.6</v>
      </c>
      <c r="J592" s="162">
        <v>294.36</v>
      </c>
      <c r="K592" s="161">
        <f t="shared" ref="K592:K599" si="9">ROUND(E592*J592,2)</f>
        <v>11774.4</v>
      </c>
      <c r="L592" s="161">
        <v>21</v>
      </c>
      <c r="M592" s="161">
        <f t="shared" ref="M592:M599" si="10">G592*(1+L592/100)</f>
        <v>0</v>
      </c>
      <c r="N592" s="161">
        <v>3.9899999999999996E-3</v>
      </c>
      <c r="O592" s="161">
        <f t="shared" ref="O592:O599" si="11">ROUND(E592*N592,2)</f>
        <v>0.16</v>
      </c>
      <c r="P592" s="161">
        <v>0</v>
      </c>
      <c r="Q592" s="161">
        <f t="shared" ref="Q592:Q599" si="12">ROUND(E592*P592,2)</f>
        <v>0</v>
      </c>
      <c r="R592" s="161"/>
      <c r="S592" s="161" t="s">
        <v>133</v>
      </c>
      <c r="T592" s="161" t="s">
        <v>134</v>
      </c>
      <c r="U592" s="161">
        <v>0.54290000000000005</v>
      </c>
      <c r="V592" s="161">
        <f t="shared" ref="V592:V599" si="13">ROUND(E592*U592,2)</f>
        <v>21.72</v>
      </c>
      <c r="W592" s="161"/>
      <c r="X592" s="161" t="s">
        <v>135</v>
      </c>
      <c r="Y592" s="152"/>
      <c r="Z592" s="152"/>
      <c r="AA592" s="152"/>
      <c r="AB592" s="152"/>
      <c r="AC592" s="152"/>
      <c r="AD592" s="152"/>
      <c r="AE592" s="152"/>
      <c r="AF592" s="152"/>
      <c r="AG592" s="152" t="s">
        <v>136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ht="20.399999999999999" outlineLevel="1" x14ac:dyDescent="0.25">
      <c r="A593" s="180">
        <v>47</v>
      </c>
      <c r="B593" s="181" t="s">
        <v>372</v>
      </c>
      <c r="C593" s="190" t="s">
        <v>373</v>
      </c>
      <c r="D593" s="182" t="s">
        <v>267</v>
      </c>
      <c r="E593" s="183">
        <v>40</v>
      </c>
      <c r="F593" s="184"/>
      <c r="G593" s="185">
        <f t="shared" si="7"/>
        <v>0</v>
      </c>
      <c r="H593" s="162">
        <v>29.72</v>
      </c>
      <c r="I593" s="161">
        <f t="shared" si="8"/>
        <v>1188.8</v>
      </c>
      <c r="J593" s="162">
        <v>65.680000000000007</v>
      </c>
      <c r="K593" s="161">
        <f t="shared" si="9"/>
        <v>2627.2</v>
      </c>
      <c r="L593" s="161">
        <v>21</v>
      </c>
      <c r="M593" s="161">
        <f t="shared" si="10"/>
        <v>0</v>
      </c>
      <c r="N593" s="161">
        <v>4.0000000000000003E-5</v>
      </c>
      <c r="O593" s="161">
        <f t="shared" si="11"/>
        <v>0</v>
      </c>
      <c r="P593" s="161">
        <v>0</v>
      </c>
      <c r="Q593" s="161">
        <f t="shared" si="12"/>
        <v>0</v>
      </c>
      <c r="R593" s="161"/>
      <c r="S593" s="161" t="s">
        <v>133</v>
      </c>
      <c r="T593" s="161" t="s">
        <v>134</v>
      </c>
      <c r="U593" s="161">
        <v>0.129</v>
      </c>
      <c r="V593" s="161">
        <f t="shared" si="13"/>
        <v>5.16</v>
      </c>
      <c r="W593" s="161"/>
      <c r="X593" s="161" t="s">
        <v>135</v>
      </c>
      <c r="Y593" s="152"/>
      <c r="Z593" s="152"/>
      <c r="AA593" s="152"/>
      <c r="AB593" s="152"/>
      <c r="AC593" s="152"/>
      <c r="AD593" s="152"/>
      <c r="AE593" s="152"/>
      <c r="AF593" s="152"/>
      <c r="AG593" s="152" t="s">
        <v>136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1" x14ac:dyDescent="0.25">
      <c r="A594" s="180">
        <v>48</v>
      </c>
      <c r="B594" s="181" t="s">
        <v>374</v>
      </c>
      <c r="C594" s="190" t="s">
        <v>375</v>
      </c>
      <c r="D594" s="182" t="s">
        <v>262</v>
      </c>
      <c r="E594" s="183">
        <v>5</v>
      </c>
      <c r="F594" s="184"/>
      <c r="G594" s="185">
        <f t="shared" si="7"/>
        <v>0</v>
      </c>
      <c r="H594" s="162">
        <v>119.17</v>
      </c>
      <c r="I594" s="161">
        <f t="shared" si="8"/>
        <v>595.85</v>
      </c>
      <c r="J594" s="162">
        <v>134.93</v>
      </c>
      <c r="K594" s="161">
        <f t="shared" si="9"/>
        <v>674.65</v>
      </c>
      <c r="L594" s="161">
        <v>21</v>
      </c>
      <c r="M594" s="161">
        <f t="shared" si="10"/>
        <v>0</v>
      </c>
      <c r="N594" s="161">
        <v>6.3000000000000003E-4</v>
      </c>
      <c r="O594" s="161">
        <f t="shared" si="11"/>
        <v>0</v>
      </c>
      <c r="P594" s="161">
        <v>0</v>
      </c>
      <c r="Q594" s="161">
        <f t="shared" si="12"/>
        <v>0</v>
      </c>
      <c r="R594" s="161"/>
      <c r="S594" s="161" t="s">
        <v>133</v>
      </c>
      <c r="T594" s="161" t="s">
        <v>134</v>
      </c>
      <c r="U594" s="161">
        <v>0.27200000000000002</v>
      </c>
      <c r="V594" s="161">
        <f t="shared" si="13"/>
        <v>1.36</v>
      </c>
      <c r="W594" s="161"/>
      <c r="X594" s="161" t="s">
        <v>135</v>
      </c>
      <c r="Y594" s="152"/>
      <c r="Z594" s="152"/>
      <c r="AA594" s="152"/>
      <c r="AB594" s="152"/>
      <c r="AC594" s="152"/>
      <c r="AD594" s="152"/>
      <c r="AE594" s="152"/>
      <c r="AF594" s="152"/>
      <c r="AG594" s="152" t="s">
        <v>136</v>
      </c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1" x14ac:dyDescent="0.25">
      <c r="A595" s="180">
        <v>49</v>
      </c>
      <c r="B595" s="181" t="s">
        <v>376</v>
      </c>
      <c r="C595" s="190" t="s">
        <v>377</v>
      </c>
      <c r="D595" s="182" t="s">
        <v>378</v>
      </c>
      <c r="E595" s="183">
        <v>5</v>
      </c>
      <c r="F595" s="184"/>
      <c r="G595" s="185">
        <f t="shared" si="7"/>
        <v>0</v>
      </c>
      <c r="H595" s="162">
        <v>243.76</v>
      </c>
      <c r="I595" s="161">
        <f t="shared" si="8"/>
        <v>1218.8</v>
      </c>
      <c r="J595" s="162">
        <v>268.33999999999997</v>
      </c>
      <c r="K595" s="161">
        <f t="shared" si="9"/>
        <v>1341.7</v>
      </c>
      <c r="L595" s="161">
        <v>21</v>
      </c>
      <c r="M595" s="161">
        <f t="shared" si="10"/>
        <v>0</v>
      </c>
      <c r="N595" s="161">
        <v>1.48E-3</v>
      </c>
      <c r="O595" s="161">
        <f t="shared" si="11"/>
        <v>0.01</v>
      </c>
      <c r="P595" s="161">
        <v>0</v>
      </c>
      <c r="Q595" s="161">
        <f t="shared" si="12"/>
        <v>0</v>
      </c>
      <c r="R595" s="161"/>
      <c r="S595" s="161" t="s">
        <v>133</v>
      </c>
      <c r="T595" s="161" t="s">
        <v>134</v>
      </c>
      <c r="U595" s="161">
        <v>0.54</v>
      </c>
      <c r="V595" s="161">
        <f t="shared" si="13"/>
        <v>2.7</v>
      </c>
      <c r="W595" s="161"/>
      <c r="X595" s="161" t="s">
        <v>135</v>
      </c>
      <c r="Y595" s="152"/>
      <c r="Z595" s="152"/>
      <c r="AA595" s="152"/>
      <c r="AB595" s="152"/>
      <c r="AC595" s="152"/>
      <c r="AD595" s="152"/>
      <c r="AE595" s="152"/>
      <c r="AF595" s="152"/>
      <c r="AG595" s="152" t="s">
        <v>136</v>
      </c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outlineLevel="1" x14ac:dyDescent="0.25">
      <c r="A596" s="180">
        <v>50</v>
      </c>
      <c r="B596" s="181" t="s">
        <v>379</v>
      </c>
      <c r="C596" s="190" t="s">
        <v>380</v>
      </c>
      <c r="D596" s="182" t="s">
        <v>267</v>
      </c>
      <c r="E596" s="183">
        <v>40</v>
      </c>
      <c r="F596" s="184"/>
      <c r="G596" s="185">
        <f t="shared" si="7"/>
        <v>0</v>
      </c>
      <c r="H596" s="162">
        <v>1.7</v>
      </c>
      <c r="I596" s="161">
        <f t="shared" si="8"/>
        <v>68</v>
      </c>
      <c r="J596" s="162">
        <v>31.3</v>
      </c>
      <c r="K596" s="161">
        <f t="shared" si="9"/>
        <v>1252</v>
      </c>
      <c r="L596" s="161">
        <v>21</v>
      </c>
      <c r="M596" s="161">
        <f t="shared" si="10"/>
        <v>0</v>
      </c>
      <c r="N596" s="161">
        <v>1.0000000000000001E-5</v>
      </c>
      <c r="O596" s="161">
        <f t="shared" si="11"/>
        <v>0</v>
      </c>
      <c r="P596" s="161">
        <v>0</v>
      </c>
      <c r="Q596" s="161">
        <f t="shared" si="12"/>
        <v>0</v>
      </c>
      <c r="R596" s="161"/>
      <c r="S596" s="161" t="s">
        <v>133</v>
      </c>
      <c r="T596" s="161" t="s">
        <v>133</v>
      </c>
      <c r="U596" s="161">
        <v>6.2E-2</v>
      </c>
      <c r="V596" s="161">
        <f t="shared" si="13"/>
        <v>2.48</v>
      </c>
      <c r="W596" s="161"/>
      <c r="X596" s="161" t="s">
        <v>135</v>
      </c>
      <c r="Y596" s="152"/>
      <c r="Z596" s="152"/>
      <c r="AA596" s="152"/>
      <c r="AB596" s="152"/>
      <c r="AC596" s="152"/>
      <c r="AD596" s="152"/>
      <c r="AE596" s="152"/>
      <c r="AF596" s="152"/>
      <c r="AG596" s="152" t="s">
        <v>136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5">
      <c r="A597" s="180">
        <v>51</v>
      </c>
      <c r="B597" s="181" t="s">
        <v>381</v>
      </c>
      <c r="C597" s="190" t="s">
        <v>382</v>
      </c>
      <c r="D597" s="182" t="s">
        <v>267</v>
      </c>
      <c r="E597" s="183">
        <v>40</v>
      </c>
      <c r="F597" s="184"/>
      <c r="G597" s="185">
        <f t="shared" si="7"/>
        <v>0</v>
      </c>
      <c r="H597" s="162">
        <v>0.26</v>
      </c>
      <c r="I597" s="161">
        <f t="shared" si="8"/>
        <v>10.4</v>
      </c>
      <c r="J597" s="162">
        <v>11.74</v>
      </c>
      <c r="K597" s="161">
        <f t="shared" si="9"/>
        <v>469.6</v>
      </c>
      <c r="L597" s="161">
        <v>21</v>
      </c>
      <c r="M597" s="161">
        <f t="shared" si="10"/>
        <v>0</v>
      </c>
      <c r="N597" s="161">
        <v>0</v>
      </c>
      <c r="O597" s="161">
        <f t="shared" si="11"/>
        <v>0</v>
      </c>
      <c r="P597" s="161">
        <v>0</v>
      </c>
      <c r="Q597" s="161">
        <f t="shared" si="12"/>
        <v>0</v>
      </c>
      <c r="R597" s="161"/>
      <c r="S597" s="161" t="s">
        <v>133</v>
      </c>
      <c r="T597" s="161" t="s">
        <v>134</v>
      </c>
      <c r="U597" s="161">
        <v>2.1000000000000001E-2</v>
      </c>
      <c r="V597" s="161">
        <f t="shared" si="13"/>
        <v>0.84</v>
      </c>
      <c r="W597" s="161"/>
      <c r="X597" s="161" t="s">
        <v>135</v>
      </c>
      <c r="Y597" s="152"/>
      <c r="Z597" s="152"/>
      <c r="AA597" s="152"/>
      <c r="AB597" s="152"/>
      <c r="AC597" s="152"/>
      <c r="AD597" s="152"/>
      <c r="AE597" s="152"/>
      <c r="AF597" s="152"/>
      <c r="AG597" s="152" t="s">
        <v>136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5">
      <c r="A598" s="180">
        <v>52</v>
      </c>
      <c r="B598" s="181" t="s">
        <v>383</v>
      </c>
      <c r="C598" s="190" t="s">
        <v>384</v>
      </c>
      <c r="D598" s="182" t="s">
        <v>280</v>
      </c>
      <c r="E598" s="183">
        <v>10</v>
      </c>
      <c r="F598" s="184"/>
      <c r="G598" s="185">
        <f t="shared" si="7"/>
        <v>0</v>
      </c>
      <c r="H598" s="162">
        <v>0</v>
      </c>
      <c r="I598" s="161">
        <f t="shared" si="8"/>
        <v>0</v>
      </c>
      <c r="J598" s="162">
        <v>495</v>
      </c>
      <c r="K598" s="161">
        <f t="shared" si="9"/>
        <v>4950</v>
      </c>
      <c r="L598" s="161">
        <v>21</v>
      </c>
      <c r="M598" s="161">
        <f t="shared" si="10"/>
        <v>0</v>
      </c>
      <c r="N598" s="161">
        <v>0</v>
      </c>
      <c r="O598" s="161">
        <f t="shared" si="11"/>
        <v>0</v>
      </c>
      <c r="P598" s="161">
        <v>0</v>
      </c>
      <c r="Q598" s="161">
        <f t="shared" si="12"/>
        <v>0</v>
      </c>
      <c r="R598" s="161"/>
      <c r="S598" s="161" t="s">
        <v>259</v>
      </c>
      <c r="T598" s="161" t="s">
        <v>134</v>
      </c>
      <c r="U598" s="161">
        <v>0</v>
      </c>
      <c r="V598" s="161">
        <f t="shared" si="13"/>
        <v>0</v>
      </c>
      <c r="W598" s="161"/>
      <c r="X598" s="161" t="s">
        <v>135</v>
      </c>
      <c r="Y598" s="152"/>
      <c r="Z598" s="152"/>
      <c r="AA598" s="152"/>
      <c r="AB598" s="152"/>
      <c r="AC598" s="152"/>
      <c r="AD598" s="152"/>
      <c r="AE598" s="152"/>
      <c r="AF598" s="152"/>
      <c r="AG598" s="152" t="s">
        <v>136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 x14ac:dyDescent="0.25">
      <c r="A599" s="180">
        <v>53</v>
      </c>
      <c r="B599" s="181" t="s">
        <v>385</v>
      </c>
      <c r="C599" s="190" t="s">
        <v>386</v>
      </c>
      <c r="D599" s="182" t="s">
        <v>0</v>
      </c>
      <c r="E599" s="183">
        <v>291.81</v>
      </c>
      <c r="F599" s="184"/>
      <c r="G599" s="185">
        <f t="shared" si="7"/>
        <v>0</v>
      </c>
      <c r="H599" s="162">
        <v>0</v>
      </c>
      <c r="I599" s="161">
        <f t="shared" si="8"/>
        <v>0</v>
      </c>
      <c r="J599" s="162">
        <v>1.3</v>
      </c>
      <c r="K599" s="161">
        <f t="shared" si="9"/>
        <v>379.35</v>
      </c>
      <c r="L599" s="161">
        <v>21</v>
      </c>
      <c r="M599" s="161">
        <f t="shared" si="10"/>
        <v>0</v>
      </c>
      <c r="N599" s="161">
        <v>0</v>
      </c>
      <c r="O599" s="161">
        <f t="shared" si="11"/>
        <v>0</v>
      </c>
      <c r="P599" s="161">
        <v>0</v>
      </c>
      <c r="Q599" s="161">
        <f t="shared" si="12"/>
        <v>0</v>
      </c>
      <c r="R599" s="161"/>
      <c r="S599" s="161" t="s">
        <v>133</v>
      </c>
      <c r="T599" s="161" t="s">
        <v>134</v>
      </c>
      <c r="U599" s="161">
        <v>0</v>
      </c>
      <c r="V599" s="161">
        <f t="shared" si="13"/>
        <v>0</v>
      </c>
      <c r="W599" s="161"/>
      <c r="X599" s="161" t="s">
        <v>323</v>
      </c>
      <c r="Y599" s="152"/>
      <c r="Z599" s="152"/>
      <c r="AA599" s="152"/>
      <c r="AB599" s="152"/>
      <c r="AC599" s="152"/>
      <c r="AD599" s="152"/>
      <c r="AE599" s="152"/>
      <c r="AF599" s="152"/>
      <c r="AG599" s="152" t="s">
        <v>324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x14ac:dyDescent="0.25">
      <c r="A600" s="168" t="s">
        <v>128</v>
      </c>
      <c r="B600" s="169" t="s">
        <v>76</v>
      </c>
      <c r="C600" s="187" t="s">
        <v>77</v>
      </c>
      <c r="D600" s="170"/>
      <c r="E600" s="171"/>
      <c r="F600" s="172"/>
      <c r="G600" s="173">
        <f>SUMIF(AG601:AG624,"&lt;&gt;NOR",G601:G624)</f>
        <v>0</v>
      </c>
      <c r="H600" s="167"/>
      <c r="I600" s="167">
        <f>SUM(I601:I624)</f>
        <v>103489.44</v>
      </c>
      <c r="J600" s="167"/>
      <c r="K600" s="167">
        <f>SUM(K601:K624)</f>
        <v>22992.81</v>
      </c>
      <c r="L600" s="167"/>
      <c r="M600" s="167">
        <f>SUM(M601:M624)</f>
        <v>0</v>
      </c>
      <c r="N600" s="167"/>
      <c r="O600" s="167">
        <f>SUM(O601:O624)</f>
        <v>0.31</v>
      </c>
      <c r="P600" s="167"/>
      <c r="Q600" s="167">
        <f>SUM(Q601:Q624)</f>
        <v>0.73</v>
      </c>
      <c r="R600" s="167"/>
      <c r="S600" s="167"/>
      <c r="T600" s="167"/>
      <c r="U600" s="167"/>
      <c r="V600" s="167">
        <f>SUM(V601:V624)</f>
        <v>29.43</v>
      </c>
      <c r="W600" s="167"/>
      <c r="X600" s="167"/>
      <c r="AG600" t="s">
        <v>129</v>
      </c>
    </row>
    <row r="601" spans="1:60" ht="20.399999999999999" outlineLevel="1" x14ac:dyDescent="0.25">
      <c r="A601" s="180">
        <v>54</v>
      </c>
      <c r="B601" s="181" t="s">
        <v>387</v>
      </c>
      <c r="C601" s="190" t="s">
        <v>388</v>
      </c>
      <c r="D601" s="182" t="s">
        <v>389</v>
      </c>
      <c r="E601" s="183">
        <v>3</v>
      </c>
      <c r="F601" s="184"/>
      <c r="G601" s="185">
        <f t="shared" ref="G601:G614" si="14">ROUND(E601*F601,2)</f>
        <v>0</v>
      </c>
      <c r="H601" s="162">
        <v>6420.31</v>
      </c>
      <c r="I601" s="161">
        <f t="shared" ref="I601:I614" si="15">ROUND(E601*H601,2)</f>
        <v>19260.93</v>
      </c>
      <c r="J601" s="162">
        <v>933.69</v>
      </c>
      <c r="K601" s="161">
        <f t="shared" ref="K601:K614" si="16">ROUND(E601*J601,2)</f>
        <v>2801.07</v>
      </c>
      <c r="L601" s="161">
        <v>21</v>
      </c>
      <c r="M601" s="161">
        <f t="shared" ref="M601:M614" si="17">G601*(1+L601/100)</f>
        <v>0</v>
      </c>
      <c r="N601" s="161">
        <v>2.8719999999999999E-2</v>
      </c>
      <c r="O601" s="161">
        <f t="shared" ref="O601:O614" si="18">ROUND(E601*N601,2)</f>
        <v>0.09</v>
      </c>
      <c r="P601" s="161">
        <v>0</v>
      </c>
      <c r="Q601" s="161">
        <f t="shared" ref="Q601:Q614" si="19">ROUND(E601*P601,2)</f>
        <v>0</v>
      </c>
      <c r="R601" s="161"/>
      <c r="S601" s="161" t="s">
        <v>133</v>
      </c>
      <c r="T601" s="161" t="s">
        <v>134</v>
      </c>
      <c r="U601" s="161">
        <v>1.5</v>
      </c>
      <c r="V601" s="161">
        <f t="shared" ref="V601:V614" si="20">ROUND(E601*U601,2)</f>
        <v>4.5</v>
      </c>
      <c r="W601" s="161"/>
      <c r="X601" s="161" t="s">
        <v>135</v>
      </c>
      <c r="Y601" s="152"/>
      <c r="Z601" s="152"/>
      <c r="AA601" s="152"/>
      <c r="AB601" s="152"/>
      <c r="AC601" s="152"/>
      <c r="AD601" s="152"/>
      <c r="AE601" s="152"/>
      <c r="AF601" s="152"/>
      <c r="AG601" s="152" t="s">
        <v>136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5">
      <c r="A602" s="180">
        <v>55</v>
      </c>
      <c r="B602" s="181" t="s">
        <v>390</v>
      </c>
      <c r="C602" s="190" t="s">
        <v>391</v>
      </c>
      <c r="D602" s="182" t="s">
        <v>389</v>
      </c>
      <c r="E602" s="183">
        <v>3</v>
      </c>
      <c r="F602" s="184"/>
      <c r="G602" s="185">
        <f t="shared" si="14"/>
        <v>0</v>
      </c>
      <c r="H602" s="162">
        <v>595.1</v>
      </c>
      <c r="I602" s="161">
        <f t="shared" si="15"/>
        <v>1785.3</v>
      </c>
      <c r="J602" s="162">
        <v>764.5</v>
      </c>
      <c r="K602" s="161">
        <f t="shared" si="16"/>
        <v>2293.5</v>
      </c>
      <c r="L602" s="161">
        <v>21</v>
      </c>
      <c r="M602" s="161">
        <f t="shared" si="17"/>
        <v>0</v>
      </c>
      <c r="N602" s="161">
        <v>1.8600000000000001E-3</v>
      </c>
      <c r="O602" s="161">
        <f t="shared" si="18"/>
        <v>0.01</v>
      </c>
      <c r="P602" s="161">
        <v>0</v>
      </c>
      <c r="Q602" s="161">
        <f t="shared" si="19"/>
        <v>0</v>
      </c>
      <c r="R602" s="161"/>
      <c r="S602" s="161" t="s">
        <v>133</v>
      </c>
      <c r="T602" s="161" t="s">
        <v>134</v>
      </c>
      <c r="U602" s="161">
        <v>1.3340000000000001</v>
      </c>
      <c r="V602" s="161">
        <f t="shared" si="20"/>
        <v>4</v>
      </c>
      <c r="W602" s="161"/>
      <c r="X602" s="161" t="s">
        <v>135</v>
      </c>
      <c r="Y602" s="152"/>
      <c r="Z602" s="152"/>
      <c r="AA602" s="152"/>
      <c r="AB602" s="152"/>
      <c r="AC602" s="152"/>
      <c r="AD602" s="152"/>
      <c r="AE602" s="152"/>
      <c r="AF602" s="152"/>
      <c r="AG602" s="152" t="s">
        <v>136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 x14ac:dyDescent="0.25">
      <c r="A603" s="180">
        <v>56</v>
      </c>
      <c r="B603" s="181" t="s">
        <v>392</v>
      </c>
      <c r="C603" s="190" t="s">
        <v>393</v>
      </c>
      <c r="D603" s="182" t="s">
        <v>389</v>
      </c>
      <c r="E603" s="183">
        <v>1</v>
      </c>
      <c r="F603" s="184"/>
      <c r="G603" s="185">
        <f t="shared" si="14"/>
        <v>0</v>
      </c>
      <c r="H603" s="162">
        <v>0</v>
      </c>
      <c r="I603" s="161">
        <f t="shared" si="15"/>
        <v>0</v>
      </c>
      <c r="J603" s="162">
        <v>294.5</v>
      </c>
      <c r="K603" s="161">
        <f t="shared" si="16"/>
        <v>294.5</v>
      </c>
      <c r="L603" s="161">
        <v>21</v>
      </c>
      <c r="M603" s="161">
        <f t="shared" si="17"/>
        <v>0</v>
      </c>
      <c r="N603" s="161">
        <v>0</v>
      </c>
      <c r="O603" s="161">
        <f t="shared" si="18"/>
        <v>0</v>
      </c>
      <c r="P603" s="161">
        <v>3.968E-2</v>
      </c>
      <c r="Q603" s="161">
        <f t="shared" si="19"/>
        <v>0.04</v>
      </c>
      <c r="R603" s="161"/>
      <c r="S603" s="161" t="s">
        <v>133</v>
      </c>
      <c r="T603" s="161" t="s">
        <v>133</v>
      </c>
      <c r="U603" s="161">
        <v>0.74399999999999999</v>
      </c>
      <c r="V603" s="161">
        <f t="shared" si="20"/>
        <v>0.74</v>
      </c>
      <c r="W603" s="161"/>
      <c r="X603" s="161" t="s">
        <v>135</v>
      </c>
      <c r="Y603" s="152"/>
      <c r="Z603" s="152"/>
      <c r="AA603" s="152"/>
      <c r="AB603" s="152"/>
      <c r="AC603" s="152"/>
      <c r="AD603" s="152"/>
      <c r="AE603" s="152"/>
      <c r="AF603" s="152"/>
      <c r="AG603" s="152" t="s">
        <v>136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outlineLevel="1" x14ac:dyDescent="0.25">
      <c r="A604" s="180">
        <v>57</v>
      </c>
      <c r="B604" s="181" t="s">
        <v>394</v>
      </c>
      <c r="C604" s="190" t="s">
        <v>395</v>
      </c>
      <c r="D604" s="182" t="s">
        <v>389</v>
      </c>
      <c r="E604" s="183">
        <v>1</v>
      </c>
      <c r="F604" s="184"/>
      <c r="G604" s="185">
        <f t="shared" si="14"/>
        <v>0</v>
      </c>
      <c r="H604" s="162">
        <v>1578.37</v>
      </c>
      <c r="I604" s="161">
        <f t="shared" si="15"/>
        <v>1578.37</v>
      </c>
      <c r="J604" s="162">
        <v>631.63</v>
      </c>
      <c r="K604" s="161">
        <f t="shared" si="16"/>
        <v>631.63</v>
      </c>
      <c r="L604" s="161">
        <v>21</v>
      </c>
      <c r="M604" s="161">
        <f t="shared" si="17"/>
        <v>0</v>
      </c>
      <c r="N604" s="161">
        <v>6.0000000000000001E-3</v>
      </c>
      <c r="O604" s="161">
        <f t="shared" si="18"/>
        <v>0.01</v>
      </c>
      <c r="P604" s="161">
        <v>0</v>
      </c>
      <c r="Q604" s="161">
        <f t="shared" si="19"/>
        <v>0</v>
      </c>
      <c r="R604" s="161"/>
      <c r="S604" s="161" t="s">
        <v>133</v>
      </c>
      <c r="T604" s="161" t="s">
        <v>133</v>
      </c>
      <c r="U604" s="161">
        <v>1.2529999999999999</v>
      </c>
      <c r="V604" s="161">
        <f t="shared" si="20"/>
        <v>1.25</v>
      </c>
      <c r="W604" s="161"/>
      <c r="X604" s="161" t="s">
        <v>135</v>
      </c>
      <c r="Y604" s="152"/>
      <c r="Z604" s="152"/>
      <c r="AA604" s="152"/>
      <c r="AB604" s="152"/>
      <c r="AC604" s="152"/>
      <c r="AD604" s="152"/>
      <c r="AE604" s="152"/>
      <c r="AF604" s="152"/>
      <c r="AG604" s="152" t="s">
        <v>136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5">
      <c r="A605" s="180">
        <v>58</v>
      </c>
      <c r="B605" s="181" t="s">
        <v>396</v>
      </c>
      <c r="C605" s="190" t="s">
        <v>397</v>
      </c>
      <c r="D605" s="182" t="s">
        <v>389</v>
      </c>
      <c r="E605" s="183">
        <v>6</v>
      </c>
      <c r="F605" s="184"/>
      <c r="G605" s="185">
        <f t="shared" si="14"/>
        <v>0</v>
      </c>
      <c r="H605" s="162">
        <v>24.47</v>
      </c>
      <c r="I605" s="161">
        <f t="shared" si="15"/>
        <v>146.82</v>
      </c>
      <c r="J605" s="162">
        <v>184.53</v>
      </c>
      <c r="K605" s="161">
        <f t="shared" si="16"/>
        <v>1107.18</v>
      </c>
      <c r="L605" s="161">
        <v>21</v>
      </c>
      <c r="M605" s="161">
        <f t="shared" si="17"/>
        <v>0</v>
      </c>
      <c r="N605" s="161">
        <v>3.0000000000000001E-5</v>
      </c>
      <c r="O605" s="161">
        <f t="shared" si="18"/>
        <v>0</v>
      </c>
      <c r="P605" s="161">
        <v>0</v>
      </c>
      <c r="Q605" s="161">
        <f t="shared" si="19"/>
        <v>0</v>
      </c>
      <c r="R605" s="161"/>
      <c r="S605" s="161" t="s">
        <v>133</v>
      </c>
      <c r="T605" s="161" t="s">
        <v>134</v>
      </c>
      <c r="U605" s="161">
        <v>0.33</v>
      </c>
      <c r="V605" s="161">
        <f t="shared" si="20"/>
        <v>1.98</v>
      </c>
      <c r="W605" s="161"/>
      <c r="X605" s="161" t="s">
        <v>135</v>
      </c>
      <c r="Y605" s="152"/>
      <c r="Z605" s="152"/>
      <c r="AA605" s="152"/>
      <c r="AB605" s="152"/>
      <c r="AC605" s="152"/>
      <c r="AD605" s="152"/>
      <c r="AE605" s="152"/>
      <c r="AF605" s="152"/>
      <c r="AG605" s="152" t="s">
        <v>136</v>
      </c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5">
      <c r="A606" s="180">
        <v>59</v>
      </c>
      <c r="B606" s="181" t="s">
        <v>398</v>
      </c>
      <c r="C606" s="190" t="s">
        <v>399</v>
      </c>
      <c r="D606" s="182" t="s">
        <v>389</v>
      </c>
      <c r="E606" s="183">
        <v>2</v>
      </c>
      <c r="F606" s="184"/>
      <c r="G606" s="185">
        <f t="shared" si="14"/>
        <v>0</v>
      </c>
      <c r="H606" s="162">
        <v>0</v>
      </c>
      <c r="I606" s="161">
        <f t="shared" si="15"/>
        <v>0</v>
      </c>
      <c r="J606" s="162">
        <v>288.5</v>
      </c>
      <c r="K606" s="161">
        <f t="shared" si="16"/>
        <v>577</v>
      </c>
      <c r="L606" s="161">
        <v>21</v>
      </c>
      <c r="M606" s="161">
        <f t="shared" si="17"/>
        <v>0</v>
      </c>
      <c r="N606" s="161">
        <v>0</v>
      </c>
      <c r="O606" s="161">
        <f t="shared" si="18"/>
        <v>0</v>
      </c>
      <c r="P606" s="161">
        <v>0.312</v>
      </c>
      <c r="Q606" s="161">
        <f t="shared" si="19"/>
        <v>0.62</v>
      </c>
      <c r="R606" s="161"/>
      <c r="S606" s="161" t="s">
        <v>133</v>
      </c>
      <c r="T606" s="161" t="s">
        <v>133</v>
      </c>
      <c r="U606" s="161">
        <v>0.72899999999999998</v>
      </c>
      <c r="V606" s="161">
        <f t="shared" si="20"/>
        <v>1.46</v>
      </c>
      <c r="W606" s="161"/>
      <c r="X606" s="161" t="s">
        <v>135</v>
      </c>
      <c r="Y606" s="152"/>
      <c r="Z606" s="152"/>
      <c r="AA606" s="152"/>
      <c r="AB606" s="152"/>
      <c r="AC606" s="152"/>
      <c r="AD606" s="152"/>
      <c r="AE606" s="152"/>
      <c r="AF606" s="152"/>
      <c r="AG606" s="152" t="s">
        <v>136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5">
      <c r="A607" s="180">
        <v>60</v>
      </c>
      <c r="B607" s="181" t="s">
        <v>400</v>
      </c>
      <c r="C607" s="190" t="s">
        <v>401</v>
      </c>
      <c r="D607" s="182" t="s">
        <v>389</v>
      </c>
      <c r="E607" s="183">
        <v>7</v>
      </c>
      <c r="F607" s="184"/>
      <c r="G607" s="185">
        <f t="shared" si="14"/>
        <v>0</v>
      </c>
      <c r="H607" s="162">
        <v>137.06</v>
      </c>
      <c r="I607" s="161">
        <f t="shared" si="15"/>
        <v>959.42</v>
      </c>
      <c r="J607" s="162">
        <v>130.84</v>
      </c>
      <c r="K607" s="161">
        <f t="shared" si="16"/>
        <v>915.88</v>
      </c>
      <c r="L607" s="161">
        <v>21</v>
      </c>
      <c r="M607" s="161">
        <f t="shared" si="17"/>
        <v>0</v>
      </c>
      <c r="N607" s="161">
        <v>1.7000000000000001E-4</v>
      </c>
      <c r="O607" s="161">
        <f t="shared" si="18"/>
        <v>0</v>
      </c>
      <c r="P607" s="161">
        <v>0</v>
      </c>
      <c r="Q607" s="161">
        <f t="shared" si="19"/>
        <v>0</v>
      </c>
      <c r="R607" s="161"/>
      <c r="S607" s="161" t="s">
        <v>133</v>
      </c>
      <c r="T607" s="161" t="s">
        <v>134</v>
      </c>
      <c r="U607" s="161">
        <v>0.22700000000000001</v>
      </c>
      <c r="V607" s="161">
        <f t="shared" si="20"/>
        <v>1.59</v>
      </c>
      <c r="W607" s="161"/>
      <c r="X607" s="161" t="s">
        <v>135</v>
      </c>
      <c r="Y607" s="152"/>
      <c r="Z607" s="152"/>
      <c r="AA607" s="152"/>
      <c r="AB607" s="152"/>
      <c r="AC607" s="152"/>
      <c r="AD607" s="152"/>
      <c r="AE607" s="152"/>
      <c r="AF607" s="152"/>
      <c r="AG607" s="152" t="s">
        <v>136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 x14ac:dyDescent="0.25">
      <c r="A608" s="180">
        <v>61</v>
      </c>
      <c r="B608" s="181" t="s">
        <v>402</v>
      </c>
      <c r="C608" s="190" t="s">
        <v>403</v>
      </c>
      <c r="D608" s="182" t="s">
        <v>389</v>
      </c>
      <c r="E608" s="183">
        <v>1</v>
      </c>
      <c r="F608" s="184"/>
      <c r="G608" s="185">
        <f t="shared" si="14"/>
        <v>0</v>
      </c>
      <c r="H608" s="162">
        <v>212.24</v>
      </c>
      <c r="I608" s="161">
        <f t="shared" si="15"/>
        <v>212.24</v>
      </c>
      <c r="J608" s="162">
        <v>72.66</v>
      </c>
      <c r="K608" s="161">
        <f t="shared" si="16"/>
        <v>72.66</v>
      </c>
      <c r="L608" s="161">
        <v>21</v>
      </c>
      <c r="M608" s="161">
        <f t="shared" si="17"/>
        <v>0</v>
      </c>
      <c r="N608" s="161">
        <v>2.4000000000000001E-4</v>
      </c>
      <c r="O608" s="161">
        <f t="shared" si="18"/>
        <v>0</v>
      </c>
      <c r="P608" s="161">
        <v>0</v>
      </c>
      <c r="Q608" s="161">
        <f t="shared" si="19"/>
        <v>0</v>
      </c>
      <c r="R608" s="161"/>
      <c r="S608" s="161" t="s">
        <v>133</v>
      </c>
      <c r="T608" s="161" t="s">
        <v>134</v>
      </c>
      <c r="U608" s="161">
        <v>0.124</v>
      </c>
      <c r="V608" s="161">
        <f t="shared" si="20"/>
        <v>0.12</v>
      </c>
      <c r="W608" s="161"/>
      <c r="X608" s="161" t="s">
        <v>135</v>
      </c>
      <c r="Y608" s="152"/>
      <c r="Z608" s="152"/>
      <c r="AA608" s="152"/>
      <c r="AB608" s="152"/>
      <c r="AC608" s="152"/>
      <c r="AD608" s="152"/>
      <c r="AE608" s="152"/>
      <c r="AF608" s="152"/>
      <c r="AG608" s="152" t="s">
        <v>136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5">
      <c r="A609" s="180">
        <v>62</v>
      </c>
      <c r="B609" s="181" t="s">
        <v>404</v>
      </c>
      <c r="C609" s="190" t="s">
        <v>405</v>
      </c>
      <c r="D609" s="182" t="s">
        <v>262</v>
      </c>
      <c r="E609" s="183">
        <v>6</v>
      </c>
      <c r="F609" s="184"/>
      <c r="G609" s="185">
        <f t="shared" si="14"/>
        <v>0</v>
      </c>
      <c r="H609" s="162">
        <v>2408.85</v>
      </c>
      <c r="I609" s="161">
        <f t="shared" si="15"/>
        <v>14453.1</v>
      </c>
      <c r="J609" s="162">
        <v>271.14999999999998</v>
      </c>
      <c r="K609" s="161">
        <f t="shared" si="16"/>
        <v>1626.9</v>
      </c>
      <c r="L609" s="161">
        <v>21</v>
      </c>
      <c r="M609" s="161">
        <f t="shared" si="17"/>
        <v>0</v>
      </c>
      <c r="N609" s="161">
        <v>1.0200000000000001E-3</v>
      </c>
      <c r="O609" s="161">
        <f t="shared" si="18"/>
        <v>0.01</v>
      </c>
      <c r="P609" s="161">
        <v>0</v>
      </c>
      <c r="Q609" s="161">
        <f t="shared" si="19"/>
        <v>0</v>
      </c>
      <c r="R609" s="161"/>
      <c r="S609" s="161" t="s">
        <v>133</v>
      </c>
      <c r="T609" s="161" t="s">
        <v>134</v>
      </c>
      <c r="U609" s="161">
        <v>0.47599999999999998</v>
      </c>
      <c r="V609" s="161">
        <f t="shared" si="20"/>
        <v>2.86</v>
      </c>
      <c r="W609" s="161"/>
      <c r="X609" s="161" t="s">
        <v>135</v>
      </c>
      <c r="Y609" s="152"/>
      <c r="Z609" s="152"/>
      <c r="AA609" s="152"/>
      <c r="AB609" s="152"/>
      <c r="AC609" s="152"/>
      <c r="AD609" s="152"/>
      <c r="AE609" s="152"/>
      <c r="AF609" s="152"/>
      <c r="AG609" s="152" t="s">
        <v>136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 x14ac:dyDescent="0.25">
      <c r="A610" s="180">
        <v>63</v>
      </c>
      <c r="B610" s="181" t="s">
        <v>406</v>
      </c>
      <c r="C610" s="190" t="s">
        <v>407</v>
      </c>
      <c r="D610" s="182" t="s">
        <v>262</v>
      </c>
      <c r="E610" s="183">
        <v>6</v>
      </c>
      <c r="F610" s="184"/>
      <c r="G610" s="185">
        <f t="shared" si="14"/>
        <v>0</v>
      </c>
      <c r="H610" s="162">
        <v>112.47</v>
      </c>
      <c r="I610" s="161">
        <f t="shared" si="15"/>
        <v>674.82</v>
      </c>
      <c r="J610" s="162">
        <v>240.03</v>
      </c>
      <c r="K610" s="161">
        <f t="shared" si="16"/>
        <v>1440.18</v>
      </c>
      <c r="L610" s="161">
        <v>21</v>
      </c>
      <c r="M610" s="161">
        <f t="shared" si="17"/>
        <v>0</v>
      </c>
      <c r="N610" s="161">
        <v>1.8000000000000001E-4</v>
      </c>
      <c r="O610" s="161">
        <f t="shared" si="18"/>
        <v>0</v>
      </c>
      <c r="P610" s="161">
        <v>0</v>
      </c>
      <c r="Q610" s="161">
        <f t="shared" si="19"/>
        <v>0</v>
      </c>
      <c r="R610" s="161"/>
      <c r="S610" s="161" t="s">
        <v>133</v>
      </c>
      <c r="T610" s="161" t="s">
        <v>133</v>
      </c>
      <c r="U610" s="161">
        <v>0.47599999999999998</v>
      </c>
      <c r="V610" s="161">
        <f t="shared" si="20"/>
        <v>2.86</v>
      </c>
      <c r="W610" s="161"/>
      <c r="X610" s="161" t="s">
        <v>135</v>
      </c>
      <c r="Y610" s="152"/>
      <c r="Z610" s="152"/>
      <c r="AA610" s="152"/>
      <c r="AB610" s="152"/>
      <c r="AC610" s="152"/>
      <c r="AD610" s="152"/>
      <c r="AE610" s="152"/>
      <c r="AF610" s="152"/>
      <c r="AG610" s="152" t="s">
        <v>136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5">
      <c r="A611" s="180">
        <v>64</v>
      </c>
      <c r="B611" s="181" t="s">
        <v>408</v>
      </c>
      <c r="C611" s="190" t="s">
        <v>409</v>
      </c>
      <c r="D611" s="182" t="s">
        <v>389</v>
      </c>
      <c r="E611" s="183">
        <v>6</v>
      </c>
      <c r="F611" s="184"/>
      <c r="G611" s="185">
        <f t="shared" si="14"/>
        <v>0</v>
      </c>
      <c r="H611" s="162">
        <v>0</v>
      </c>
      <c r="I611" s="161">
        <f t="shared" si="15"/>
        <v>0</v>
      </c>
      <c r="J611" s="162">
        <v>94.6</v>
      </c>
      <c r="K611" s="161">
        <f t="shared" si="16"/>
        <v>567.6</v>
      </c>
      <c r="L611" s="161">
        <v>21</v>
      </c>
      <c r="M611" s="161">
        <f t="shared" si="17"/>
        <v>0</v>
      </c>
      <c r="N611" s="161">
        <v>0</v>
      </c>
      <c r="O611" s="161">
        <f t="shared" si="18"/>
        <v>0</v>
      </c>
      <c r="P611" s="161">
        <v>1.56E-3</v>
      </c>
      <c r="Q611" s="161">
        <f t="shared" si="19"/>
        <v>0.01</v>
      </c>
      <c r="R611" s="161"/>
      <c r="S611" s="161" t="s">
        <v>133</v>
      </c>
      <c r="T611" s="161" t="s">
        <v>134</v>
      </c>
      <c r="U611" s="161">
        <v>0.217</v>
      </c>
      <c r="V611" s="161">
        <f t="shared" si="20"/>
        <v>1.3</v>
      </c>
      <c r="W611" s="161"/>
      <c r="X611" s="161" t="s">
        <v>135</v>
      </c>
      <c r="Y611" s="152"/>
      <c r="Z611" s="152"/>
      <c r="AA611" s="152"/>
      <c r="AB611" s="152"/>
      <c r="AC611" s="152"/>
      <c r="AD611" s="152"/>
      <c r="AE611" s="152"/>
      <c r="AF611" s="152"/>
      <c r="AG611" s="152" t="s">
        <v>136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ht="20.399999999999999" outlineLevel="1" x14ac:dyDescent="0.25">
      <c r="A612" s="180">
        <v>65</v>
      </c>
      <c r="B612" s="181" t="s">
        <v>410</v>
      </c>
      <c r="C612" s="190" t="s">
        <v>411</v>
      </c>
      <c r="D612" s="182" t="s">
        <v>262</v>
      </c>
      <c r="E612" s="183">
        <v>1</v>
      </c>
      <c r="F612" s="184"/>
      <c r="G612" s="185">
        <f t="shared" si="14"/>
        <v>0</v>
      </c>
      <c r="H612" s="162">
        <v>471.69</v>
      </c>
      <c r="I612" s="161">
        <f t="shared" si="15"/>
        <v>471.69</v>
      </c>
      <c r="J612" s="162">
        <v>144.31</v>
      </c>
      <c r="K612" s="161">
        <f t="shared" si="16"/>
        <v>144.31</v>
      </c>
      <c r="L612" s="161">
        <v>21</v>
      </c>
      <c r="M612" s="161">
        <f t="shared" si="17"/>
        <v>0</v>
      </c>
      <c r="N612" s="161">
        <v>2.0000000000000001E-4</v>
      </c>
      <c r="O612" s="161">
        <f t="shared" si="18"/>
        <v>0</v>
      </c>
      <c r="P612" s="161">
        <v>0</v>
      </c>
      <c r="Q612" s="161">
        <f t="shared" si="19"/>
        <v>0</v>
      </c>
      <c r="R612" s="161"/>
      <c r="S612" s="161" t="s">
        <v>133</v>
      </c>
      <c r="T612" s="161" t="s">
        <v>134</v>
      </c>
      <c r="U612" s="161">
        <v>0.246</v>
      </c>
      <c r="V612" s="161">
        <f t="shared" si="20"/>
        <v>0.25</v>
      </c>
      <c r="W612" s="161"/>
      <c r="X612" s="161" t="s">
        <v>135</v>
      </c>
      <c r="Y612" s="152"/>
      <c r="Z612" s="152"/>
      <c r="AA612" s="152"/>
      <c r="AB612" s="152"/>
      <c r="AC612" s="152"/>
      <c r="AD612" s="152"/>
      <c r="AE612" s="152"/>
      <c r="AF612" s="152"/>
      <c r="AG612" s="152" t="s">
        <v>136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5">
      <c r="A613" s="180">
        <v>66</v>
      </c>
      <c r="B613" s="181" t="s">
        <v>412</v>
      </c>
      <c r="C613" s="190" t="s">
        <v>413</v>
      </c>
      <c r="D613" s="182" t="s">
        <v>262</v>
      </c>
      <c r="E613" s="183">
        <v>6</v>
      </c>
      <c r="F613" s="184"/>
      <c r="G613" s="185">
        <f t="shared" si="14"/>
        <v>0</v>
      </c>
      <c r="H613" s="162">
        <v>261.17</v>
      </c>
      <c r="I613" s="161">
        <f t="shared" si="15"/>
        <v>1567.02</v>
      </c>
      <c r="J613" s="162">
        <v>143.13</v>
      </c>
      <c r="K613" s="161">
        <f t="shared" si="16"/>
        <v>858.78</v>
      </c>
      <c r="L613" s="161">
        <v>21</v>
      </c>
      <c r="M613" s="161">
        <f t="shared" si="17"/>
        <v>0</v>
      </c>
      <c r="N613" s="161">
        <v>2.0000000000000001E-4</v>
      </c>
      <c r="O613" s="161">
        <f t="shared" si="18"/>
        <v>0</v>
      </c>
      <c r="P613" s="161">
        <v>0</v>
      </c>
      <c r="Q613" s="161">
        <f t="shared" si="19"/>
        <v>0</v>
      </c>
      <c r="R613" s="161"/>
      <c r="S613" s="161" t="s">
        <v>133</v>
      </c>
      <c r="T613" s="161" t="s">
        <v>134</v>
      </c>
      <c r="U613" s="161">
        <v>0.246</v>
      </c>
      <c r="V613" s="161">
        <f t="shared" si="20"/>
        <v>1.48</v>
      </c>
      <c r="W613" s="161"/>
      <c r="X613" s="161" t="s">
        <v>135</v>
      </c>
      <c r="Y613" s="152"/>
      <c r="Z613" s="152"/>
      <c r="AA613" s="152"/>
      <c r="AB613" s="152"/>
      <c r="AC613" s="152"/>
      <c r="AD613" s="152"/>
      <c r="AE613" s="152"/>
      <c r="AF613" s="152"/>
      <c r="AG613" s="152" t="s">
        <v>136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5">
      <c r="A614" s="174">
        <v>67</v>
      </c>
      <c r="B614" s="175" t="s">
        <v>414</v>
      </c>
      <c r="C614" s="188" t="s">
        <v>415</v>
      </c>
      <c r="D614" s="176" t="s">
        <v>132</v>
      </c>
      <c r="E614" s="177">
        <v>2.4</v>
      </c>
      <c r="F614" s="178"/>
      <c r="G614" s="179">
        <f t="shared" si="14"/>
        <v>0</v>
      </c>
      <c r="H614" s="162">
        <v>32.18</v>
      </c>
      <c r="I614" s="161">
        <f t="shared" si="15"/>
        <v>77.23</v>
      </c>
      <c r="J614" s="162">
        <v>1184.42</v>
      </c>
      <c r="K614" s="161">
        <f t="shared" si="16"/>
        <v>2842.61</v>
      </c>
      <c r="L614" s="161">
        <v>21</v>
      </c>
      <c r="M614" s="161">
        <f t="shared" si="17"/>
        <v>0</v>
      </c>
      <c r="N614" s="161">
        <v>8.0000000000000007E-5</v>
      </c>
      <c r="O614" s="161">
        <f t="shared" si="18"/>
        <v>0</v>
      </c>
      <c r="P614" s="161">
        <v>0</v>
      </c>
      <c r="Q614" s="161">
        <f t="shared" si="19"/>
        <v>0</v>
      </c>
      <c r="R614" s="161"/>
      <c r="S614" s="161" t="s">
        <v>133</v>
      </c>
      <c r="T614" s="161" t="s">
        <v>134</v>
      </c>
      <c r="U614" s="161">
        <v>2.1</v>
      </c>
      <c r="V614" s="161">
        <f t="shared" si="20"/>
        <v>5.04</v>
      </c>
      <c r="W614" s="161"/>
      <c r="X614" s="161" t="s">
        <v>135</v>
      </c>
      <c r="Y614" s="152"/>
      <c r="Z614" s="152"/>
      <c r="AA614" s="152"/>
      <c r="AB614" s="152"/>
      <c r="AC614" s="152"/>
      <c r="AD614" s="152"/>
      <c r="AE614" s="152"/>
      <c r="AF614" s="152"/>
      <c r="AG614" s="152" t="s">
        <v>136</v>
      </c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1" x14ac:dyDescent="0.25">
      <c r="A615" s="159"/>
      <c r="B615" s="160"/>
      <c r="C615" s="189" t="s">
        <v>416</v>
      </c>
      <c r="D615" s="163"/>
      <c r="E615" s="164">
        <v>2.4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52"/>
      <c r="Z615" s="152"/>
      <c r="AA615" s="152"/>
      <c r="AB615" s="152"/>
      <c r="AC615" s="152"/>
      <c r="AD615" s="152"/>
      <c r="AE615" s="152"/>
      <c r="AF615" s="152"/>
      <c r="AG615" s="152" t="s">
        <v>138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5">
      <c r="A616" s="180">
        <v>68</v>
      </c>
      <c r="B616" s="181" t="s">
        <v>417</v>
      </c>
      <c r="C616" s="190" t="s">
        <v>418</v>
      </c>
      <c r="D616" s="182" t="s">
        <v>262</v>
      </c>
      <c r="E616" s="183">
        <v>6</v>
      </c>
      <c r="F616" s="184"/>
      <c r="G616" s="185">
        <f t="shared" ref="G616:G624" si="21">ROUND(E616*F616,2)</f>
        <v>0</v>
      </c>
      <c r="H616" s="162">
        <v>1180</v>
      </c>
      <c r="I616" s="161">
        <f t="shared" ref="I616:I624" si="22">ROUND(E616*H616,2)</f>
        <v>7080</v>
      </c>
      <c r="J616" s="162">
        <v>0</v>
      </c>
      <c r="K616" s="161">
        <f t="shared" ref="K616:K624" si="23">ROUND(E616*J616,2)</f>
        <v>0</v>
      </c>
      <c r="L616" s="161">
        <v>21</v>
      </c>
      <c r="M616" s="161">
        <f t="shared" ref="M616:M624" si="24">G616*(1+L616/100)</f>
        <v>0</v>
      </c>
      <c r="N616" s="161">
        <v>1.2999999999999999E-2</v>
      </c>
      <c r="O616" s="161">
        <f t="shared" ref="O616:O624" si="25">ROUND(E616*N616,2)</f>
        <v>0.08</v>
      </c>
      <c r="P616" s="161">
        <v>0</v>
      </c>
      <c r="Q616" s="161">
        <f t="shared" ref="Q616:Q624" si="26">ROUND(E616*P616,2)</f>
        <v>0</v>
      </c>
      <c r="R616" s="161"/>
      <c r="S616" s="161" t="s">
        <v>133</v>
      </c>
      <c r="T616" s="161" t="s">
        <v>134</v>
      </c>
      <c r="U616" s="161">
        <v>0</v>
      </c>
      <c r="V616" s="161">
        <f t="shared" ref="V616:V624" si="27">ROUND(E616*U616,2)</f>
        <v>0</v>
      </c>
      <c r="W616" s="161"/>
      <c r="X616" s="161" t="s">
        <v>419</v>
      </c>
      <c r="Y616" s="152"/>
      <c r="Z616" s="152"/>
      <c r="AA616" s="152"/>
      <c r="AB616" s="152"/>
      <c r="AC616" s="152"/>
      <c r="AD616" s="152"/>
      <c r="AE616" s="152"/>
      <c r="AF616" s="152"/>
      <c r="AG616" s="152" t="s">
        <v>420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5">
      <c r="A617" s="180">
        <v>69</v>
      </c>
      <c r="B617" s="181" t="s">
        <v>421</v>
      </c>
      <c r="C617" s="190" t="s">
        <v>422</v>
      </c>
      <c r="D617" s="182" t="s">
        <v>262</v>
      </c>
      <c r="E617" s="183">
        <v>3</v>
      </c>
      <c r="F617" s="184"/>
      <c r="G617" s="185">
        <f t="shared" si="21"/>
        <v>0</v>
      </c>
      <c r="H617" s="162">
        <v>379.5</v>
      </c>
      <c r="I617" s="161">
        <f t="shared" si="22"/>
        <v>1138.5</v>
      </c>
      <c r="J617" s="162">
        <v>0</v>
      </c>
      <c r="K617" s="161">
        <f t="shared" si="23"/>
        <v>0</v>
      </c>
      <c r="L617" s="161">
        <v>21</v>
      </c>
      <c r="M617" s="161">
        <f t="shared" si="24"/>
        <v>0</v>
      </c>
      <c r="N617" s="161">
        <v>8.9999999999999998E-4</v>
      </c>
      <c r="O617" s="161">
        <f t="shared" si="25"/>
        <v>0</v>
      </c>
      <c r="P617" s="161">
        <v>0</v>
      </c>
      <c r="Q617" s="161">
        <f t="shared" si="26"/>
        <v>0</v>
      </c>
      <c r="R617" s="161"/>
      <c r="S617" s="161" t="s">
        <v>259</v>
      </c>
      <c r="T617" s="161" t="s">
        <v>134</v>
      </c>
      <c r="U617" s="161">
        <v>0</v>
      </c>
      <c r="V617" s="161">
        <f t="shared" si="27"/>
        <v>0</v>
      </c>
      <c r="W617" s="161"/>
      <c r="X617" s="161" t="s">
        <v>423</v>
      </c>
      <c r="Y617" s="152"/>
      <c r="Z617" s="152"/>
      <c r="AA617" s="152"/>
      <c r="AB617" s="152"/>
      <c r="AC617" s="152"/>
      <c r="AD617" s="152"/>
      <c r="AE617" s="152"/>
      <c r="AF617" s="152"/>
      <c r="AG617" s="152" t="s">
        <v>424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ht="20.399999999999999" outlineLevel="1" x14ac:dyDescent="0.25">
      <c r="A618" s="180">
        <v>70</v>
      </c>
      <c r="B618" s="181" t="s">
        <v>425</v>
      </c>
      <c r="C618" s="190" t="s">
        <v>426</v>
      </c>
      <c r="D618" s="182" t="s">
        <v>262</v>
      </c>
      <c r="E618" s="183">
        <v>2</v>
      </c>
      <c r="F618" s="184"/>
      <c r="G618" s="185">
        <f t="shared" si="21"/>
        <v>0</v>
      </c>
      <c r="H618" s="162">
        <v>20900</v>
      </c>
      <c r="I618" s="161">
        <f t="shared" si="22"/>
        <v>41800</v>
      </c>
      <c r="J618" s="162">
        <v>0</v>
      </c>
      <c r="K618" s="161">
        <f t="shared" si="23"/>
        <v>0</v>
      </c>
      <c r="L618" s="161">
        <v>21</v>
      </c>
      <c r="M618" s="161">
        <f t="shared" si="24"/>
        <v>0</v>
      </c>
      <c r="N618" s="161">
        <v>8.0000000000000002E-3</v>
      </c>
      <c r="O618" s="161">
        <f t="shared" si="25"/>
        <v>0.02</v>
      </c>
      <c r="P618" s="161">
        <v>0</v>
      </c>
      <c r="Q618" s="161">
        <f t="shared" si="26"/>
        <v>0</v>
      </c>
      <c r="R618" s="161" t="s">
        <v>427</v>
      </c>
      <c r="S618" s="161" t="s">
        <v>133</v>
      </c>
      <c r="T618" s="161" t="s">
        <v>134</v>
      </c>
      <c r="U618" s="161">
        <v>0</v>
      </c>
      <c r="V618" s="161">
        <f t="shared" si="27"/>
        <v>0</v>
      </c>
      <c r="W618" s="161"/>
      <c r="X618" s="161" t="s">
        <v>423</v>
      </c>
      <c r="Y618" s="152"/>
      <c r="Z618" s="152"/>
      <c r="AA618" s="152"/>
      <c r="AB618" s="152"/>
      <c r="AC618" s="152"/>
      <c r="AD618" s="152"/>
      <c r="AE618" s="152"/>
      <c r="AF618" s="152"/>
      <c r="AG618" s="152" t="s">
        <v>424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5">
      <c r="A619" s="180">
        <v>71</v>
      </c>
      <c r="B619" s="181" t="s">
        <v>428</v>
      </c>
      <c r="C619" s="190" t="s">
        <v>429</v>
      </c>
      <c r="D619" s="182" t="s">
        <v>262</v>
      </c>
      <c r="E619" s="183">
        <v>3</v>
      </c>
      <c r="F619" s="184"/>
      <c r="G619" s="185">
        <f t="shared" si="21"/>
        <v>0</v>
      </c>
      <c r="H619" s="162">
        <v>528</v>
      </c>
      <c r="I619" s="161">
        <f t="shared" si="22"/>
        <v>1584</v>
      </c>
      <c r="J619" s="162">
        <v>0</v>
      </c>
      <c r="K619" s="161">
        <f t="shared" si="23"/>
        <v>0</v>
      </c>
      <c r="L619" s="161">
        <v>21</v>
      </c>
      <c r="M619" s="161">
        <f t="shared" si="24"/>
        <v>0</v>
      </c>
      <c r="N619" s="161">
        <v>2E-3</v>
      </c>
      <c r="O619" s="161">
        <f t="shared" si="25"/>
        <v>0.01</v>
      </c>
      <c r="P619" s="161">
        <v>0</v>
      </c>
      <c r="Q619" s="161">
        <f t="shared" si="26"/>
        <v>0</v>
      </c>
      <c r="R619" s="161"/>
      <c r="S619" s="161" t="s">
        <v>259</v>
      </c>
      <c r="T619" s="161" t="s">
        <v>134</v>
      </c>
      <c r="U619" s="161">
        <v>0</v>
      </c>
      <c r="V619" s="161">
        <f t="shared" si="27"/>
        <v>0</v>
      </c>
      <c r="W619" s="161"/>
      <c r="X619" s="161" t="s">
        <v>423</v>
      </c>
      <c r="Y619" s="152"/>
      <c r="Z619" s="152"/>
      <c r="AA619" s="152"/>
      <c r="AB619" s="152"/>
      <c r="AC619" s="152"/>
      <c r="AD619" s="152"/>
      <c r="AE619" s="152"/>
      <c r="AF619" s="152"/>
      <c r="AG619" s="152" t="s">
        <v>424</v>
      </c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outlineLevel="1" x14ac:dyDescent="0.25">
      <c r="A620" s="180">
        <v>72</v>
      </c>
      <c r="B620" s="181" t="s">
        <v>430</v>
      </c>
      <c r="C620" s="190" t="s">
        <v>431</v>
      </c>
      <c r="D620" s="182" t="s">
        <v>432</v>
      </c>
      <c r="E620" s="183">
        <v>5</v>
      </c>
      <c r="F620" s="184"/>
      <c r="G620" s="185">
        <f t="shared" si="21"/>
        <v>0</v>
      </c>
      <c r="H620" s="162">
        <v>1500</v>
      </c>
      <c r="I620" s="161">
        <f t="shared" si="22"/>
        <v>7500</v>
      </c>
      <c r="J620" s="162">
        <v>0</v>
      </c>
      <c r="K620" s="161">
        <f t="shared" si="23"/>
        <v>0</v>
      </c>
      <c r="L620" s="161">
        <v>21</v>
      </c>
      <c r="M620" s="161">
        <f t="shared" si="24"/>
        <v>0</v>
      </c>
      <c r="N620" s="161">
        <v>0.01</v>
      </c>
      <c r="O620" s="161">
        <f t="shared" si="25"/>
        <v>0.05</v>
      </c>
      <c r="P620" s="161">
        <v>0</v>
      </c>
      <c r="Q620" s="161">
        <f t="shared" si="26"/>
        <v>0</v>
      </c>
      <c r="R620" s="161" t="s">
        <v>427</v>
      </c>
      <c r="S620" s="161" t="s">
        <v>133</v>
      </c>
      <c r="T620" s="161" t="s">
        <v>134</v>
      </c>
      <c r="U620" s="161">
        <v>0</v>
      </c>
      <c r="V620" s="161">
        <f t="shared" si="27"/>
        <v>0</v>
      </c>
      <c r="W620" s="161"/>
      <c r="X620" s="161" t="s">
        <v>423</v>
      </c>
      <c r="Y620" s="152"/>
      <c r="Z620" s="152"/>
      <c r="AA620" s="152"/>
      <c r="AB620" s="152"/>
      <c r="AC620" s="152"/>
      <c r="AD620" s="152"/>
      <c r="AE620" s="152"/>
      <c r="AF620" s="152"/>
      <c r="AG620" s="152" t="s">
        <v>424</v>
      </c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1" x14ac:dyDescent="0.25">
      <c r="A621" s="180">
        <v>73</v>
      </c>
      <c r="B621" s="181" t="s">
        <v>433</v>
      </c>
      <c r="C621" s="190" t="s">
        <v>434</v>
      </c>
      <c r="D621" s="182" t="s">
        <v>262</v>
      </c>
      <c r="E621" s="183">
        <v>1</v>
      </c>
      <c r="F621" s="184"/>
      <c r="G621" s="185">
        <f t="shared" si="21"/>
        <v>0</v>
      </c>
      <c r="H621" s="162">
        <v>3200</v>
      </c>
      <c r="I621" s="161">
        <f t="shared" si="22"/>
        <v>3200</v>
      </c>
      <c r="J621" s="162">
        <v>0</v>
      </c>
      <c r="K621" s="161">
        <f t="shared" si="23"/>
        <v>0</v>
      </c>
      <c r="L621" s="161">
        <v>21</v>
      </c>
      <c r="M621" s="161">
        <f t="shared" si="24"/>
        <v>0</v>
      </c>
      <c r="N621" s="161">
        <v>1.6E-2</v>
      </c>
      <c r="O621" s="161">
        <f t="shared" si="25"/>
        <v>0.02</v>
      </c>
      <c r="P621" s="161">
        <v>0</v>
      </c>
      <c r="Q621" s="161">
        <f t="shared" si="26"/>
        <v>0</v>
      </c>
      <c r="R621" s="161" t="s">
        <v>427</v>
      </c>
      <c r="S621" s="161" t="s">
        <v>133</v>
      </c>
      <c r="T621" s="161" t="s">
        <v>134</v>
      </c>
      <c r="U621" s="161">
        <v>0</v>
      </c>
      <c r="V621" s="161">
        <f t="shared" si="27"/>
        <v>0</v>
      </c>
      <c r="W621" s="161"/>
      <c r="X621" s="161" t="s">
        <v>423</v>
      </c>
      <c r="Y621" s="152"/>
      <c r="Z621" s="152"/>
      <c r="AA621" s="152"/>
      <c r="AB621" s="152"/>
      <c r="AC621" s="152"/>
      <c r="AD621" s="152"/>
      <c r="AE621" s="152"/>
      <c r="AF621" s="152"/>
      <c r="AG621" s="152" t="s">
        <v>424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5">
      <c r="A622" s="180">
        <v>74</v>
      </c>
      <c r="B622" s="181" t="s">
        <v>435</v>
      </c>
      <c r="C622" s="190" t="s">
        <v>436</v>
      </c>
      <c r="D622" s="182" t="s">
        <v>389</v>
      </c>
      <c r="E622" s="183">
        <v>3</v>
      </c>
      <c r="F622" s="184"/>
      <c r="G622" s="185">
        <f t="shared" si="21"/>
        <v>0</v>
      </c>
      <c r="H622" s="162">
        <v>0</v>
      </c>
      <c r="I622" s="161">
        <f t="shared" si="22"/>
        <v>0</v>
      </c>
      <c r="J622" s="162">
        <v>256.89999999999998</v>
      </c>
      <c r="K622" s="161">
        <f t="shared" si="23"/>
        <v>770.7</v>
      </c>
      <c r="L622" s="161">
        <v>21</v>
      </c>
      <c r="M622" s="161">
        <f t="shared" si="24"/>
        <v>0</v>
      </c>
      <c r="N622" s="161">
        <v>0</v>
      </c>
      <c r="O622" s="161">
        <f t="shared" si="25"/>
        <v>0</v>
      </c>
      <c r="P622" s="161">
        <v>1.933E-2</v>
      </c>
      <c r="Q622" s="161">
        <f t="shared" si="26"/>
        <v>0.06</v>
      </c>
      <c r="R622" s="161"/>
      <c r="S622" s="161" t="s">
        <v>133</v>
      </c>
      <c r="T622" s="161" t="s">
        <v>134</v>
      </c>
      <c r="U622" s="161">
        <v>0</v>
      </c>
      <c r="V622" s="161">
        <f t="shared" si="27"/>
        <v>0</v>
      </c>
      <c r="W622" s="161"/>
      <c r="X622" s="161" t="s">
        <v>419</v>
      </c>
      <c r="Y622" s="152"/>
      <c r="Z622" s="152"/>
      <c r="AA622" s="152"/>
      <c r="AB622" s="152"/>
      <c r="AC622" s="152"/>
      <c r="AD622" s="152"/>
      <c r="AE622" s="152"/>
      <c r="AF622" s="152"/>
      <c r="AG622" s="152" t="s">
        <v>437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5">
      <c r="A623" s="180">
        <v>75</v>
      </c>
      <c r="B623" s="181" t="s">
        <v>438</v>
      </c>
      <c r="C623" s="190" t="s">
        <v>439</v>
      </c>
      <c r="D623" s="182" t="s">
        <v>389</v>
      </c>
      <c r="E623" s="183">
        <v>6</v>
      </c>
      <c r="F623" s="184"/>
      <c r="G623" s="185">
        <f t="shared" si="21"/>
        <v>0</v>
      </c>
      <c r="H623" s="162">
        <v>0</v>
      </c>
      <c r="I623" s="161">
        <f t="shared" si="22"/>
        <v>0</v>
      </c>
      <c r="J623" s="162">
        <v>945</v>
      </c>
      <c r="K623" s="161">
        <f t="shared" si="23"/>
        <v>5670</v>
      </c>
      <c r="L623" s="161">
        <v>21</v>
      </c>
      <c r="M623" s="161">
        <f t="shared" si="24"/>
        <v>0</v>
      </c>
      <c r="N623" s="161">
        <v>1.41E-3</v>
      </c>
      <c r="O623" s="161">
        <f t="shared" si="25"/>
        <v>0.01</v>
      </c>
      <c r="P623" s="161">
        <v>0</v>
      </c>
      <c r="Q623" s="161">
        <f t="shared" si="26"/>
        <v>0</v>
      </c>
      <c r="R623" s="161"/>
      <c r="S623" s="161" t="s">
        <v>133</v>
      </c>
      <c r="T623" s="161" t="s">
        <v>134</v>
      </c>
      <c r="U623" s="161">
        <v>0</v>
      </c>
      <c r="V623" s="161">
        <f t="shared" si="27"/>
        <v>0</v>
      </c>
      <c r="W623" s="161"/>
      <c r="X623" s="161" t="s">
        <v>419</v>
      </c>
      <c r="Y623" s="152"/>
      <c r="Z623" s="152"/>
      <c r="AA623" s="152"/>
      <c r="AB623" s="152"/>
      <c r="AC623" s="152"/>
      <c r="AD623" s="152"/>
      <c r="AE623" s="152"/>
      <c r="AF623" s="152"/>
      <c r="AG623" s="152" t="s">
        <v>437</v>
      </c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5">
      <c r="A624" s="180">
        <v>76</v>
      </c>
      <c r="B624" s="181" t="s">
        <v>440</v>
      </c>
      <c r="C624" s="190" t="s">
        <v>441</v>
      </c>
      <c r="D624" s="182" t="s">
        <v>0</v>
      </c>
      <c r="E624" s="183">
        <v>1261.0393999999999</v>
      </c>
      <c r="F624" s="184"/>
      <c r="G624" s="185">
        <f t="shared" si="21"/>
        <v>0</v>
      </c>
      <c r="H624" s="162">
        <v>0</v>
      </c>
      <c r="I624" s="161">
        <f t="shared" si="22"/>
        <v>0</v>
      </c>
      <c r="J624" s="162">
        <v>0.3</v>
      </c>
      <c r="K624" s="161">
        <f t="shared" si="23"/>
        <v>378.31</v>
      </c>
      <c r="L624" s="161">
        <v>21</v>
      </c>
      <c r="M624" s="161">
        <f t="shared" si="24"/>
        <v>0</v>
      </c>
      <c r="N624" s="161">
        <v>0</v>
      </c>
      <c r="O624" s="161">
        <f t="shared" si="25"/>
        <v>0</v>
      </c>
      <c r="P624" s="161">
        <v>0</v>
      </c>
      <c r="Q624" s="161">
        <f t="shared" si="26"/>
        <v>0</v>
      </c>
      <c r="R624" s="161"/>
      <c r="S624" s="161" t="s">
        <v>133</v>
      </c>
      <c r="T624" s="161" t="s">
        <v>134</v>
      </c>
      <c r="U624" s="161">
        <v>0</v>
      </c>
      <c r="V624" s="161">
        <f t="shared" si="27"/>
        <v>0</v>
      </c>
      <c r="W624" s="161"/>
      <c r="X624" s="161" t="s">
        <v>323</v>
      </c>
      <c r="Y624" s="152"/>
      <c r="Z624" s="152"/>
      <c r="AA624" s="152"/>
      <c r="AB624" s="152"/>
      <c r="AC624" s="152"/>
      <c r="AD624" s="152"/>
      <c r="AE624" s="152"/>
      <c r="AF624" s="152"/>
      <c r="AG624" s="152" t="s">
        <v>324</v>
      </c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x14ac:dyDescent="0.25">
      <c r="A625" s="168" t="s">
        <v>128</v>
      </c>
      <c r="B625" s="169" t="s">
        <v>78</v>
      </c>
      <c r="C625" s="187" t="s">
        <v>79</v>
      </c>
      <c r="D625" s="170"/>
      <c r="E625" s="171"/>
      <c r="F625" s="172"/>
      <c r="G625" s="173">
        <f>SUMIF(AG626:AG628,"&lt;&gt;NOR",G626:G628)</f>
        <v>0</v>
      </c>
      <c r="H625" s="167"/>
      <c r="I625" s="167">
        <f>SUM(I626:I628)</f>
        <v>336</v>
      </c>
      <c r="J625" s="167"/>
      <c r="K625" s="167">
        <f>SUM(K626:K628)</f>
        <v>14089.47</v>
      </c>
      <c r="L625" s="167"/>
      <c r="M625" s="167">
        <f>SUM(M626:M628)</f>
        <v>0</v>
      </c>
      <c r="N625" s="167"/>
      <c r="O625" s="167">
        <f>SUM(O626:O628)</f>
        <v>0</v>
      </c>
      <c r="P625" s="167"/>
      <c r="Q625" s="167">
        <f>SUM(Q626:Q628)</f>
        <v>0.09</v>
      </c>
      <c r="R625" s="167"/>
      <c r="S625" s="167"/>
      <c r="T625" s="167"/>
      <c r="U625" s="167"/>
      <c r="V625" s="167">
        <f>SUM(V626:V628)</f>
        <v>3.81</v>
      </c>
      <c r="W625" s="167"/>
      <c r="X625" s="167"/>
      <c r="AG625" t="s">
        <v>129</v>
      </c>
    </row>
    <row r="626" spans="1:60" outlineLevel="1" x14ac:dyDescent="0.25">
      <c r="A626" s="180">
        <v>77</v>
      </c>
      <c r="B626" s="181" t="s">
        <v>442</v>
      </c>
      <c r="C626" s="190" t="s">
        <v>443</v>
      </c>
      <c r="D626" s="182" t="s">
        <v>262</v>
      </c>
      <c r="E626" s="183">
        <v>16</v>
      </c>
      <c r="F626" s="184"/>
      <c r="G626" s="185">
        <f>ROUND(E626*F626,2)</f>
        <v>0</v>
      </c>
      <c r="H626" s="162">
        <v>21</v>
      </c>
      <c r="I626" s="161">
        <f>ROUND(E626*H626,2)</f>
        <v>336</v>
      </c>
      <c r="J626" s="162">
        <v>77</v>
      </c>
      <c r="K626" s="161">
        <f>ROUND(E626*J626,2)</f>
        <v>1232</v>
      </c>
      <c r="L626" s="161">
        <v>21</v>
      </c>
      <c r="M626" s="161">
        <f>G626*(1+L626/100)</f>
        <v>0</v>
      </c>
      <c r="N626" s="161">
        <v>9.0000000000000006E-5</v>
      </c>
      <c r="O626" s="161">
        <f>ROUND(E626*N626,2)</f>
        <v>0</v>
      </c>
      <c r="P626" s="161">
        <v>4.4999999999999999E-4</v>
      </c>
      <c r="Q626" s="161">
        <f>ROUND(E626*P626,2)</f>
        <v>0.01</v>
      </c>
      <c r="R626" s="161"/>
      <c r="S626" s="161" t="s">
        <v>133</v>
      </c>
      <c r="T626" s="161" t="s">
        <v>134</v>
      </c>
      <c r="U626" s="161">
        <v>0.16600000000000001</v>
      </c>
      <c r="V626" s="161">
        <f>ROUND(E626*U626,2)</f>
        <v>2.66</v>
      </c>
      <c r="W626" s="161"/>
      <c r="X626" s="161" t="s">
        <v>135</v>
      </c>
      <c r="Y626" s="152"/>
      <c r="Z626" s="152"/>
      <c r="AA626" s="152"/>
      <c r="AB626" s="152"/>
      <c r="AC626" s="152"/>
      <c r="AD626" s="152"/>
      <c r="AE626" s="152"/>
      <c r="AF626" s="152"/>
      <c r="AG626" s="152" t="s">
        <v>136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ht="20.399999999999999" outlineLevel="1" x14ac:dyDescent="0.25">
      <c r="A627" s="180">
        <v>78</v>
      </c>
      <c r="B627" s="181" t="s">
        <v>444</v>
      </c>
      <c r="C627" s="190" t="s">
        <v>445</v>
      </c>
      <c r="D627" s="182" t="s">
        <v>262</v>
      </c>
      <c r="E627" s="183">
        <v>16</v>
      </c>
      <c r="F627" s="184"/>
      <c r="G627" s="185">
        <f>ROUND(E627*F627,2)</f>
        <v>0</v>
      </c>
      <c r="H627" s="162">
        <v>0</v>
      </c>
      <c r="I627" s="161">
        <f>ROUND(E627*H627,2)</f>
        <v>0</v>
      </c>
      <c r="J627" s="162">
        <v>800</v>
      </c>
      <c r="K627" s="161">
        <f>ROUND(E627*J627,2)</f>
        <v>12800</v>
      </c>
      <c r="L627" s="161">
        <v>21</v>
      </c>
      <c r="M627" s="161">
        <f>G627*(1+L627/100)</f>
        <v>0</v>
      </c>
      <c r="N627" s="161">
        <v>0</v>
      </c>
      <c r="O627" s="161">
        <f>ROUND(E627*N627,2)</f>
        <v>0</v>
      </c>
      <c r="P627" s="161">
        <v>4.9100000000000003E-3</v>
      </c>
      <c r="Q627" s="161">
        <f>ROUND(E627*P627,2)</f>
        <v>0.08</v>
      </c>
      <c r="R627" s="161"/>
      <c r="S627" s="161" t="s">
        <v>259</v>
      </c>
      <c r="T627" s="161" t="s">
        <v>134</v>
      </c>
      <c r="U627" s="161">
        <v>7.1999999999999995E-2</v>
      </c>
      <c r="V627" s="161">
        <f>ROUND(E627*U627,2)</f>
        <v>1.1499999999999999</v>
      </c>
      <c r="W627" s="161"/>
      <c r="X627" s="161" t="s">
        <v>135</v>
      </c>
      <c r="Y627" s="152"/>
      <c r="Z627" s="152"/>
      <c r="AA627" s="152"/>
      <c r="AB627" s="152"/>
      <c r="AC627" s="152"/>
      <c r="AD627" s="152"/>
      <c r="AE627" s="152"/>
      <c r="AF627" s="152"/>
      <c r="AG627" s="152" t="s">
        <v>136</v>
      </c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5">
      <c r="A628" s="180">
        <v>79</v>
      </c>
      <c r="B628" s="181" t="s">
        <v>446</v>
      </c>
      <c r="C628" s="190" t="s">
        <v>447</v>
      </c>
      <c r="D628" s="182" t="s">
        <v>0</v>
      </c>
      <c r="E628" s="183">
        <v>143.68</v>
      </c>
      <c r="F628" s="184"/>
      <c r="G628" s="185">
        <f>ROUND(E628*F628,2)</f>
        <v>0</v>
      </c>
      <c r="H628" s="162">
        <v>0</v>
      </c>
      <c r="I628" s="161">
        <f>ROUND(E628*H628,2)</f>
        <v>0</v>
      </c>
      <c r="J628" s="162">
        <v>0.4</v>
      </c>
      <c r="K628" s="161">
        <f>ROUND(E628*J628,2)</f>
        <v>57.47</v>
      </c>
      <c r="L628" s="161">
        <v>21</v>
      </c>
      <c r="M628" s="161">
        <f>G628*(1+L628/100)</f>
        <v>0</v>
      </c>
      <c r="N628" s="161">
        <v>0</v>
      </c>
      <c r="O628" s="161">
        <f>ROUND(E628*N628,2)</f>
        <v>0</v>
      </c>
      <c r="P628" s="161">
        <v>0</v>
      </c>
      <c r="Q628" s="161">
        <f>ROUND(E628*P628,2)</f>
        <v>0</v>
      </c>
      <c r="R628" s="161"/>
      <c r="S628" s="161" t="s">
        <v>133</v>
      </c>
      <c r="T628" s="161" t="s">
        <v>134</v>
      </c>
      <c r="U628" s="161">
        <v>0</v>
      </c>
      <c r="V628" s="161">
        <f>ROUND(E628*U628,2)</f>
        <v>0</v>
      </c>
      <c r="W628" s="161"/>
      <c r="X628" s="161" t="s">
        <v>323</v>
      </c>
      <c r="Y628" s="152"/>
      <c r="Z628" s="152"/>
      <c r="AA628" s="152"/>
      <c r="AB628" s="152"/>
      <c r="AC628" s="152"/>
      <c r="AD628" s="152"/>
      <c r="AE628" s="152"/>
      <c r="AF628" s="152"/>
      <c r="AG628" s="152" t="s">
        <v>324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x14ac:dyDescent="0.25">
      <c r="A629" s="168" t="s">
        <v>128</v>
      </c>
      <c r="B629" s="169" t="s">
        <v>80</v>
      </c>
      <c r="C629" s="187" t="s">
        <v>81</v>
      </c>
      <c r="D629" s="170"/>
      <c r="E629" s="171"/>
      <c r="F629" s="172"/>
      <c r="G629" s="173">
        <f>SUMIF(AG630:AG637,"&lt;&gt;NOR",G630:G637)</f>
        <v>0</v>
      </c>
      <c r="H629" s="167"/>
      <c r="I629" s="167">
        <f>SUM(I630:I637)</f>
        <v>2292.96</v>
      </c>
      <c r="J629" s="167"/>
      <c r="K629" s="167">
        <f>SUM(K630:K637)</f>
        <v>12055</v>
      </c>
      <c r="L629" s="167"/>
      <c r="M629" s="167">
        <f>SUM(M630:M637)</f>
        <v>0</v>
      </c>
      <c r="N629" s="167"/>
      <c r="O629" s="167">
        <f>SUM(O630:O637)</f>
        <v>0.26</v>
      </c>
      <c r="P629" s="167"/>
      <c r="Q629" s="167">
        <f>SUM(Q630:Q637)</f>
        <v>0.17</v>
      </c>
      <c r="R629" s="167"/>
      <c r="S629" s="167"/>
      <c r="T629" s="167"/>
      <c r="U629" s="167"/>
      <c r="V629" s="167">
        <f>SUM(V630:V637)</f>
        <v>8.99</v>
      </c>
      <c r="W629" s="167"/>
      <c r="X629" s="167"/>
      <c r="AG629" t="s">
        <v>129</v>
      </c>
    </row>
    <row r="630" spans="1:60" outlineLevel="1" x14ac:dyDescent="0.25">
      <c r="A630" s="180">
        <v>80</v>
      </c>
      <c r="B630" s="181" t="s">
        <v>448</v>
      </c>
      <c r="C630" s="190" t="s">
        <v>449</v>
      </c>
      <c r="D630" s="182" t="s">
        <v>432</v>
      </c>
      <c r="E630" s="183">
        <v>16</v>
      </c>
      <c r="F630" s="184"/>
      <c r="G630" s="185">
        <f>ROUND(E630*F630,2)</f>
        <v>0</v>
      </c>
      <c r="H630" s="162">
        <v>5.01</v>
      </c>
      <c r="I630" s="161">
        <f>ROUND(E630*H630,2)</f>
        <v>80.16</v>
      </c>
      <c r="J630" s="162">
        <v>234.99</v>
      </c>
      <c r="K630" s="161">
        <f>ROUND(E630*J630,2)</f>
        <v>3759.84</v>
      </c>
      <c r="L630" s="161">
        <v>21</v>
      </c>
      <c r="M630" s="161">
        <f>G630*(1+L630/100)</f>
        <v>0</v>
      </c>
      <c r="N630" s="161">
        <v>0</v>
      </c>
      <c r="O630" s="161">
        <f>ROUND(E630*N630,2)</f>
        <v>0</v>
      </c>
      <c r="P630" s="161">
        <v>0</v>
      </c>
      <c r="Q630" s="161">
        <f>ROUND(E630*P630,2)</f>
        <v>0</v>
      </c>
      <c r="R630" s="161"/>
      <c r="S630" s="161" t="s">
        <v>133</v>
      </c>
      <c r="T630" s="161" t="s">
        <v>134</v>
      </c>
      <c r="U630" s="161">
        <v>0.113</v>
      </c>
      <c r="V630" s="161">
        <f>ROUND(E630*U630,2)</f>
        <v>1.81</v>
      </c>
      <c r="W630" s="161"/>
      <c r="X630" s="161" t="s">
        <v>135</v>
      </c>
      <c r="Y630" s="152"/>
      <c r="Z630" s="152"/>
      <c r="AA630" s="152"/>
      <c r="AB630" s="152"/>
      <c r="AC630" s="152"/>
      <c r="AD630" s="152"/>
      <c r="AE630" s="152"/>
      <c r="AF630" s="152"/>
      <c r="AG630" s="152" t="s">
        <v>136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1" x14ac:dyDescent="0.25">
      <c r="A631" s="174">
        <v>81</v>
      </c>
      <c r="B631" s="175" t="s">
        <v>450</v>
      </c>
      <c r="C631" s="188" t="s">
        <v>451</v>
      </c>
      <c r="D631" s="176" t="s">
        <v>432</v>
      </c>
      <c r="E631" s="177">
        <v>16</v>
      </c>
      <c r="F631" s="178"/>
      <c r="G631" s="179">
        <f>ROUND(E631*F631,2)</f>
        <v>0</v>
      </c>
      <c r="H631" s="162">
        <v>138.30000000000001</v>
      </c>
      <c r="I631" s="161">
        <f>ROUND(E631*H631,2)</f>
        <v>2212.8000000000002</v>
      </c>
      <c r="J631" s="162">
        <v>192.3</v>
      </c>
      <c r="K631" s="161">
        <f>ROUND(E631*J631,2)</f>
        <v>3076.8</v>
      </c>
      <c r="L631" s="161">
        <v>21</v>
      </c>
      <c r="M631" s="161">
        <f>G631*(1+L631/100)</f>
        <v>0</v>
      </c>
      <c r="N631" s="161">
        <v>1.6320000000000001E-2</v>
      </c>
      <c r="O631" s="161">
        <f>ROUND(E631*N631,2)</f>
        <v>0.26</v>
      </c>
      <c r="P631" s="161">
        <v>0</v>
      </c>
      <c r="Q631" s="161">
        <f>ROUND(E631*P631,2)</f>
        <v>0</v>
      </c>
      <c r="R631" s="161"/>
      <c r="S631" s="161" t="s">
        <v>133</v>
      </c>
      <c r="T631" s="161" t="s">
        <v>134</v>
      </c>
      <c r="U631" s="161">
        <v>0.36199999999999999</v>
      </c>
      <c r="V631" s="161">
        <f>ROUND(E631*U631,2)</f>
        <v>5.79</v>
      </c>
      <c r="W631" s="161"/>
      <c r="X631" s="161" t="s">
        <v>135</v>
      </c>
      <c r="Y631" s="152"/>
      <c r="Z631" s="152"/>
      <c r="AA631" s="152"/>
      <c r="AB631" s="152"/>
      <c r="AC631" s="152"/>
      <c r="AD631" s="152"/>
      <c r="AE631" s="152"/>
      <c r="AF631" s="152"/>
      <c r="AG631" s="152" t="s">
        <v>136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5">
      <c r="A632" s="159"/>
      <c r="B632" s="160"/>
      <c r="C632" s="189" t="s">
        <v>452</v>
      </c>
      <c r="D632" s="163"/>
      <c r="E632" s="164">
        <v>16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52"/>
      <c r="Z632" s="152"/>
      <c r="AA632" s="152"/>
      <c r="AB632" s="152"/>
      <c r="AC632" s="152"/>
      <c r="AD632" s="152"/>
      <c r="AE632" s="152"/>
      <c r="AF632" s="152"/>
      <c r="AG632" s="152" t="s">
        <v>138</v>
      </c>
      <c r="AH632" s="152">
        <v>0</v>
      </c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5">
      <c r="A633" s="174">
        <v>82</v>
      </c>
      <c r="B633" s="175" t="s">
        <v>453</v>
      </c>
      <c r="C633" s="188" t="s">
        <v>454</v>
      </c>
      <c r="D633" s="176" t="s">
        <v>432</v>
      </c>
      <c r="E633" s="177">
        <v>16</v>
      </c>
      <c r="F633" s="178"/>
      <c r="G633" s="179">
        <f>ROUND(E633*F633,2)</f>
        <v>0</v>
      </c>
      <c r="H633" s="162">
        <v>0</v>
      </c>
      <c r="I633" s="161">
        <f>ROUND(E633*H633,2)</f>
        <v>0</v>
      </c>
      <c r="J633" s="162">
        <v>110</v>
      </c>
      <c r="K633" s="161">
        <f>ROUND(E633*J633,2)</f>
        <v>1760</v>
      </c>
      <c r="L633" s="161">
        <v>21</v>
      </c>
      <c r="M633" s="161">
        <f>G633*(1+L633/100)</f>
        <v>0</v>
      </c>
      <c r="N633" s="161">
        <v>0</v>
      </c>
      <c r="O633" s="161">
        <f>ROUND(E633*N633,2)</f>
        <v>0</v>
      </c>
      <c r="P633" s="161">
        <v>1.057E-2</v>
      </c>
      <c r="Q633" s="161">
        <f>ROUND(E633*P633,2)</f>
        <v>0.17</v>
      </c>
      <c r="R633" s="161"/>
      <c r="S633" s="161" t="s">
        <v>133</v>
      </c>
      <c r="T633" s="161" t="s">
        <v>134</v>
      </c>
      <c r="U633" s="161">
        <v>8.2000000000000003E-2</v>
      </c>
      <c r="V633" s="161">
        <f>ROUND(E633*U633,2)</f>
        <v>1.31</v>
      </c>
      <c r="W633" s="161"/>
      <c r="X633" s="161" t="s">
        <v>135</v>
      </c>
      <c r="Y633" s="152"/>
      <c r="Z633" s="152"/>
      <c r="AA633" s="152"/>
      <c r="AB633" s="152"/>
      <c r="AC633" s="152"/>
      <c r="AD633" s="152"/>
      <c r="AE633" s="152"/>
      <c r="AF633" s="152"/>
      <c r="AG633" s="152" t="s">
        <v>136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5">
      <c r="A634" s="159"/>
      <c r="B634" s="160"/>
      <c r="C634" s="189" t="s">
        <v>452</v>
      </c>
      <c r="D634" s="163"/>
      <c r="E634" s="164">
        <v>16</v>
      </c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52"/>
      <c r="Z634" s="152"/>
      <c r="AA634" s="152"/>
      <c r="AB634" s="152"/>
      <c r="AC634" s="152"/>
      <c r="AD634" s="152"/>
      <c r="AE634" s="152"/>
      <c r="AF634" s="152"/>
      <c r="AG634" s="152" t="s">
        <v>138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1" x14ac:dyDescent="0.25">
      <c r="A635" s="180">
        <v>83</v>
      </c>
      <c r="B635" s="181" t="s">
        <v>455</v>
      </c>
      <c r="C635" s="190" t="s">
        <v>456</v>
      </c>
      <c r="D635" s="182" t="s">
        <v>355</v>
      </c>
      <c r="E635" s="183">
        <v>1</v>
      </c>
      <c r="F635" s="184"/>
      <c r="G635" s="185">
        <f>ROUND(E635*F635,2)</f>
        <v>0</v>
      </c>
      <c r="H635" s="162">
        <v>0</v>
      </c>
      <c r="I635" s="161">
        <f>ROUND(E635*H635,2)</f>
        <v>0</v>
      </c>
      <c r="J635" s="162">
        <v>2000</v>
      </c>
      <c r="K635" s="161">
        <f>ROUND(E635*J635,2)</f>
        <v>2000</v>
      </c>
      <c r="L635" s="161">
        <v>21</v>
      </c>
      <c r="M635" s="161">
        <f>G635*(1+L635/100)</f>
        <v>0</v>
      </c>
      <c r="N635" s="161">
        <v>0</v>
      </c>
      <c r="O635" s="161">
        <f>ROUND(E635*N635,2)</f>
        <v>0</v>
      </c>
      <c r="P635" s="161">
        <v>0</v>
      </c>
      <c r="Q635" s="161">
        <f>ROUND(E635*P635,2)</f>
        <v>0</v>
      </c>
      <c r="R635" s="161"/>
      <c r="S635" s="161" t="s">
        <v>133</v>
      </c>
      <c r="T635" s="161" t="s">
        <v>134</v>
      </c>
      <c r="U635" s="161">
        <v>3.1E-2</v>
      </c>
      <c r="V635" s="161">
        <f>ROUND(E635*U635,2)</f>
        <v>0.03</v>
      </c>
      <c r="W635" s="161"/>
      <c r="X635" s="161" t="s">
        <v>135</v>
      </c>
      <c r="Y635" s="152"/>
      <c r="Z635" s="152"/>
      <c r="AA635" s="152"/>
      <c r="AB635" s="152"/>
      <c r="AC635" s="152"/>
      <c r="AD635" s="152"/>
      <c r="AE635" s="152"/>
      <c r="AF635" s="152"/>
      <c r="AG635" s="152" t="s">
        <v>136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5">
      <c r="A636" s="180">
        <v>84</v>
      </c>
      <c r="B636" s="181" t="s">
        <v>457</v>
      </c>
      <c r="C636" s="190" t="s">
        <v>458</v>
      </c>
      <c r="D636" s="182" t="s">
        <v>355</v>
      </c>
      <c r="E636" s="183">
        <v>1</v>
      </c>
      <c r="F636" s="184"/>
      <c r="G636" s="185">
        <f>ROUND(E636*F636,2)</f>
        <v>0</v>
      </c>
      <c r="H636" s="162">
        <v>0</v>
      </c>
      <c r="I636" s="161">
        <f>ROUND(E636*H636,2)</f>
        <v>0</v>
      </c>
      <c r="J636" s="162">
        <v>1000</v>
      </c>
      <c r="K636" s="161">
        <f>ROUND(E636*J636,2)</f>
        <v>1000</v>
      </c>
      <c r="L636" s="161">
        <v>21</v>
      </c>
      <c r="M636" s="161">
        <f>G636*(1+L636/100)</f>
        <v>0</v>
      </c>
      <c r="N636" s="161">
        <v>0</v>
      </c>
      <c r="O636" s="161">
        <f>ROUND(E636*N636,2)</f>
        <v>0</v>
      </c>
      <c r="P636" s="161">
        <v>0</v>
      </c>
      <c r="Q636" s="161">
        <f>ROUND(E636*P636,2)</f>
        <v>0</v>
      </c>
      <c r="R636" s="161"/>
      <c r="S636" s="161" t="s">
        <v>133</v>
      </c>
      <c r="T636" s="161" t="s">
        <v>134</v>
      </c>
      <c r="U636" s="161">
        <v>5.1999999999999998E-2</v>
      </c>
      <c r="V636" s="161">
        <f>ROUND(E636*U636,2)</f>
        <v>0.05</v>
      </c>
      <c r="W636" s="161"/>
      <c r="X636" s="161" t="s">
        <v>135</v>
      </c>
      <c r="Y636" s="152"/>
      <c r="Z636" s="152"/>
      <c r="AA636" s="152"/>
      <c r="AB636" s="152"/>
      <c r="AC636" s="152"/>
      <c r="AD636" s="152"/>
      <c r="AE636" s="152"/>
      <c r="AF636" s="152"/>
      <c r="AG636" s="152" t="s">
        <v>136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outlineLevel="1" x14ac:dyDescent="0.25">
      <c r="A637" s="180">
        <v>85</v>
      </c>
      <c r="B637" s="181" t="s">
        <v>459</v>
      </c>
      <c r="C637" s="190" t="s">
        <v>460</v>
      </c>
      <c r="D637" s="182" t="s">
        <v>0</v>
      </c>
      <c r="E637" s="183">
        <v>138.89599999999999</v>
      </c>
      <c r="F637" s="184"/>
      <c r="G637" s="185">
        <f>ROUND(E637*F637,2)</f>
        <v>0</v>
      </c>
      <c r="H637" s="162">
        <v>0</v>
      </c>
      <c r="I637" s="161">
        <f>ROUND(E637*H637,2)</f>
        <v>0</v>
      </c>
      <c r="J637" s="162">
        <v>3.3</v>
      </c>
      <c r="K637" s="161">
        <f>ROUND(E637*J637,2)</f>
        <v>458.36</v>
      </c>
      <c r="L637" s="161">
        <v>21</v>
      </c>
      <c r="M637" s="161">
        <f>G637*(1+L637/100)</f>
        <v>0</v>
      </c>
      <c r="N637" s="161">
        <v>0</v>
      </c>
      <c r="O637" s="161">
        <f>ROUND(E637*N637,2)</f>
        <v>0</v>
      </c>
      <c r="P637" s="161">
        <v>0</v>
      </c>
      <c r="Q637" s="161">
        <f>ROUND(E637*P637,2)</f>
        <v>0</v>
      </c>
      <c r="R637" s="161"/>
      <c r="S637" s="161" t="s">
        <v>133</v>
      </c>
      <c r="T637" s="161" t="s">
        <v>134</v>
      </c>
      <c r="U637" s="161">
        <v>0</v>
      </c>
      <c r="V637" s="161">
        <f>ROUND(E637*U637,2)</f>
        <v>0</v>
      </c>
      <c r="W637" s="161"/>
      <c r="X637" s="161" t="s">
        <v>323</v>
      </c>
      <c r="Y637" s="152"/>
      <c r="Z637" s="152"/>
      <c r="AA637" s="152"/>
      <c r="AB637" s="152"/>
      <c r="AC637" s="152"/>
      <c r="AD637" s="152"/>
      <c r="AE637" s="152"/>
      <c r="AF637" s="152"/>
      <c r="AG637" s="152" t="s">
        <v>324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x14ac:dyDescent="0.25">
      <c r="A638" s="168" t="s">
        <v>128</v>
      </c>
      <c r="B638" s="169" t="s">
        <v>82</v>
      </c>
      <c r="C638" s="187" t="s">
        <v>83</v>
      </c>
      <c r="D638" s="170"/>
      <c r="E638" s="171"/>
      <c r="F638" s="172"/>
      <c r="G638" s="173">
        <f>SUMIF(AG639:AG686,"&lt;&gt;NOR",G639:G686)</f>
        <v>0</v>
      </c>
      <c r="H638" s="167"/>
      <c r="I638" s="167">
        <f>SUM(I639:I686)</f>
        <v>54541.760000000002</v>
      </c>
      <c r="J638" s="167"/>
      <c r="K638" s="167">
        <f>SUM(K639:K686)</f>
        <v>247147.58</v>
      </c>
      <c r="L638" s="167"/>
      <c r="M638" s="167">
        <f>SUM(M639:M686)</f>
        <v>0</v>
      </c>
      <c r="N638" s="167"/>
      <c r="O638" s="167">
        <f>SUM(O639:O686)</f>
        <v>0.26</v>
      </c>
      <c r="P638" s="167"/>
      <c r="Q638" s="167">
        <f>SUM(Q639:Q686)</f>
        <v>0.03</v>
      </c>
      <c r="R638" s="167"/>
      <c r="S638" s="167"/>
      <c r="T638" s="167"/>
      <c r="U638" s="167"/>
      <c r="V638" s="167">
        <f>SUM(V639:V686)</f>
        <v>40.17</v>
      </c>
      <c r="W638" s="167"/>
      <c r="X638" s="167"/>
      <c r="AG638" t="s">
        <v>129</v>
      </c>
    </row>
    <row r="639" spans="1:60" outlineLevel="1" x14ac:dyDescent="0.25">
      <c r="A639" s="180">
        <v>86</v>
      </c>
      <c r="B639" s="181" t="s">
        <v>461</v>
      </c>
      <c r="C639" s="190" t="s">
        <v>462</v>
      </c>
      <c r="D639" s="182" t="s">
        <v>262</v>
      </c>
      <c r="E639" s="183">
        <v>16</v>
      </c>
      <c r="F639" s="184"/>
      <c r="G639" s="185">
        <f>ROUND(E639*F639,2)</f>
        <v>0</v>
      </c>
      <c r="H639" s="162">
        <v>0</v>
      </c>
      <c r="I639" s="161">
        <f>ROUND(E639*H639,2)</f>
        <v>0</v>
      </c>
      <c r="J639" s="162">
        <v>650</v>
      </c>
      <c r="K639" s="161">
        <f>ROUND(E639*J639,2)</f>
        <v>10400</v>
      </c>
      <c r="L639" s="161">
        <v>21</v>
      </c>
      <c r="M639" s="161">
        <f>G639*(1+L639/100)</f>
        <v>0</v>
      </c>
      <c r="N639" s="161">
        <v>0</v>
      </c>
      <c r="O639" s="161">
        <f>ROUND(E639*N639,2)</f>
        <v>0</v>
      </c>
      <c r="P639" s="161">
        <v>0</v>
      </c>
      <c r="Q639" s="161">
        <f>ROUND(E639*P639,2)</f>
        <v>0</v>
      </c>
      <c r="R639" s="161"/>
      <c r="S639" s="161" t="s">
        <v>133</v>
      </c>
      <c r="T639" s="161" t="s">
        <v>134</v>
      </c>
      <c r="U639" s="161">
        <v>1.45</v>
      </c>
      <c r="V639" s="161">
        <f>ROUND(E639*U639,2)</f>
        <v>23.2</v>
      </c>
      <c r="W639" s="161"/>
      <c r="X639" s="161" t="s">
        <v>135</v>
      </c>
      <c r="Y639" s="152"/>
      <c r="Z639" s="152"/>
      <c r="AA639" s="152"/>
      <c r="AB639" s="152"/>
      <c r="AC639" s="152"/>
      <c r="AD639" s="152"/>
      <c r="AE639" s="152"/>
      <c r="AF639" s="152"/>
      <c r="AG639" s="152" t="s">
        <v>136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5">
      <c r="A640" s="180">
        <v>87</v>
      </c>
      <c r="B640" s="181" t="s">
        <v>463</v>
      </c>
      <c r="C640" s="190" t="s">
        <v>464</v>
      </c>
      <c r="D640" s="182" t="s">
        <v>262</v>
      </c>
      <c r="E640" s="183">
        <v>16</v>
      </c>
      <c r="F640" s="184"/>
      <c r="G640" s="185">
        <f>ROUND(E640*F640,2)</f>
        <v>0</v>
      </c>
      <c r="H640" s="162">
        <v>0</v>
      </c>
      <c r="I640" s="161">
        <f>ROUND(E640*H640,2)</f>
        <v>0</v>
      </c>
      <c r="J640" s="162">
        <v>55.7</v>
      </c>
      <c r="K640" s="161">
        <f>ROUND(E640*J640,2)</f>
        <v>891.2</v>
      </c>
      <c r="L640" s="161">
        <v>21</v>
      </c>
      <c r="M640" s="161">
        <f>G640*(1+L640/100)</f>
        <v>0</v>
      </c>
      <c r="N640" s="161">
        <v>0</v>
      </c>
      <c r="O640" s="161">
        <f>ROUND(E640*N640,2)</f>
        <v>0</v>
      </c>
      <c r="P640" s="161">
        <v>1.8E-3</v>
      </c>
      <c r="Q640" s="161">
        <f>ROUND(E640*P640,2)</f>
        <v>0.03</v>
      </c>
      <c r="R640" s="161"/>
      <c r="S640" s="161" t="s">
        <v>133</v>
      </c>
      <c r="T640" s="161" t="s">
        <v>134</v>
      </c>
      <c r="U640" s="161">
        <v>0.11</v>
      </c>
      <c r="V640" s="161">
        <f>ROUND(E640*U640,2)</f>
        <v>1.76</v>
      </c>
      <c r="W640" s="161"/>
      <c r="X640" s="161" t="s">
        <v>135</v>
      </c>
      <c r="Y640" s="152"/>
      <c r="Z640" s="152"/>
      <c r="AA640" s="152"/>
      <c r="AB640" s="152"/>
      <c r="AC640" s="152"/>
      <c r="AD640" s="152"/>
      <c r="AE640" s="152"/>
      <c r="AF640" s="152"/>
      <c r="AG640" s="152" t="s">
        <v>136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5">
      <c r="A641" s="180">
        <v>88</v>
      </c>
      <c r="B641" s="181" t="s">
        <v>465</v>
      </c>
      <c r="C641" s="190" t="s">
        <v>466</v>
      </c>
      <c r="D641" s="182" t="s">
        <v>262</v>
      </c>
      <c r="E641" s="183">
        <v>16</v>
      </c>
      <c r="F641" s="184"/>
      <c r="G641" s="185">
        <f>ROUND(E641*F641,2)</f>
        <v>0</v>
      </c>
      <c r="H641" s="162">
        <v>3.86</v>
      </c>
      <c r="I641" s="161">
        <f>ROUND(E641*H641,2)</f>
        <v>61.76</v>
      </c>
      <c r="J641" s="162">
        <v>142.44</v>
      </c>
      <c r="K641" s="161">
        <f>ROUND(E641*J641,2)</f>
        <v>2279.04</v>
      </c>
      <c r="L641" s="161">
        <v>21</v>
      </c>
      <c r="M641" s="161">
        <f>G641*(1+L641/100)</f>
        <v>0</v>
      </c>
      <c r="N641" s="161">
        <v>1.0000000000000001E-5</v>
      </c>
      <c r="O641" s="161">
        <f>ROUND(E641*N641,2)</f>
        <v>0</v>
      </c>
      <c r="P641" s="161">
        <v>0</v>
      </c>
      <c r="Q641" s="161">
        <f>ROUND(E641*P641,2)</f>
        <v>0</v>
      </c>
      <c r="R641" s="161"/>
      <c r="S641" s="161" t="s">
        <v>133</v>
      </c>
      <c r="T641" s="161" t="s">
        <v>134</v>
      </c>
      <c r="U641" s="161">
        <v>0.28000000000000003</v>
      </c>
      <c r="V641" s="161">
        <f>ROUND(E641*U641,2)</f>
        <v>4.4800000000000004</v>
      </c>
      <c r="W641" s="161"/>
      <c r="X641" s="161" t="s">
        <v>135</v>
      </c>
      <c r="Y641" s="152"/>
      <c r="Z641" s="152"/>
      <c r="AA641" s="152"/>
      <c r="AB641" s="152"/>
      <c r="AC641" s="152"/>
      <c r="AD641" s="152"/>
      <c r="AE641" s="152"/>
      <c r="AF641" s="152"/>
      <c r="AG641" s="152" t="s">
        <v>136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ht="20.399999999999999" outlineLevel="1" x14ac:dyDescent="0.25">
      <c r="A642" s="174">
        <v>89</v>
      </c>
      <c r="B642" s="175" t="s">
        <v>467</v>
      </c>
      <c r="C642" s="188" t="s">
        <v>468</v>
      </c>
      <c r="D642" s="176" t="s">
        <v>193</v>
      </c>
      <c r="E642" s="177">
        <v>1</v>
      </c>
      <c r="F642" s="178"/>
      <c r="G642" s="179">
        <f>ROUND(E642*F642,2)</f>
        <v>0</v>
      </c>
      <c r="H642" s="162">
        <v>0</v>
      </c>
      <c r="I642" s="161">
        <f>ROUND(E642*H642,2)</f>
        <v>0</v>
      </c>
      <c r="J642" s="162">
        <v>230000</v>
      </c>
      <c r="K642" s="161">
        <f>ROUND(E642*J642,2)</f>
        <v>230000</v>
      </c>
      <c r="L642" s="161">
        <v>21</v>
      </c>
      <c r="M642" s="161">
        <f>G642*(1+L642/100)</f>
        <v>0</v>
      </c>
      <c r="N642" s="161">
        <v>0</v>
      </c>
      <c r="O642" s="161">
        <f>ROUND(E642*N642,2)</f>
        <v>0</v>
      </c>
      <c r="P642" s="161">
        <v>0</v>
      </c>
      <c r="Q642" s="161">
        <f>ROUND(E642*P642,2)</f>
        <v>0</v>
      </c>
      <c r="R642" s="161"/>
      <c r="S642" s="161" t="s">
        <v>259</v>
      </c>
      <c r="T642" s="161" t="s">
        <v>134</v>
      </c>
      <c r="U642" s="161">
        <v>10.728</v>
      </c>
      <c r="V642" s="161">
        <f>ROUND(E642*U642,2)</f>
        <v>10.73</v>
      </c>
      <c r="W642" s="161"/>
      <c r="X642" s="161" t="s">
        <v>135</v>
      </c>
      <c r="Y642" s="152"/>
      <c r="Z642" s="152"/>
      <c r="AA642" s="152"/>
      <c r="AB642" s="152"/>
      <c r="AC642" s="152"/>
      <c r="AD642" s="152"/>
      <c r="AE642" s="152"/>
      <c r="AF642" s="152"/>
      <c r="AG642" s="152" t="s">
        <v>136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5">
      <c r="A643" s="159"/>
      <c r="B643" s="160"/>
      <c r="C643" s="189" t="s">
        <v>469</v>
      </c>
      <c r="D643" s="163"/>
      <c r="E643" s="164">
        <v>1</v>
      </c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52"/>
      <c r="Z643" s="152"/>
      <c r="AA643" s="152"/>
      <c r="AB643" s="152"/>
      <c r="AC643" s="152"/>
      <c r="AD643" s="152"/>
      <c r="AE643" s="152"/>
      <c r="AF643" s="152"/>
      <c r="AG643" s="152" t="s">
        <v>138</v>
      </c>
      <c r="AH643" s="152">
        <v>0</v>
      </c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 x14ac:dyDescent="0.25">
      <c r="A644" s="159"/>
      <c r="B644" s="160"/>
      <c r="C644" s="189" t="s">
        <v>470</v>
      </c>
      <c r="D644" s="163"/>
      <c r="E644" s="164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52"/>
      <c r="Z644" s="152"/>
      <c r="AA644" s="152"/>
      <c r="AB644" s="152"/>
      <c r="AC644" s="152"/>
      <c r="AD644" s="152"/>
      <c r="AE644" s="152"/>
      <c r="AF644" s="152"/>
      <c r="AG644" s="152" t="s">
        <v>138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5">
      <c r="A645" s="159"/>
      <c r="B645" s="160"/>
      <c r="C645" s="189" t="s">
        <v>471</v>
      </c>
      <c r="D645" s="163"/>
      <c r="E645" s="164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52"/>
      <c r="Z645" s="152"/>
      <c r="AA645" s="152"/>
      <c r="AB645" s="152"/>
      <c r="AC645" s="152"/>
      <c r="AD645" s="152"/>
      <c r="AE645" s="152"/>
      <c r="AF645" s="152"/>
      <c r="AG645" s="152" t="s">
        <v>138</v>
      </c>
      <c r="AH645" s="152">
        <v>0</v>
      </c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ht="20.399999999999999" outlineLevel="1" x14ac:dyDescent="0.25">
      <c r="A646" s="159"/>
      <c r="B646" s="160"/>
      <c r="C646" s="189" t="s">
        <v>472</v>
      </c>
      <c r="D646" s="163"/>
      <c r="E646" s="164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52"/>
      <c r="Z646" s="152"/>
      <c r="AA646" s="152"/>
      <c r="AB646" s="152"/>
      <c r="AC646" s="152"/>
      <c r="AD646" s="152"/>
      <c r="AE646" s="152"/>
      <c r="AF646" s="152"/>
      <c r="AG646" s="152" t="s">
        <v>138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5">
      <c r="A647" s="159"/>
      <c r="B647" s="160"/>
      <c r="C647" s="189" t="s">
        <v>473</v>
      </c>
      <c r="D647" s="163"/>
      <c r="E647" s="164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52"/>
      <c r="Z647" s="152"/>
      <c r="AA647" s="152"/>
      <c r="AB647" s="152"/>
      <c r="AC647" s="152"/>
      <c r="AD647" s="152"/>
      <c r="AE647" s="152"/>
      <c r="AF647" s="152"/>
      <c r="AG647" s="152" t="s">
        <v>138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0.399999999999999" outlineLevel="1" x14ac:dyDescent="0.25">
      <c r="A648" s="159"/>
      <c r="B648" s="160"/>
      <c r="C648" s="189" t="s">
        <v>474</v>
      </c>
      <c r="D648" s="163"/>
      <c r="E648" s="164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52"/>
      <c r="Z648" s="152"/>
      <c r="AA648" s="152"/>
      <c r="AB648" s="152"/>
      <c r="AC648" s="152"/>
      <c r="AD648" s="152"/>
      <c r="AE648" s="152"/>
      <c r="AF648" s="152"/>
      <c r="AG648" s="152" t="s">
        <v>138</v>
      </c>
      <c r="AH648" s="152">
        <v>0</v>
      </c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ht="20.399999999999999" outlineLevel="1" x14ac:dyDescent="0.25">
      <c r="A649" s="159"/>
      <c r="B649" s="160"/>
      <c r="C649" s="189" t="s">
        <v>475</v>
      </c>
      <c r="D649" s="163"/>
      <c r="E649" s="164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52"/>
      <c r="Z649" s="152"/>
      <c r="AA649" s="152"/>
      <c r="AB649" s="152"/>
      <c r="AC649" s="152"/>
      <c r="AD649" s="152"/>
      <c r="AE649" s="152"/>
      <c r="AF649" s="152"/>
      <c r="AG649" s="152" t="s">
        <v>138</v>
      </c>
      <c r="AH649" s="152">
        <v>0</v>
      </c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5">
      <c r="A650" s="159"/>
      <c r="B650" s="160"/>
      <c r="C650" s="189" t="s">
        <v>476</v>
      </c>
      <c r="D650" s="163"/>
      <c r="E650" s="164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52"/>
      <c r="Z650" s="152"/>
      <c r="AA650" s="152"/>
      <c r="AB650" s="152"/>
      <c r="AC650" s="152"/>
      <c r="AD650" s="152"/>
      <c r="AE650" s="152"/>
      <c r="AF650" s="152"/>
      <c r="AG650" s="152" t="s">
        <v>138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5">
      <c r="A651" s="159"/>
      <c r="B651" s="160"/>
      <c r="C651" s="189" t="s">
        <v>477</v>
      </c>
      <c r="D651" s="163"/>
      <c r="E651" s="164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52"/>
      <c r="Z651" s="152"/>
      <c r="AA651" s="152"/>
      <c r="AB651" s="152"/>
      <c r="AC651" s="152"/>
      <c r="AD651" s="152"/>
      <c r="AE651" s="152"/>
      <c r="AF651" s="152"/>
      <c r="AG651" s="152" t="s">
        <v>138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5">
      <c r="A652" s="159"/>
      <c r="B652" s="160"/>
      <c r="C652" s="189" t="s">
        <v>478</v>
      </c>
      <c r="D652" s="163"/>
      <c r="E652" s="164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52"/>
      <c r="Z652" s="152"/>
      <c r="AA652" s="152"/>
      <c r="AB652" s="152"/>
      <c r="AC652" s="152"/>
      <c r="AD652" s="152"/>
      <c r="AE652" s="152"/>
      <c r="AF652" s="152"/>
      <c r="AG652" s="152" t="s">
        <v>138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5">
      <c r="A653" s="159"/>
      <c r="B653" s="160"/>
      <c r="C653" s="189" t="s">
        <v>479</v>
      </c>
      <c r="D653" s="163"/>
      <c r="E653" s="164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52"/>
      <c r="Z653" s="152"/>
      <c r="AA653" s="152"/>
      <c r="AB653" s="152"/>
      <c r="AC653" s="152"/>
      <c r="AD653" s="152"/>
      <c r="AE653" s="152"/>
      <c r="AF653" s="152"/>
      <c r="AG653" s="152" t="s">
        <v>138</v>
      </c>
      <c r="AH653" s="152">
        <v>0</v>
      </c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 x14ac:dyDescent="0.25">
      <c r="A654" s="159"/>
      <c r="B654" s="160"/>
      <c r="C654" s="189" t="s">
        <v>480</v>
      </c>
      <c r="D654" s="163"/>
      <c r="E654" s="164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52"/>
      <c r="Z654" s="152"/>
      <c r="AA654" s="152"/>
      <c r="AB654" s="152"/>
      <c r="AC654" s="152"/>
      <c r="AD654" s="152"/>
      <c r="AE654" s="152"/>
      <c r="AF654" s="152"/>
      <c r="AG654" s="152" t="s">
        <v>138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5">
      <c r="A655" s="159"/>
      <c r="B655" s="160"/>
      <c r="C655" s="189" t="s">
        <v>481</v>
      </c>
      <c r="D655" s="163"/>
      <c r="E655" s="164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52"/>
      <c r="Z655" s="152"/>
      <c r="AA655" s="152"/>
      <c r="AB655" s="152"/>
      <c r="AC655" s="152"/>
      <c r="AD655" s="152"/>
      <c r="AE655" s="152"/>
      <c r="AF655" s="152"/>
      <c r="AG655" s="152" t="s">
        <v>138</v>
      </c>
      <c r="AH655" s="152">
        <v>0</v>
      </c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1" x14ac:dyDescent="0.25">
      <c r="A656" s="159"/>
      <c r="B656" s="160"/>
      <c r="C656" s="189" t="s">
        <v>482</v>
      </c>
      <c r="D656" s="163"/>
      <c r="E656" s="164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52"/>
      <c r="Z656" s="152"/>
      <c r="AA656" s="152"/>
      <c r="AB656" s="152"/>
      <c r="AC656" s="152"/>
      <c r="AD656" s="152"/>
      <c r="AE656" s="152"/>
      <c r="AF656" s="152"/>
      <c r="AG656" s="152" t="s">
        <v>138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5">
      <c r="A657" s="159"/>
      <c r="B657" s="160"/>
      <c r="C657" s="189" t="s">
        <v>483</v>
      </c>
      <c r="D657" s="163"/>
      <c r="E657" s="164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52"/>
      <c r="Z657" s="152"/>
      <c r="AA657" s="152"/>
      <c r="AB657" s="152"/>
      <c r="AC657" s="152"/>
      <c r="AD657" s="152"/>
      <c r="AE657" s="152"/>
      <c r="AF657" s="152"/>
      <c r="AG657" s="152" t="s">
        <v>138</v>
      </c>
      <c r="AH657" s="152">
        <v>0</v>
      </c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 x14ac:dyDescent="0.25">
      <c r="A658" s="159"/>
      <c r="B658" s="160"/>
      <c r="C658" s="189" t="s">
        <v>484</v>
      </c>
      <c r="D658" s="163"/>
      <c r="E658" s="164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52"/>
      <c r="Z658" s="152"/>
      <c r="AA658" s="152"/>
      <c r="AB658" s="152"/>
      <c r="AC658" s="152"/>
      <c r="AD658" s="152"/>
      <c r="AE658" s="152"/>
      <c r="AF658" s="152"/>
      <c r="AG658" s="152" t="s">
        <v>138</v>
      </c>
      <c r="AH658" s="152">
        <v>0</v>
      </c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ht="20.399999999999999" outlineLevel="1" x14ac:dyDescent="0.25">
      <c r="A659" s="159"/>
      <c r="B659" s="160"/>
      <c r="C659" s="189" t="s">
        <v>485</v>
      </c>
      <c r="D659" s="163"/>
      <c r="E659" s="164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52"/>
      <c r="Z659" s="152"/>
      <c r="AA659" s="152"/>
      <c r="AB659" s="152"/>
      <c r="AC659" s="152"/>
      <c r="AD659" s="152"/>
      <c r="AE659" s="152"/>
      <c r="AF659" s="152"/>
      <c r="AG659" s="152" t="s">
        <v>138</v>
      </c>
      <c r="AH659" s="152">
        <v>0</v>
      </c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1" x14ac:dyDescent="0.25">
      <c r="A660" s="159"/>
      <c r="B660" s="160"/>
      <c r="C660" s="189" t="s">
        <v>486</v>
      </c>
      <c r="D660" s="163"/>
      <c r="E660" s="164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52"/>
      <c r="Z660" s="152"/>
      <c r="AA660" s="152"/>
      <c r="AB660" s="152"/>
      <c r="AC660" s="152"/>
      <c r="AD660" s="152"/>
      <c r="AE660" s="152"/>
      <c r="AF660" s="152"/>
      <c r="AG660" s="152" t="s">
        <v>138</v>
      </c>
      <c r="AH660" s="152">
        <v>0</v>
      </c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1" x14ac:dyDescent="0.25">
      <c r="A661" s="159"/>
      <c r="B661" s="160"/>
      <c r="C661" s="189" t="s">
        <v>487</v>
      </c>
      <c r="D661" s="163"/>
      <c r="E661" s="164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52"/>
      <c r="Z661" s="152"/>
      <c r="AA661" s="152"/>
      <c r="AB661" s="152"/>
      <c r="AC661" s="152"/>
      <c r="AD661" s="152"/>
      <c r="AE661" s="152"/>
      <c r="AF661" s="152"/>
      <c r="AG661" s="152" t="s">
        <v>138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5">
      <c r="A662" s="159"/>
      <c r="B662" s="160"/>
      <c r="C662" s="189" t="s">
        <v>488</v>
      </c>
      <c r="D662" s="163"/>
      <c r="E662" s="164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52"/>
      <c r="Z662" s="152"/>
      <c r="AA662" s="152"/>
      <c r="AB662" s="152"/>
      <c r="AC662" s="152"/>
      <c r="AD662" s="152"/>
      <c r="AE662" s="152"/>
      <c r="AF662" s="152"/>
      <c r="AG662" s="152" t="s">
        <v>138</v>
      </c>
      <c r="AH662" s="152">
        <v>0</v>
      </c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5">
      <c r="A663" s="159"/>
      <c r="B663" s="160"/>
      <c r="C663" s="189" t="s">
        <v>489</v>
      </c>
      <c r="D663" s="163"/>
      <c r="E663" s="164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52"/>
      <c r="Z663" s="152"/>
      <c r="AA663" s="152"/>
      <c r="AB663" s="152"/>
      <c r="AC663" s="152"/>
      <c r="AD663" s="152"/>
      <c r="AE663" s="152"/>
      <c r="AF663" s="152"/>
      <c r="AG663" s="152" t="s">
        <v>138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5">
      <c r="A664" s="159"/>
      <c r="B664" s="160"/>
      <c r="C664" s="189" t="s">
        <v>490</v>
      </c>
      <c r="D664" s="163"/>
      <c r="E664" s="164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52"/>
      <c r="Z664" s="152"/>
      <c r="AA664" s="152"/>
      <c r="AB664" s="152"/>
      <c r="AC664" s="152"/>
      <c r="AD664" s="152"/>
      <c r="AE664" s="152"/>
      <c r="AF664" s="152"/>
      <c r="AG664" s="152" t="s">
        <v>138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5">
      <c r="A665" s="159"/>
      <c r="B665" s="160"/>
      <c r="C665" s="189" t="s">
        <v>491</v>
      </c>
      <c r="D665" s="163"/>
      <c r="E665" s="164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52"/>
      <c r="Z665" s="152"/>
      <c r="AA665" s="152"/>
      <c r="AB665" s="152"/>
      <c r="AC665" s="152"/>
      <c r="AD665" s="152"/>
      <c r="AE665" s="152"/>
      <c r="AF665" s="152"/>
      <c r="AG665" s="152" t="s">
        <v>138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5">
      <c r="A666" s="159"/>
      <c r="B666" s="160"/>
      <c r="C666" s="189" t="s">
        <v>492</v>
      </c>
      <c r="D666" s="163"/>
      <c r="E666" s="164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52"/>
      <c r="Z666" s="152"/>
      <c r="AA666" s="152"/>
      <c r="AB666" s="152"/>
      <c r="AC666" s="152"/>
      <c r="AD666" s="152"/>
      <c r="AE666" s="152"/>
      <c r="AF666" s="152"/>
      <c r="AG666" s="152" t="s">
        <v>138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5">
      <c r="A667" s="159"/>
      <c r="B667" s="160"/>
      <c r="C667" s="189" t="s">
        <v>493</v>
      </c>
      <c r="D667" s="163"/>
      <c r="E667" s="164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52"/>
      <c r="Z667" s="152"/>
      <c r="AA667" s="152"/>
      <c r="AB667" s="152"/>
      <c r="AC667" s="152"/>
      <c r="AD667" s="152"/>
      <c r="AE667" s="152"/>
      <c r="AF667" s="152"/>
      <c r="AG667" s="152" t="s">
        <v>138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5">
      <c r="A668" s="159"/>
      <c r="B668" s="160"/>
      <c r="C668" s="189" t="s">
        <v>494</v>
      </c>
      <c r="D668" s="163"/>
      <c r="E668" s="164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52"/>
      <c r="Z668" s="152"/>
      <c r="AA668" s="152"/>
      <c r="AB668" s="152"/>
      <c r="AC668" s="152"/>
      <c r="AD668" s="152"/>
      <c r="AE668" s="152"/>
      <c r="AF668" s="152"/>
      <c r="AG668" s="152" t="s">
        <v>138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ht="40.799999999999997" outlineLevel="1" x14ac:dyDescent="0.25">
      <c r="A669" s="159"/>
      <c r="B669" s="160"/>
      <c r="C669" s="189" t="s">
        <v>495</v>
      </c>
      <c r="D669" s="163"/>
      <c r="E669" s="164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52"/>
      <c r="Z669" s="152"/>
      <c r="AA669" s="152"/>
      <c r="AB669" s="152"/>
      <c r="AC669" s="152"/>
      <c r="AD669" s="152"/>
      <c r="AE669" s="152"/>
      <c r="AF669" s="152"/>
      <c r="AG669" s="152" t="s">
        <v>138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5">
      <c r="A670" s="159"/>
      <c r="B670" s="160"/>
      <c r="C670" s="189" t="s">
        <v>496</v>
      </c>
      <c r="D670" s="163"/>
      <c r="E670" s="164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52"/>
      <c r="Z670" s="152"/>
      <c r="AA670" s="152"/>
      <c r="AB670" s="152"/>
      <c r="AC670" s="152"/>
      <c r="AD670" s="152"/>
      <c r="AE670" s="152"/>
      <c r="AF670" s="152"/>
      <c r="AG670" s="152" t="s">
        <v>138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ht="40.799999999999997" outlineLevel="1" x14ac:dyDescent="0.25">
      <c r="A671" s="159"/>
      <c r="B671" s="160"/>
      <c r="C671" s="189" t="s">
        <v>497</v>
      </c>
      <c r="D671" s="163"/>
      <c r="E671" s="164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52"/>
      <c r="Z671" s="152"/>
      <c r="AA671" s="152"/>
      <c r="AB671" s="152"/>
      <c r="AC671" s="152"/>
      <c r="AD671" s="152"/>
      <c r="AE671" s="152"/>
      <c r="AF671" s="152"/>
      <c r="AG671" s="152" t="s">
        <v>138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5">
      <c r="A672" s="159"/>
      <c r="B672" s="160"/>
      <c r="C672" s="189" t="s">
        <v>498</v>
      </c>
      <c r="D672" s="163"/>
      <c r="E672" s="164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52"/>
      <c r="Z672" s="152"/>
      <c r="AA672" s="152"/>
      <c r="AB672" s="152"/>
      <c r="AC672" s="152"/>
      <c r="AD672" s="152"/>
      <c r="AE672" s="152"/>
      <c r="AF672" s="152"/>
      <c r="AG672" s="152" t="s">
        <v>138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ht="30.6" outlineLevel="1" x14ac:dyDescent="0.25">
      <c r="A673" s="159"/>
      <c r="B673" s="160"/>
      <c r="C673" s="189" t="s">
        <v>499</v>
      </c>
      <c r="D673" s="163"/>
      <c r="E673" s="164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52"/>
      <c r="Z673" s="152"/>
      <c r="AA673" s="152"/>
      <c r="AB673" s="152"/>
      <c r="AC673" s="152"/>
      <c r="AD673" s="152"/>
      <c r="AE673" s="152"/>
      <c r="AF673" s="152"/>
      <c r="AG673" s="152" t="s">
        <v>138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 x14ac:dyDescent="0.25">
      <c r="A674" s="159"/>
      <c r="B674" s="160"/>
      <c r="C674" s="189" t="s">
        <v>500</v>
      </c>
      <c r="D674" s="163"/>
      <c r="E674" s="164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52"/>
      <c r="Z674" s="152"/>
      <c r="AA674" s="152"/>
      <c r="AB674" s="152"/>
      <c r="AC674" s="152"/>
      <c r="AD674" s="152"/>
      <c r="AE674" s="152"/>
      <c r="AF674" s="152"/>
      <c r="AG674" s="152" t="s">
        <v>138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ht="30.6" outlineLevel="1" x14ac:dyDescent="0.25">
      <c r="A675" s="159"/>
      <c r="B675" s="160"/>
      <c r="C675" s="189" t="s">
        <v>501</v>
      </c>
      <c r="D675" s="163"/>
      <c r="E675" s="164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52"/>
      <c r="Z675" s="152"/>
      <c r="AA675" s="152"/>
      <c r="AB675" s="152"/>
      <c r="AC675" s="152"/>
      <c r="AD675" s="152"/>
      <c r="AE675" s="152"/>
      <c r="AF675" s="152"/>
      <c r="AG675" s="152" t="s">
        <v>138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5">
      <c r="A676" s="159"/>
      <c r="B676" s="160"/>
      <c r="C676" s="189" t="s">
        <v>502</v>
      </c>
      <c r="D676" s="163"/>
      <c r="E676" s="164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52"/>
      <c r="Z676" s="152"/>
      <c r="AA676" s="152"/>
      <c r="AB676" s="152"/>
      <c r="AC676" s="152"/>
      <c r="AD676" s="152"/>
      <c r="AE676" s="152"/>
      <c r="AF676" s="152"/>
      <c r="AG676" s="152" t="s">
        <v>138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ht="40.799999999999997" outlineLevel="1" x14ac:dyDescent="0.25">
      <c r="A677" s="159"/>
      <c r="B677" s="160"/>
      <c r="C677" s="189" t="s">
        <v>503</v>
      </c>
      <c r="D677" s="163"/>
      <c r="E677" s="164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52"/>
      <c r="Z677" s="152"/>
      <c r="AA677" s="152"/>
      <c r="AB677" s="152"/>
      <c r="AC677" s="152"/>
      <c r="AD677" s="152"/>
      <c r="AE677" s="152"/>
      <c r="AF677" s="152"/>
      <c r="AG677" s="152" t="s">
        <v>138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5">
      <c r="A678" s="159"/>
      <c r="B678" s="160"/>
      <c r="C678" s="189" t="s">
        <v>504</v>
      </c>
      <c r="D678" s="163"/>
      <c r="E678" s="164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52"/>
      <c r="Z678" s="152"/>
      <c r="AA678" s="152"/>
      <c r="AB678" s="152"/>
      <c r="AC678" s="152"/>
      <c r="AD678" s="152"/>
      <c r="AE678" s="152"/>
      <c r="AF678" s="152"/>
      <c r="AG678" s="152" t="s">
        <v>138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5">
      <c r="A679" s="159"/>
      <c r="B679" s="160"/>
      <c r="C679" s="189" t="s">
        <v>505</v>
      </c>
      <c r="D679" s="163"/>
      <c r="E679" s="164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52"/>
      <c r="Z679" s="152"/>
      <c r="AA679" s="152"/>
      <c r="AB679" s="152"/>
      <c r="AC679" s="152"/>
      <c r="AD679" s="152"/>
      <c r="AE679" s="152"/>
      <c r="AF679" s="152"/>
      <c r="AG679" s="152" t="s">
        <v>138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1" x14ac:dyDescent="0.25">
      <c r="A680" s="180">
        <v>90</v>
      </c>
      <c r="B680" s="181" t="s">
        <v>506</v>
      </c>
      <c r="C680" s="190" t="s">
        <v>507</v>
      </c>
      <c r="D680" s="182" t="s">
        <v>262</v>
      </c>
      <c r="E680" s="183">
        <v>7</v>
      </c>
      <c r="F680" s="184"/>
      <c r="G680" s="185">
        <f t="shared" ref="G680:G686" si="28">ROUND(E680*F680,2)</f>
        <v>0</v>
      </c>
      <c r="H680" s="162">
        <v>3200</v>
      </c>
      <c r="I680" s="161">
        <f t="shared" ref="I680:I686" si="29">ROUND(E680*H680,2)</f>
        <v>22400</v>
      </c>
      <c r="J680" s="162">
        <v>0</v>
      </c>
      <c r="K680" s="161">
        <f t="shared" ref="K680:K686" si="30">ROUND(E680*J680,2)</f>
        <v>0</v>
      </c>
      <c r="L680" s="161">
        <v>21</v>
      </c>
      <c r="M680" s="161">
        <f t="shared" ref="M680:M686" si="31">G680*(1+L680/100)</f>
        <v>0</v>
      </c>
      <c r="N680" s="161">
        <v>1.2999999999999999E-2</v>
      </c>
      <c r="O680" s="161">
        <f t="shared" ref="O680:O686" si="32">ROUND(E680*N680,2)</f>
        <v>0.09</v>
      </c>
      <c r="P680" s="161">
        <v>0</v>
      </c>
      <c r="Q680" s="161">
        <f t="shared" ref="Q680:Q686" si="33">ROUND(E680*P680,2)</f>
        <v>0</v>
      </c>
      <c r="R680" s="161" t="s">
        <v>427</v>
      </c>
      <c r="S680" s="161" t="s">
        <v>133</v>
      </c>
      <c r="T680" s="161" t="s">
        <v>134</v>
      </c>
      <c r="U680" s="161">
        <v>0</v>
      </c>
      <c r="V680" s="161">
        <f t="shared" ref="V680:V686" si="34">ROUND(E680*U680,2)</f>
        <v>0</v>
      </c>
      <c r="W680" s="161"/>
      <c r="X680" s="161" t="s">
        <v>423</v>
      </c>
      <c r="Y680" s="152"/>
      <c r="Z680" s="152"/>
      <c r="AA680" s="152"/>
      <c r="AB680" s="152"/>
      <c r="AC680" s="152"/>
      <c r="AD680" s="152"/>
      <c r="AE680" s="152"/>
      <c r="AF680" s="152"/>
      <c r="AG680" s="152" t="s">
        <v>424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1" x14ac:dyDescent="0.25">
      <c r="A681" s="180">
        <v>91</v>
      </c>
      <c r="B681" s="181" t="s">
        <v>508</v>
      </c>
      <c r="C681" s="190" t="s">
        <v>509</v>
      </c>
      <c r="D681" s="182" t="s">
        <v>262</v>
      </c>
      <c r="E681" s="183">
        <v>3</v>
      </c>
      <c r="F681" s="184"/>
      <c r="G681" s="185">
        <f t="shared" si="28"/>
        <v>0</v>
      </c>
      <c r="H681" s="162">
        <v>3200</v>
      </c>
      <c r="I681" s="161">
        <f t="shared" si="29"/>
        <v>9600</v>
      </c>
      <c r="J681" s="162">
        <v>0</v>
      </c>
      <c r="K681" s="161">
        <f t="shared" si="30"/>
        <v>0</v>
      </c>
      <c r="L681" s="161">
        <v>21</v>
      </c>
      <c r="M681" s="161">
        <f t="shared" si="31"/>
        <v>0</v>
      </c>
      <c r="N681" s="161">
        <v>1.6E-2</v>
      </c>
      <c r="O681" s="161">
        <f t="shared" si="32"/>
        <v>0.05</v>
      </c>
      <c r="P681" s="161">
        <v>0</v>
      </c>
      <c r="Q681" s="161">
        <f t="shared" si="33"/>
        <v>0</v>
      </c>
      <c r="R681" s="161" t="s">
        <v>427</v>
      </c>
      <c r="S681" s="161" t="s">
        <v>133</v>
      </c>
      <c r="T681" s="161" t="s">
        <v>134</v>
      </c>
      <c r="U681" s="161">
        <v>0</v>
      </c>
      <c r="V681" s="161">
        <f t="shared" si="34"/>
        <v>0</v>
      </c>
      <c r="W681" s="161"/>
      <c r="X681" s="161" t="s">
        <v>423</v>
      </c>
      <c r="Y681" s="152"/>
      <c r="Z681" s="152"/>
      <c r="AA681" s="152"/>
      <c r="AB681" s="152"/>
      <c r="AC681" s="152"/>
      <c r="AD681" s="152"/>
      <c r="AE681" s="152"/>
      <c r="AF681" s="152"/>
      <c r="AG681" s="152" t="s">
        <v>424</v>
      </c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5">
      <c r="A682" s="180">
        <v>92</v>
      </c>
      <c r="B682" s="181" t="s">
        <v>510</v>
      </c>
      <c r="C682" s="190" t="s">
        <v>511</v>
      </c>
      <c r="D682" s="182" t="s">
        <v>262</v>
      </c>
      <c r="E682" s="183">
        <v>6</v>
      </c>
      <c r="F682" s="184"/>
      <c r="G682" s="185">
        <f t="shared" si="28"/>
        <v>0</v>
      </c>
      <c r="H682" s="162">
        <v>3400</v>
      </c>
      <c r="I682" s="161">
        <f t="shared" si="29"/>
        <v>20400</v>
      </c>
      <c r="J682" s="162">
        <v>0</v>
      </c>
      <c r="K682" s="161">
        <f t="shared" si="30"/>
        <v>0</v>
      </c>
      <c r="L682" s="161">
        <v>21</v>
      </c>
      <c r="M682" s="161">
        <f t="shared" si="31"/>
        <v>0</v>
      </c>
      <c r="N682" s="161">
        <v>1.7000000000000001E-2</v>
      </c>
      <c r="O682" s="161">
        <f t="shared" si="32"/>
        <v>0.1</v>
      </c>
      <c r="P682" s="161">
        <v>0</v>
      </c>
      <c r="Q682" s="161">
        <f t="shared" si="33"/>
        <v>0</v>
      </c>
      <c r="R682" s="161" t="s">
        <v>427</v>
      </c>
      <c r="S682" s="161" t="s">
        <v>133</v>
      </c>
      <c r="T682" s="161" t="s">
        <v>134</v>
      </c>
      <c r="U682" s="161">
        <v>0</v>
      </c>
      <c r="V682" s="161">
        <f t="shared" si="34"/>
        <v>0</v>
      </c>
      <c r="W682" s="161"/>
      <c r="X682" s="161" t="s">
        <v>423</v>
      </c>
      <c r="Y682" s="152"/>
      <c r="Z682" s="152"/>
      <c r="AA682" s="152"/>
      <c r="AB682" s="152"/>
      <c r="AC682" s="152"/>
      <c r="AD682" s="152"/>
      <c r="AE682" s="152"/>
      <c r="AF682" s="152"/>
      <c r="AG682" s="152" t="s">
        <v>424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 x14ac:dyDescent="0.25">
      <c r="A683" s="180">
        <v>93</v>
      </c>
      <c r="B683" s="181" t="s">
        <v>512</v>
      </c>
      <c r="C683" s="190" t="s">
        <v>513</v>
      </c>
      <c r="D683" s="182" t="s">
        <v>262</v>
      </c>
      <c r="E683" s="183">
        <v>7</v>
      </c>
      <c r="F683" s="184"/>
      <c r="G683" s="185">
        <f t="shared" si="28"/>
        <v>0</v>
      </c>
      <c r="H683" s="162">
        <v>102.4</v>
      </c>
      <c r="I683" s="161">
        <f t="shared" si="29"/>
        <v>716.8</v>
      </c>
      <c r="J683" s="162">
        <v>0</v>
      </c>
      <c r="K683" s="161">
        <f t="shared" si="30"/>
        <v>0</v>
      </c>
      <c r="L683" s="161">
        <v>21</v>
      </c>
      <c r="M683" s="161">
        <f t="shared" si="31"/>
        <v>0</v>
      </c>
      <c r="N683" s="161">
        <v>8.0000000000000004E-4</v>
      </c>
      <c r="O683" s="161">
        <f t="shared" si="32"/>
        <v>0.01</v>
      </c>
      <c r="P683" s="161">
        <v>0</v>
      </c>
      <c r="Q683" s="161">
        <f t="shared" si="33"/>
        <v>0</v>
      </c>
      <c r="R683" s="161" t="s">
        <v>427</v>
      </c>
      <c r="S683" s="161" t="s">
        <v>133</v>
      </c>
      <c r="T683" s="161" t="s">
        <v>134</v>
      </c>
      <c r="U683" s="161">
        <v>0</v>
      </c>
      <c r="V683" s="161">
        <f t="shared" si="34"/>
        <v>0</v>
      </c>
      <c r="W683" s="161"/>
      <c r="X683" s="161" t="s">
        <v>423</v>
      </c>
      <c r="Y683" s="152"/>
      <c r="Z683" s="152"/>
      <c r="AA683" s="152"/>
      <c r="AB683" s="152"/>
      <c r="AC683" s="152"/>
      <c r="AD683" s="152"/>
      <c r="AE683" s="152"/>
      <c r="AF683" s="152"/>
      <c r="AG683" s="152" t="s">
        <v>424</v>
      </c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1" x14ac:dyDescent="0.25">
      <c r="A684" s="180">
        <v>94</v>
      </c>
      <c r="B684" s="181" t="s">
        <v>514</v>
      </c>
      <c r="C684" s="190" t="s">
        <v>515</v>
      </c>
      <c r="D684" s="182" t="s">
        <v>262</v>
      </c>
      <c r="E684" s="183">
        <v>3</v>
      </c>
      <c r="F684" s="184"/>
      <c r="G684" s="185">
        <f t="shared" si="28"/>
        <v>0</v>
      </c>
      <c r="H684" s="162">
        <v>140.80000000000001</v>
      </c>
      <c r="I684" s="161">
        <f t="shared" si="29"/>
        <v>422.4</v>
      </c>
      <c r="J684" s="162">
        <v>0</v>
      </c>
      <c r="K684" s="161">
        <f t="shared" si="30"/>
        <v>0</v>
      </c>
      <c r="L684" s="161">
        <v>21</v>
      </c>
      <c r="M684" s="161">
        <f t="shared" si="31"/>
        <v>0</v>
      </c>
      <c r="N684" s="161">
        <v>1.07E-3</v>
      </c>
      <c r="O684" s="161">
        <f t="shared" si="32"/>
        <v>0</v>
      </c>
      <c r="P684" s="161">
        <v>0</v>
      </c>
      <c r="Q684" s="161">
        <f t="shared" si="33"/>
        <v>0</v>
      </c>
      <c r="R684" s="161" t="s">
        <v>427</v>
      </c>
      <c r="S684" s="161" t="s">
        <v>133</v>
      </c>
      <c r="T684" s="161" t="s">
        <v>134</v>
      </c>
      <c r="U684" s="161">
        <v>0</v>
      </c>
      <c r="V684" s="161">
        <f t="shared" si="34"/>
        <v>0</v>
      </c>
      <c r="W684" s="161"/>
      <c r="X684" s="161" t="s">
        <v>423</v>
      </c>
      <c r="Y684" s="152"/>
      <c r="Z684" s="152"/>
      <c r="AA684" s="152"/>
      <c r="AB684" s="152"/>
      <c r="AC684" s="152"/>
      <c r="AD684" s="152"/>
      <c r="AE684" s="152"/>
      <c r="AF684" s="152"/>
      <c r="AG684" s="152" t="s">
        <v>424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1" x14ac:dyDescent="0.25">
      <c r="A685" s="180">
        <v>95</v>
      </c>
      <c r="B685" s="181" t="s">
        <v>516</v>
      </c>
      <c r="C685" s="190" t="s">
        <v>517</v>
      </c>
      <c r="D685" s="182" t="s">
        <v>262</v>
      </c>
      <c r="E685" s="183">
        <v>6</v>
      </c>
      <c r="F685" s="184"/>
      <c r="G685" s="185">
        <f t="shared" si="28"/>
        <v>0</v>
      </c>
      <c r="H685" s="162">
        <v>156.80000000000001</v>
      </c>
      <c r="I685" s="161">
        <f t="shared" si="29"/>
        <v>940.8</v>
      </c>
      <c r="J685" s="162">
        <v>0</v>
      </c>
      <c r="K685" s="161">
        <f t="shared" si="30"/>
        <v>0</v>
      </c>
      <c r="L685" s="161">
        <v>21</v>
      </c>
      <c r="M685" s="161">
        <f t="shared" si="31"/>
        <v>0</v>
      </c>
      <c r="N685" s="161">
        <v>1.2099999999999999E-3</v>
      </c>
      <c r="O685" s="161">
        <f t="shared" si="32"/>
        <v>0.01</v>
      </c>
      <c r="P685" s="161">
        <v>0</v>
      </c>
      <c r="Q685" s="161">
        <f t="shared" si="33"/>
        <v>0</v>
      </c>
      <c r="R685" s="161" t="s">
        <v>427</v>
      </c>
      <c r="S685" s="161" t="s">
        <v>133</v>
      </c>
      <c r="T685" s="161" t="s">
        <v>134</v>
      </c>
      <c r="U685" s="161">
        <v>0</v>
      </c>
      <c r="V685" s="161">
        <f t="shared" si="34"/>
        <v>0</v>
      </c>
      <c r="W685" s="161"/>
      <c r="X685" s="161" t="s">
        <v>423</v>
      </c>
      <c r="Y685" s="152"/>
      <c r="Z685" s="152"/>
      <c r="AA685" s="152"/>
      <c r="AB685" s="152"/>
      <c r="AC685" s="152"/>
      <c r="AD685" s="152"/>
      <c r="AE685" s="152"/>
      <c r="AF685" s="152"/>
      <c r="AG685" s="152" t="s">
        <v>424</v>
      </c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1" x14ac:dyDescent="0.25">
      <c r="A686" s="180">
        <v>96</v>
      </c>
      <c r="B686" s="181" t="s">
        <v>518</v>
      </c>
      <c r="C686" s="190" t="s">
        <v>519</v>
      </c>
      <c r="D686" s="182" t="s">
        <v>0</v>
      </c>
      <c r="E686" s="183">
        <v>2981.12</v>
      </c>
      <c r="F686" s="184"/>
      <c r="G686" s="185">
        <f t="shared" si="28"/>
        <v>0</v>
      </c>
      <c r="H686" s="162">
        <v>0</v>
      </c>
      <c r="I686" s="161">
        <f t="shared" si="29"/>
        <v>0</v>
      </c>
      <c r="J686" s="162">
        <v>1.2</v>
      </c>
      <c r="K686" s="161">
        <f t="shared" si="30"/>
        <v>3577.34</v>
      </c>
      <c r="L686" s="161">
        <v>21</v>
      </c>
      <c r="M686" s="161">
        <f t="shared" si="31"/>
        <v>0</v>
      </c>
      <c r="N686" s="161">
        <v>0</v>
      </c>
      <c r="O686" s="161">
        <f t="shared" si="32"/>
        <v>0</v>
      </c>
      <c r="P686" s="161">
        <v>0</v>
      </c>
      <c r="Q686" s="161">
        <f t="shared" si="33"/>
        <v>0</v>
      </c>
      <c r="R686" s="161"/>
      <c r="S686" s="161" t="s">
        <v>133</v>
      </c>
      <c r="T686" s="161" t="s">
        <v>134</v>
      </c>
      <c r="U686" s="161">
        <v>0</v>
      </c>
      <c r="V686" s="161">
        <f t="shared" si="34"/>
        <v>0</v>
      </c>
      <c r="W686" s="161"/>
      <c r="X686" s="161" t="s">
        <v>323</v>
      </c>
      <c r="Y686" s="152"/>
      <c r="Z686" s="152"/>
      <c r="AA686" s="152"/>
      <c r="AB686" s="152"/>
      <c r="AC686" s="152"/>
      <c r="AD686" s="152"/>
      <c r="AE686" s="152"/>
      <c r="AF686" s="152"/>
      <c r="AG686" s="152" t="s">
        <v>324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x14ac:dyDescent="0.25">
      <c r="A687" s="168" t="s">
        <v>128</v>
      </c>
      <c r="B687" s="169" t="s">
        <v>86</v>
      </c>
      <c r="C687" s="187" t="s">
        <v>87</v>
      </c>
      <c r="D687" s="170"/>
      <c r="E687" s="171"/>
      <c r="F687" s="172"/>
      <c r="G687" s="173">
        <f>SUMIF(AG688:AG867,"&lt;&gt;NOR",G688:G867)</f>
        <v>0</v>
      </c>
      <c r="H687" s="167"/>
      <c r="I687" s="167">
        <f>SUM(I688:I867)</f>
        <v>59880.02</v>
      </c>
      <c r="J687" s="167"/>
      <c r="K687" s="167">
        <f>SUM(K688:K867)</f>
        <v>66557.62000000001</v>
      </c>
      <c r="L687" s="167"/>
      <c r="M687" s="167">
        <f>SUM(M688:M867)</f>
        <v>0</v>
      </c>
      <c r="N687" s="167"/>
      <c r="O687" s="167">
        <f>SUM(O688:O867)</f>
        <v>0.43</v>
      </c>
      <c r="P687" s="167"/>
      <c r="Q687" s="167">
        <f>SUM(Q688:Q867)</f>
        <v>0</v>
      </c>
      <c r="R687" s="167"/>
      <c r="S687" s="167"/>
      <c r="T687" s="167"/>
      <c r="U687" s="167"/>
      <c r="V687" s="167">
        <f>SUM(V688:V867)</f>
        <v>104.11</v>
      </c>
      <c r="W687" s="167"/>
      <c r="X687" s="167"/>
      <c r="AG687" t="s">
        <v>129</v>
      </c>
    </row>
    <row r="688" spans="1:60" outlineLevel="1" x14ac:dyDescent="0.25">
      <c r="A688" s="174">
        <v>97</v>
      </c>
      <c r="B688" s="175" t="s">
        <v>520</v>
      </c>
      <c r="C688" s="188" t="s">
        <v>521</v>
      </c>
      <c r="D688" s="176" t="s">
        <v>132</v>
      </c>
      <c r="E688" s="177">
        <v>62.86</v>
      </c>
      <c r="F688" s="178"/>
      <c r="G688" s="179">
        <f>ROUND(E688*F688,2)</f>
        <v>0</v>
      </c>
      <c r="H688" s="162">
        <v>0</v>
      </c>
      <c r="I688" s="161">
        <f>ROUND(E688*H688,2)</f>
        <v>0</v>
      </c>
      <c r="J688" s="162">
        <v>7.8</v>
      </c>
      <c r="K688" s="161">
        <f>ROUND(E688*J688,2)</f>
        <v>490.31</v>
      </c>
      <c r="L688" s="161">
        <v>21</v>
      </c>
      <c r="M688" s="161">
        <f>G688*(1+L688/100)</f>
        <v>0</v>
      </c>
      <c r="N688" s="161">
        <v>0</v>
      </c>
      <c r="O688" s="161">
        <f>ROUND(E688*N688,2)</f>
        <v>0</v>
      </c>
      <c r="P688" s="161">
        <v>0</v>
      </c>
      <c r="Q688" s="161">
        <f>ROUND(E688*P688,2)</f>
        <v>0</v>
      </c>
      <c r="R688" s="161"/>
      <c r="S688" s="161" t="s">
        <v>133</v>
      </c>
      <c r="T688" s="161" t="s">
        <v>134</v>
      </c>
      <c r="U688" s="161">
        <v>1.6E-2</v>
      </c>
      <c r="V688" s="161">
        <f>ROUND(E688*U688,2)</f>
        <v>1.01</v>
      </c>
      <c r="W688" s="161"/>
      <c r="X688" s="161" t="s">
        <v>135</v>
      </c>
      <c r="Y688" s="152"/>
      <c r="Z688" s="152"/>
      <c r="AA688" s="152"/>
      <c r="AB688" s="152"/>
      <c r="AC688" s="152"/>
      <c r="AD688" s="152"/>
      <c r="AE688" s="152"/>
      <c r="AF688" s="152"/>
      <c r="AG688" s="152" t="s">
        <v>136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5">
      <c r="A689" s="159"/>
      <c r="B689" s="160"/>
      <c r="C689" s="189" t="s">
        <v>200</v>
      </c>
      <c r="D689" s="163"/>
      <c r="E689" s="164">
        <v>7.5</v>
      </c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52"/>
      <c r="Z689" s="152"/>
      <c r="AA689" s="152"/>
      <c r="AB689" s="152"/>
      <c r="AC689" s="152"/>
      <c r="AD689" s="152"/>
      <c r="AE689" s="152"/>
      <c r="AF689" s="152"/>
      <c r="AG689" s="152" t="s">
        <v>138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5">
      <c r="A690" s="159"/>
      <c r="B690" s="160"/>
      <c r="C690" s="189" t="s">
        <v>201</v>
      </c>
      <c r="D690" s="163"/>
      <c r="E690" s="164">
        <v>2.97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52"/>
      <c r="Z690" s="152"/>
      <c r="AA690" s="152"/>
      <c r="AB690" s="152"/>
      <c r="AC690" s="152"/>
      <c r="AD690" s="152"/>
      <c r="AE690" s="152"/>
      <c r="AF690" s="152"/>
      <c r="AG690" s="152" t="s">
        <v>138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5">
      <c r="A691" s="159"/>
      <c r="B691" s="160"/>
      <c r="C691" s="189" t="s">
        <v>202</v>
      </c>
      <c r="D691" s="163"/>
      <c r="E691" s="164">
        <v>1.2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52"/>
      <c r="Z691" s="152"/>
      <c r="AA691" s="152"/>
      <c r="AB691" s="152"/>
      <c r="AC691" s="152"/>
      <c r="AD691" s="152"/>
      <c r="AE691" s="152"/>
      <c r="AF691" s="152"/>
      <c r="AG691" s="152" t="s">
        <v>138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5">
      <c r="A692" s="159"/>
      <c r="B692" s="160"/>
      <c r="C692" s="189" t="s">
        <v>203</v>
      </c>
      <c r="D692" s="163"/>
      <c r="E692" s="164">
        <v>1.2</v>
      </c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52"/>
      <c r="Z692" s="152"/>
      <c r="AA692" s="152"/>
      <c r="AB692" s="152"/>
      <c r="AC692" s="152"/>
      <c r="AD692" s="152"/>
      <c r="AE692" s="152"/>
      <c r="AF692" s="152"/>
      <c r="AG692" s="152" t="s">
        <v>138</v>
      </c>
      <c r="AH692" s="152">
        <v>0</v>
      </c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5">
      <c r="A693" s="159"/>
      <c r="B693" s="160"/>
      <c r="C693" s="189" t="s">
        <v>204</v>
      </c>
      <c r="D693" s="163"/>
      <c r="E693" s="164">
        <v>1.2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52"/>
      <c r="Z693" s="152"/>
      <c r="AA693" s="152"/>
      <c r="AB693" s="152"/>
      <c r="AC693" s="152"/>
      <c r="AD693" s="152"/>
      <c r="AE693" s="152"/>
      <c r="AF693" s="152"/>
      <c r="AG693" s="152" t="s">
        <v>138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5">
      <c r="A694" s="159"/>
      <c r="B694" s="160"/>
      <c r="C694" s="189" t="s">
        <v>203</v>
      </c>
      <c r="D694" s="163"/>
      <c r="E694" s="164">
        <v>1.2</v>
      </c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52"/>
      <c r="Z694" s="152"/>
      <c r="AA694" s="152"/>
      <c r="AB694" s="152"/>
      <c r="AC694" s="152"/>
      <c r="AD694" s="152"/>
      <c r="AE694" s="152"/>
      <c r="AF694" s="152"/>
      <c r="AG694" s="152" t="s">
        <v>138</v>
      </c>
      <c r="AH694" s="152">
        <v>0</v>
      </c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 x14ac:dyDescent="0.25">
      <c r="A695" s="159"/>
      <c r="B695" s="160"/>
      <c r="C695" s="189" t="s">
        <v>205</v>
      </c>
      <c r="D695" s="163"/>
      <c r="E695" s="164">
        <v>1.2</v>
      </c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52"/>
      <c r="Z695" s="152"/>
      <c r="AA695" s="152"/>
      <c r="AB695" s="152"/>
      <c r="AC695" s="152"/>
      <c r="AD695" s="152"/>
      <c r="AE695" s="152"/>
      <c r="AF695" s="152"/>
      <c r="AG695" s="152" t="s">
        <v>138</v>
      </c>
      <c r="AH695" s="152">
        <v>0</v>
      </c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5">
      <c r="A696" s="159"/>
      <c r="B696" s="160"/>
      <c r="C696" s="189" t="s">
        <v>206</v>
      </c>
      <c r="D696" s="163"/>
      <c r="E696" s="164">
        <v>1.1000000000000001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52"/>
      <c r="Z696" s="152"/>
      <c r="AA696" s="152"/>
      <c r="AB696" s="152"/>
      <c r="AC696" s="152"/>
      <c r="AD696" s="152"/>
      <c r="AE696" s="152"/>
      <c r="AF696" s="152"/>
      <c r="AG696" s="152" t="s">
        <v>138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5">
      <c r="A697" s="159"/>
      <c r="B697" s="160"/>
      <c r="C697" s="189" t="s">
        <v>207</v>
      </c>
      <c r="D697" s="163"/>
      <c r="E697" s="164">
        <v>4.68</v>
      </c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52"/>
      <c r="Z697" s="152"/>
      <c r="AA697" s="152"/>
      <c r="AB697" s="152"/>
      <c r="AC697" s="152"/>
      <c r="AD697" s="152"/>
      <c r="AE697" s="152"/>
      <c r="AF697" s="152"/>
      <c r="AG697" s="152" t="s">
        <v>138</v>
      </c>
      <c r="AH697" s="152">
        <v>0</v>
      </c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5">
      <c r="A698" s="159"/>
      <c r="B698" s="160"/>
      <c r="C698" s="189" t="s">
        <v>208</v>
      </c>
      <c r="D698" s="163"/>
      <c r="E698" s="164">
        <v>5.2</v>
      </c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52"/>
      <c r="Z698" s="152"/>
      <c r="AA698" s="152"/>
      <c r="AB698" s="152"/>
      <c r="AC698" s="152"/>
      <c r="AD698" s="152"/>
      <c r="AE698" s="152"/>
      <c r="AF698" s="152"/>
      <c r="AG698" s="152" t="s">
        <v>138</v>
      </c>
      <c r="AH698" s="152">
        <v>0</v>
      </c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1" x14ac:dyDescent="0.25">
      <c r="A699" s="159"/>
      <c r="B699" s="160"/>
      <c r="C699" s="189" t="s">
        <v>209</v>
      </c>
      <c r="D699" s="163"/>
      <c r="E699" s="164">
        <v>3.12</v>
      </c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52"/>
      <c r="Z699" s="152"/>
      <c r="AA699" s="152"/>
      <c r="AB699" s="152"/>
      <c r="AC699" s="152"/>
      <c r="AD699" s="152"/>
      <c r="AE699" s="152"/>
      <c r="AF699" s="152"/>
      <c r="AG699" s="152" t="s">
        <v>138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1" x14ac:dyDescent="0.25">
      <c r="A700" s="159"/>
      <c r="B700" s="160"/>
      <c r="C700" s="189" t="s">
        <v>210</v>
      </c>
      <c r="D700" s="163"/>
      <c r="E700" s="164">
        <v>6.29</v>
      </c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52"/>
      <c r="Z700" s="152"/>
      <c r="AA700" s="152"/>
      <c r="AB700" s="152"/>
      <c r="AC700" s="152"/>
      <c r="AD700" s="152"/>
      <c r="AE700" s="152"/>
      <c r="AF700" s="152"/>
      <c r="AG700" s="152" t="s">
        <v>138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5">
      <c r="A701" s="159"/>
      <c r="B701" s="160"/>
      <c r="C701" s="189" t="s">
        <v>211</v>
      </c>
      <c r="D701" s="163"/>
      <c r="E701" s="164">
        <v>26</v>
      </c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52"/>
      <c r="Z701" s="152"/>
      <c r="AA701" s="152"/>
      <c r="AB701" s="152"/>
      <c r="AC701" s="152"/>
      <c r="AD701" s="152"/>
      <c r="AE701" s="152"/>
      <c r="AF701" s="152"/>
      <c r="AG701" s="152" t="s">
        <v>138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 x14ac:dyDescent="0.25">
      <c r="A702" s="174">
        <v>98</v>
      </c>
      <c r="B702" s="175" t="s">
        <v>522</v>
      </c>
      <c r="C702" s="188" t="s">
        <v>523</v>
      </c>
      <c r="D702" s="176" t="s">
        <v>132</v>
      </c>
      <c r="E702" s="177">
        <v>62.86</v>
      </c>
      <c r="F702" s="178"/>
      <c r="G702" s="179">
        <f>ROUND(E702*F702,2)</f>
        <v>0</v>
      </c>
      <c r="H702" s="162">
        <v>26.94</v>
      </c>
      <c r="I702" s="161">
        <f>ROUND(E702*H702,2)</f>
        <v>1693.45</v>
      </c>
      <c r="J702" s="162">
        <v>28.16</v>
      </c>
      <c r="K702" s="161">
        <f>ROUND(E702*J702,2)</f>
        <v>1770.14</v>
      </c>
      <c r="L702" s="161">
        <v>21</v>
      </c>
      <c r="M702" s="161">
        <f>G702*(1+L702/100)</f>
        <v>0</v>
      </c>
      <c r="N702" s="161">
        <v>2.1000000000000001E-4</v>
      </c>
      <c r="O702" s="161">
        <f>ROUND(E702*N702,2)</f>
        <v>0.01</v>
      </c>
      <c r="P702" s="161">
        <v>0</v>
      </c>
      <c r="Q702" s="161">
        <f>ROUND(E702*P702,2)</f>
        <v>0</v>
      </c>
      <c r="R702" s="161"/>
      <c r="S702" s="161" t="s">
        <v>133</v>
      </c>
      <c r="T702" s="161" t="s">
        <v>134</v>
      </c>
      <c r="U702" s="161">
        <v>0.05</v>
      </c>
      <c r="V702" s="161">
        <f>ROUND(E702*U702,2)</f>
        <v>3.14</v>
      </c>
      <c r="W702" s="161"/>
      <c r="X702" s="161" t="s">
        <v>135</v>
      </c>
      <c r="Y702" s="152"/>
      <c r="Z702" s="152"/>
      <c r="AA702" s="152"/>
      <c r="AB702" s="152"/>
      <c r="AC702" s="152"/>
      <c r="AD702" s="152"/>
      <c r="AE702" s="152"/>
      <c r="AF702" s="152"/>
      <c r="AG702" s="152" t="s">
        <v>136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outlineLevel="1" x14ac:dyDescent="0.25">
      <c r="A703" s="159"/>
      <c r="B703" s="160"/>
      <c r="C703" s="189" t="s">
        <v>200</v>
      </c>
      <c r="D703" s="163"/>
      <c r="E703" s="164">
        <v>7.5</v>
      </c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52"/>
      <c r="Z703" s="152"/>
      <c r="AA703" s="152"/>
      <c r="AB703" s="152"/>
      <c r="AC703" s="152"/>
      <c r="AD703" s="152"/>
      <c r="AE703" s="152"/>
      <c r="AF703" s="152"/>
      <c r="AG703" s="152" t="s">
        <v>138</v>
      </c>
      <c r="AH703" s="152">
        <v>0</v>
      </c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</row>
    <row r="704" spans="1:60" outlineLevel="1" x14ac:dyDescent="0.25">
      <c r="A704" s="159"/>
      <c r="B704" s="160"/>
      <c r="C704" s="189" t="s">
        <v>201</v>
      </c>
      <c r="D704" s="163"/>
      <c r="E704" s="164">
        <v>2.97</v>
      </c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52"/>
      <c r="Z704" s="152"/>
      <c r="AA704" s="152"/>
      <c r="AB704" s="152"/>
      <c r="AC704" s="152"/>
      <c r="AD704" s="152"/>
      <c r="AE704" s="152"/>
      <c r="AF704" s="152"/>
      <c r="AG704" s="152" t="s">
        <v>138</v>
      </c>
      <c r="AH704" s="152">
        <v>0</v>
      </c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5">
      <c r="A705" s="159"/>
      <c r="B705" s="160"/>
      <c r="C705" s="189" t="s">
        <v>202</v>
      </c>
      <c r="D705" s="163"/>
      <c r="E705" s="164">
        <v>1.2</v>
      </c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52"/>
      <c r="Z705" s="152"/>
      <c r="AA705" s="152"/>
      <c r="AB705" s="152"/>
      <c r="AC705" s="152"/>
      <c r="AD705" s="152"/>
      <c r="AE705" s="152"/>
      <c r="AF705" s="152"/>
      <c r="AG705" s="152" t="s">
        <v>138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 x14ac:dyDescent="0.25">
      <c r="A706" s="159"/>
      <c r="B706" s="160"/>
      <c r="C706" s="189" t="s">
        <v>203</v>
      </c>
      <c r="D706" s="163"/>
      <c r="E706" s="164">
        <v>1.2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52"/>
      <c r="Z706" s="152"/>
      <c r="AA706" s="152"/>
      <c r="AB706" s="152"/>
      <c r="AC706" s="152"/>
      <c r="AD706" s="152"/>
      <c r="AE706" s="152"/>
      <c r="AF706" s="152"/>
      <c r="AG706" s="152" t="s">
        <v>138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1" x14ac:dyDescent="0.25">
      <c r="A707" s="159"/>
      <c r="B707" s="160"/>
      <c r="C707" s="189" t="s">
        <v>204</v>
      </c>
      <c r="D707" s="163"/>
      <c r="E707" s="164">
        <v>1.2</v>
      </c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52"/>
      <c r="Z707" s="152"/>
      <c r="AA707" s="152"/>
      <c r="AB707" s="152"/>
      <c r="AC707" s="152"/>
      <c r="AD707" s="152"/>
      <c r="AE707" s="152"/>
      <c r="AF707" s="152"/>
      <c r="AG707" s="152" t="s">
        <v>138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1" x14ac:dyDescent="0.25">
      <c r="A708" s="159"/>
      <c r="B708" s="160"/>
      <c r="C708" s="189" t="s">
        <v>203</v>
      </c>
      <c r="D708" s="163"/>
      <c r="E708" s="164">
        <v>1.2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52"/>
      <c r="Z708" s="152"/>
      <c r="AA708" s="152"/>
      <c r="AB708" s="152"/>
      <c r="AC708" s="152"/>
      <c r="AD708" s="152"/>
      <c r="AE708" s="152"/>
      <c r="AF708" s="152"/>
      <c r="AG708" s="152" t="s">
        <v>138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1" x14ac:dyDescent="0.25">
      <c r="A709" s="159"/>
      <c r="B709" s="160"/>
      <c r="C709" s="189" t="s">
        <v>205</v>
      </c>
      <c r="D709" s="163"/>
      <c r="E709" s="164">
        <v>1.2</v>
      </c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52"/>
      <c r="Z709" s="152"/>
      <c r="AA709" s="152"/>
      <c r="AB709" s="152"/>
      <c r="AC709" s="152"/>
      <c r="AD709" s="152"/>
      <c r="AE709" s="152"/>
      <c r="AF709" s="152"/>
      <c r="AG709" s="152" t="s">
        <v>138</v>
      </c>
      <c r="AH709" s="152">
        <v>0</v>
      </c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5">
      <c r="A710" s="159"/>
      <c r="B710" s="160"/>
      <c r="C710" s="189" t="s">
        <v>206</v>
      </c>
      <c r="D710" s="163"/>
      <c r="E710" s="164">
        <v>1.1000000000000001</v>
      </c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52"/>
      <c r="Z710" s="152"/>
      <c r="AA710" s="152"/>
      <c r="AB710" s="152"/>
      <c r="AC710" s="152"/>
      <c r="AD710" s="152"/>
      <c r="AE710" s="152"/>
      <c r="AF710" s="152"/>
      <c r="AG710" s="152" t="s">
        <v>138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5">
      <c r="A711" s="159"/>
      <c r="B711" s="160"/>
      <c r="C711" s="189" t="s">
        <v>207</v>
      </c>
      <c r="D711" s="163"/>
      <c r="E711" s="164">
        <v>4.68</v>
      </c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52"/>
      <c r="Z711" s="152"/>
      <c r="AA711" s="152"/>
      <c r="AB711" s="152"/>
      <c r="AC711" s="152"/>
      <c r="AD711" s="152"/>
      <c r="AE711" s="152"/>
      <c r="AF711" s="152"/>
      <c r="AG711" s="152" t="s">
        <v>138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5">
      <c r="A712" s="159"/>
      <c r="B712" s="160"/>
      <c r="C712" s="189" t="s">
        <v>208</v>
      </c>
      <c r="D712" s="163"/>
      <c r="E712" s="164">
        <v>5.2</v>
      </c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52"/>
      <c r="Z712" s="152"/>
      <c r="AA712" s="152"/>
      <c r="AB712" s="152"/>
      <c r="AC712" s="152"/>
      <c r="AD712" s="152"/>
      <c r="AE712" s="152"/>
      <c r="AF712" s="152"/>
      <c r="AG712" s="152" t="s">
        <v>138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5">
      <c r="A713" s="159"/>
      <c r="B713" s="160"/>
      <c r="C713" s="189" t="s">
        <v>209</v>
      </c>
      <c r="D713" s="163"/>
      <c r="E713" s="164">
        <v>3.12</v>
      </c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52"/>
      <c r="Z713" s="152"/>
      <c r="AA713" s="152"/>
      <c r="AB713" s="152"/>
      <c r="AC713" s="152"/>
      <c r="AD713" s="152"/>
      <c r="AE713" s="152"/>
      <c r="AF713" s="152"/>
      <c r="AG713" s="152" t="s">
        <v>138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5">
      <c r="A714" s="159"/>
      <c r="B714" s="160"/>
      <c r="C714" s="189" t="s">
        <v>210</v>
      </c>
      <c r="D714" s="163"/>
      <c r="E714" s="164">
        <v>6.29</v>
      </c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52"/>
      <c r="Z714" s="152"/>
      <c r="AA714" s="152"/>
      <c r="AB714" s="152"/>
      <c r="AC714" s="152"/>
      <c r="AD714" s="152"/>
      <c r="AE714" s="152"/>
      <c r="AF714" s="152"/>
      <c r="AG714" s="152" t="s">
        <v>138</v>
      </c>
      <c r="AH714" s="152">
        <v>0</v>
      </c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5">
      <c r="A715" s="159"/>
      <c r="B715" s="160"/>
      <c r="C715" s="189" t="s">
        <v>211</v>
      </c>
      <c r="D715" s="163"/>
      <c r="E715" s="164">
        <v>26</v>
      </c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52"/>
      <c r="Z715" s="152"/>
      <c r="AA715" s="152"/>
      <c r="AB715" s="152"/>
      <c r="AC715" s="152"/>
      <c r="AD715" s="152"/>
      <c r="AE715" s="152"/>
      <c r="AF715" s="152"/>
      <c r="AG715" s="152" t="s">
        <v>138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 x14ac:dyDescent="0.25">
      <c r="A716" s="174">
        <v>99</v>
      </c>
      <c r="B716" s="175" t="s">
        <v>524</v>
      </c>
      <c r="C716" s="188" t="s">
        <v>525</v>
      </c>
      <c r="D716" s="176" t="s">
        <v>267</v>
      </c>
      <c r="E716" s="177">
        <v>64.099999999999994</v>
      </c>
      <c r="F716" s="178"/>
      <c r="G716" s="179">
        <f>ROUND(E716*F716,2)</f>
        <v>0</v>
      </c>
      <c r="H716" s="162">
        <v>11.29</v>
      </c>
      <c r="I716" s="161">
        <f>ROUND(E716*H716,2)</f>
        <v>723.69</v>
      </c>
      <c r="J716" s="162">
        <v>131.21</v>
      </c>
      <c r="K716" s="161">
        <f>ROUND(E716*J716,2)</f>
        <v>8410.56</v>
      </c>
      <c r="L716" s="161">
        <v>21</v>
      </c>
      <c r="M716" s="161">
        <f>G716*(1+L716/100)</f>
        <v>0</v>
      </c>
      <c r="N716" s="161">
        <v>3.2000000000000003E-4</v>
      </c>
      <c r="O716" s="161">
        <f>ROUND(E716*N716,2)</f>
        <v>0.02</v>
      </c>
      <c r="P716" s="161">
        <v>0</v>
      </c>
      <c r="Q716" s="161">
        <f>ROUND(E716*P716,2)</f>
        <v>0</v>
      </c>
      <c r="R716" s="161"/>
      <c r="S716" s="161" t="s">
        <v>133</v>
      </c>
      <c r="T716" s="161" t="s">
        <v>134</v>
      </c>
      <c r="U716" s="161">
        <v>0.23599999999999999</v>
      </c>
      <c r="V716" s="161">
        <f>ROUND(E716*U716,2)</f>
        <v>15.13</v>
      </c>
      <c r="W716" s="161"/>
      <c r="X716" s="161" t="s">
        <v>135</v>
      </c>
      <c r="Y716" s="152"/>
      <c r="Z716" s="152"/>
      <c r="AA716" s="152"/>
      <c r="AB716" s="152"/>
      <c r="AC716" s="152"/>
      <c r="AD716" s="152"/>
      <c r="AE716" s="152"/>
      <c r="AF716" s="152"/>
      <c r="AG716" s="152" t="s">
        <v>136</v>
      </c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5">
      <c r="A717" s="159"/>
      <c r="B717" s="160"/>
      <c r="C717" s="189" t="s">
        <v>335</v>
      </c>
      <c r="D717" s="163"/>
      <c r="E717" s="164">
        <v>16.399999999999999</v>
      </c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52"/>
      <c r="Z717" s="152"/>
      <c r="AA717" s="152"/>
      <c r="AB717" s="152"/>
      <c r="AC717" s="152"/>
      <c r="AD717" s="152"/>
      <c r="AE717" s="152"/>
      <c r="AF717" s="152"/>
      <c r="AG717" s="152" t="s">
        <v>138</v>
      </c>
      <c r="AH717" s="152">
        <v>0</v>
      </c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outlineLevel="1" x14ac:dyDescent="0.25">
      <c r="A718" s="159"/>
      <c r="B718" s="160"/>
      <c r="C718" s="189" t="s">
        <v>336</v>
      </c>
      <c r="D718" s="163"/>
      <c r="E718" s="164">
        <v>-3.6</v>
      </c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52"/>
      <c r="Z718" s="152"/>
      <c r="AA718" s="152"/>
      <c r="AB718" s="152"/>
      <c r="AC718" s="152"/>
      <c r="AD718" s="152"/>
      <c r="AE718" s="152"/>
      <c r="AF718" s="152"/>
      <c r="AG718" s="152" t="s">
        <v>138</v>
      </c>
      <c r="AH718" s="152">
        <v>0</v>
      </c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1" x14ac:dyDescent="0.25">
      <c r="A719" s="159"/>
      <c r="B719" s="160"/>
      <c r="C719" s="189" t="s">
        <v>337</v>
      </c>
      <c r="D719" s="163"/>
      <c r="E719" s="164">
        <v>-1.6</v>
      </c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52"/>
      <c r="Z719" s="152"/>
      <c r="AA719" s="152"/>
      <c r="AB719" s="152"/>
      <c r="AC719" s="152"/>
      <c r="AD719" s="152"/>
      <c r="AE719" s="152"/>
      <c r="AF719" s="152"/>
      <c r="AG719" s="152" t="s">
        <v>138</v>
      </c>
      <c r="AH719" s="152">
        <v>0</v>
      </c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outlineLevel="1" x14ac:dyDescent="0.25">
      <c r="A720" s="159"/>
      <c r="B720" s="160"/>
      <c r="C720" s="189" t="s">
        <v>329</v>
      </c>
      <c r="D720" s="163"/>
      <c r="E720" s="164">
        <v>-0.9</v>
      </c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52"/>
      <c r="Z720" s="152"/>
      <c r="AA720" s="152"/>
      <c r="AB720" s="152"/>
      <c r="AC720" s="152"/>
      <c r="AD720" s="152"/>
      <c r="AE720" s="152"/>
      <c r="AF720" s="152"/>
      <c r="AG720" s="152" t="s">
        <v>138</v>
      </c>
      <c r="AH720" s="152">
        <v>0</v>
      </c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outlineLevel="1" x14ac:dyDescent="0.25">
      <c r="A721" s="159"/>
      <c r="B721" s="160"/>
      <c r="C721" s="189" t="s">
        <v>344</v>
      </c>
      <c r="D721" s="163"/>
      <c r="E721" s="164">
        <v>4.2</v>
      </c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52"/>
      <c r="Z721" s="152"/>
      <c r="AA721" s="152"/>
      <c r="AB721" s="152"/>
      <c r="AC721" s="152"/>
      <c r="AD721" s="152"/>
      <c r="AE721" s="152"/>
      <c r="AF721" s="152"/>
      <c r="AG721" s="152" t="s">
        <v>138</v>
      </c>
      <c r="AH721" s="152">
        <v>0</v>
      </c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5">
      <c r="A722" s="159"/>
      <c r="B722" s="160"/>
      <c r="C722" s="189" t="s">
        <v>331</v>
      </c>
      <c r="D722" s="163"/>
      <c r="E722" s="164">
        <v>-1.8</v>
      </c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52"/>
      <c r="Z722" s="152"/>
      <c r="AA722" s="152"/>
      <c r="AB722" s="152"/>
      <c r="AC722" s="152"/>
      <c r="AD722" s="152"/>
      <c r="AE722" s="152"/>
      <c r="AF722" s="152"/>
      <c r="AG722" s="152" t="s">
        <v>138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 x14ac:dyDescent="0.25">
      <c r="A723" s="159"/>
      <c r="B723" s="160"/>
      <c r="C723" s="189" t="s">
        <v>345</v>
      </c>
      <c r="D723" s="163"/>
      <c r="E723" s="164">
        <v>8.8000000000000007</v>
      </c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52"/>
      <c r="Z723" s="152"/>
      <c r="AA723" s="152"/>
      <c r="AB723" s="152"/>
      <c r="AC723" s="152"/>
      <c r="AD723" s="152"/>
      <c r="AE723" s="152"/>
      <c r="AF723" s="152"/>
      <c r="AG723" s="152" t="s">
        <v>138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1" x14ac:dyDescent="0.25">
      <c r="A724" s="159"/>
      <c r="B724" s="160"/>
      <c r="C724" s="189" t="s">
        <v>341</v>
      </c>
      <c r="D724" s="163"/>
      <c r="E724" s="164">
        <v>-1.2</v>
      </c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52"/>
      <c r="Z724" s="152"/>
      <c r="AA724" s="152"/>
      <c r="AB724" s="152"/>
      <c r="AC724" s="152"/>
      <c r="AD724" s="152"/>
      <c r="AE724" s="152"/>
      <c r="AF724" s="152"/>
      <c r="AG724" s="152" t="s">
        <v>138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outlineLevel="1" x14ac:dyDescent="0.25">
      <c r="A725" s="159"/>
      <c r="B725" s="160"/>
      <c r="C725" s="189" t="s">
        <v>346</v>
      </c>
      <c r="D725" s="163"/>
      <c r="E725" s="164">
        <v>9.1999999999999993</v>
      </c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52"/>
      <c r="Z725" s="152"/>
      <c r="AA725" s="152"/>
      <c r="AB725" s="152"/>
      <c r="AC725" s="152"/>
      <c r="AD725" s="152"/>
      <c r="AE725" s="152"/>
      <c r="AF725" s="152"/>
      <c r="AG725" s="152" t="s">
        <v>138</v>
      </c>
      <c r="AH725" s="152">
        <v>0</v>
      </c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5">
      <c r="A726" s="159"/>
      <c r="B726" s="160"/>
      <c r="C726" s="189" t="s">
        <v>341</v>
      </c>
      <c r="D726" s="163"/>
      <c r="E726" s="164">
        <v>-1.2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52"/>
      <c r="Z726" s="152"/>
      <c r="AA726" s="152"/>
      <c r="AB726" s="152"/>
      <c r="AC726" s="152"/>
      <c r="AD726" s="152"/>
      <c r="AE726" s="152"/>
      <c r="AF726" s="152"/>
      <c r="AG726" s="152" t="s">
        <v>138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5">
      <c r="A727" s="159"/>
      <c r="B727" s="160"/>
      <c r="C727" s="189" t="s">
        <v>347</v>
      </c>
      <c r="D727" s="163"/>
      <c r="E727" s="164">
        <v>7.6</v>
      </c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52"/>
      <c r="Z727" s="152"/>
      <c r="AA727" s="152"/>
      <c r="AB727" s="152"/>
      <c r="AC727" s="152"/>
      <c r="AD727" s="152"/>
      <c r="AE727" s="152"/>
      <c r="AF727" s="152"/>
      <c r="AG727" s="152" t="s">
        <v>138</v>
      </c>
      <c r="AH727" s="152">
        <v>0</v>
      </c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5">
      <c r="A728" s="159"/>
      <c r="B728" s="160"/>
      <c r="C728" s="189" t="s">
        <v>339</v>
      </c>
      <c r="D728" s="163"/>
      <c r="E728" s="164">
        <v>-0.6</v>
      </c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52"/>
      <c r="Z728" s="152"/>
      <c r="AA728" s="152"/>
      <c r="AB728" s="152"/>
      <c r="AC728" s="152"/>
      <c r="AD728" s="152"/>
      <c r="AE728" s="152"/>
      <c r="AF728" s="152"/>
      <c r="AG728" s="152" t="s">
        <v>138</v>
      </c>
      <c r="AH728" s="152">
        <v>0</v>
      </c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5">
      <c r="A729" s="159"/>
      <c r="B729" s="160"/>
      <c r="C729" s="189" t="s">
        <v>348</v>
      </c>
      <c r="D729" s="163"/>
      <c r="E729" s="164">
        <v>10.8</v>
      </c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52"/>
      <c r="Z729" s="152"/>
      <c r="AA729" s="152"/>
      <c r="AB729" s="152"/>
      <c r="AC729" s="152"/>
      <c r="AD729" s="152"/>
      <c r="AE729" s="152"/>
      <c r="AF729" s="152"/>
      <c r="AG729" s="152" t="s">
        <v>138</v>
      </c>
      <c r="AH729" s="152">
        <v>0</v>
      </c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5">
      <c r="A730" s="159"/>
      <c r="B730" s="160"/>
      <c r="C730" s="189" t="s">
        <v>339</v>
      </c>
      <c r="D730" s="163"/>
      <c r="E730" s="164">
        <v>-0.6</v>
      </c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52"/>
      <c r="Z730" s="152"/>
      <c r="AA730" s="152"/>
      <c r="AB730" s="152"/>
      <c r="AC730" s="152"/>
      <c r="AD730" s="152"/>
      <c r="AE730" s="152"/>
      <c r="AF730" s="152"/>
      <c r="AG730" s="152" t="s">
        <v>138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5">
      <c r="A731" s="159"/>
      <c r="B731" s="160"/>
      <c r="C731" s="189" t="s">
        <v>337</v>
      </c>
      <c r="D731" s="163"/>
      <c r="E731" s="164">
        <v>-1.6</v>
      </c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52"/>
      <c r="Z731" s="152"/>
      <c r="AA731" s="152"/>
      <c r="AB731" s="152"/>
      <c r="AC731" s="152"/>
      <c r="AD731" s="152"/>
      <c r="AE731" s="152"/>
      <c r="AF731" s="152"/>
      <c r="AG731" s="152" t="s">
        <v>138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5">
      <c r="A732" s="159"/>
      <c r="B732" s="160"/>
      <c r="C732" s="189" t="s">
        <v>349</v>
      </c>
      <c r="D732" s="163"/>
      <c r="E732" s="164">
        <v>21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52"/>
      <c r="Z732" s="152"/>
      <c r="AA732" s="152"/>
      <c r="AB732" s="152"/>
      <c r="AC732" s="152"/>
      <c r="AD732" s="152"/>
      <c r="AE732" s="152"/>
      <c r="AF732" s="152"/>
      <c r="AG732" s="152" t="s">
        <v>138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5">
      <c r="A733" s="159"/>
      <c r="B733" s="160"/>
      <c r="C733" s="189" t="s">
        <v>328</v>
      </c>
      <c r="D733" s="163"/>
      <c r="E733" s="164">
        <v>-0.8</v>
      </c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52"/>
      <c r="Z733" s="152"/>
      <c r="AA733" s="152"/>
      <c r="AB733" s="152"/>
      <c r="AC733" s="152"/>
      <c r="AD733" s="152"/>
      <c r="AE733" s="152"/>
      <c r="AF733" s="152"/>
      <c r="AG733" s="152" t="s">
        <v>138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5">
      <c r="A734" s="174">
        <v>100</v>
      </c>
      <c r="B734" s="175" t="s">
        <v>526</v>
      </c>
      <c r="C734" s="188" t="s">
        <v>527</v>
      </c>
      <c r="D734" s="176" t="s">
        <v>267</v>
      </c>
      <c r="E734" s="177">
        <v>64.099999999999994</v>
      </c>
      <c r="F734" s="178"/>
      <c r="G734" s="179">
        <f>ROUND(E734*F734,2)</f>
        <v>0</v>
      </c>
      <c r="H734" s="162">
        <v>5.77</v>
      </c>
      <c r="I734" s="161">
        <f>ROUND(E734*H734,2)</f>
        <v>369.86</v>
      </c>
      <c r="J734" s="162">
        <v>97.73</v>
      </c>
      <c r="K734" s="161">
        <f>ROUND(E734*J734,2)</f>
        <v>6264.49</v>
      </c>
      <c r="L734" s="161">
        <v>21</v>
      </c>
      <c r="M734" s="161">
        <f>G734*(1+L734/100)</f>
        <v>0</v>
      </c>
      <c r="N734" s="161">
        <v>0</v>
      </c>
      <c r="O734" s="161">
        <f>ROUND(E734*N734,2)</f>
        <v>0</v>
      </c>
      <c r="P734" s="161">
        <v>0</v>
      </c>
      <c r="Q734" s="161">
        <f>ROUND(E734*P734,2)</f>
        <v>0</v>
      </c>
      <c r="R734" s="161"/>
      <c r="S734" s="161" t="s">
        <v>133</v>
      </c>
      <c r="T734" s="161" t="s">
        <v>134</v>
      </c>
      <c r="U734" s="161">
        <v>0.154</v>
      </c>
      <c r="V734" s="161">
        <f>ROUND(E734*U734,2)</f>
        <v>9.8699999999999992</v>
      </c>
      <c r="W734" s="161"/>
      <c r="X734" s="161" t="s">
        <v>135</v>
      </c>
      <c r="Y734" s="152"/>
      <c r="Z734" s="152"/>
      <c r="AA734" s="152"/>
      <c r="AB734" s="152"/>
      <c r="AC734" s="152"/>
      <c r="AD734" s="152"/>
      <c r="AE734" s="152"/>
      <c r="AF734" s="152"/>
      <c r="AG734" s="152" t="s">
        <v>136</v>
      </c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5">
      <c r="A735" s="159"/>
      <c r="B735" s="160"/>
      <c r="C735" s="189" t="s">
        <v>335</v>
      </c>
      <c r="D735" s="163"/>
      <c r="E735" s="164">
        <v>16.399999999999999</v>
      </c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52"/>
      <c r="Z735" s="152"/>
      <c r="AA735" s="152"/>
      <c r="AB735" s="152"/>
      <c r="AC735" s="152"/>
      <c r="AD735" s="152"/>
      <c r="AE735" s="152"/>
      <c r="AF735" s="152"/>
      <c r="AG735" s="152" t="s">
        <v>138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5">
      <c r="A736" s="159"/>
      <c r="B736" s="160"/>
      <c r="C736" s="189" t="s">
        <v>336</v>
      </c>
      <c r="D736" s="163"/>
      <c r="E736" s="164">
        <v>-3.6</v>
      </c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52"/>
      <c r="Z736" s="152"/>
      <c r="AA736" s="152"/>
      <c r="AB736" s="152"/>
      <c r="AC736" s="152"/>
      <c r="AD736" s="152"/>
      <c r="AE736" s="152"/>
      <c r="AF736" s="152"/>
      <c r="AG736" s="152" t="s">
        <v>138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5">
      <c r="A737" s="159"/>
      <c r="B737" s="160"/>
      <c r="C737" s="189" t="s">
        <v>337</v>
      </c>
      <c r="D737" s="163"/>
      <c r="E737" s="164">
        <v>-1.6</v>
      </c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52"/>
      <c r="Z737" s="152"/>
      <c r="AA737" s="152"/>
      <c r="AB737" s="152"/>
      <c r="AC737" s="152"/>
      <c r="AD737" s="152"/>
      <c r="AE737" s="152"/>
      <c r="AF737" s="152"/>
      <c r="AG737" s="152" t="s">
        <v>138</v>
      </c>
      <c r="AH737" s="152">
        <v>0</v>
      </c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5">
      <c r="A738" s="159"/>
      <c r="B738" s="160"/>
      <c r="C738" s="189" t="s">
        <v>329</v>
      </c>
      <c r="D738" s="163"/>
      <c r="E738" s="164">
        <v>-0.9</v>
      </c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52"/>
      <c r="Z738" s="152"/>
      <c r="AA738" s="152"/>
      <c r="AB738" s="152"/>
      <c r="AC738" s="152"/>
      <c r="AD738" s="152"/>
      <c r="AE738" s="152"/>
      <c r="AF738" s="152"/>
      <c r="AG738" s="152" t="s">
        <v>138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5">
      <c r="A739" s="159"/>
      <c r="B739" s="160"/>
      <c r="C739" s="189" t="s">
        <v>344</v>
      </c>
      <c r="D739" s="163"/>
      <c r="E739" s="164">
        <v>4.2</v>
      </c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52"/>
      <c r="Z739" s="152"/>
      <c r="AA739" s="152"/>
      <c r="AB739" s="152"/>
      <c r="AC739" s="152"/>
      <c r="AD739" s="152"/>
      <c r="AE739" s="152"/>
      <c r="AF739" s="152"/>
      <c r="AG739" s="152" t="s">
        <v>138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5">
      <c r="A740" s="159"/>
      <c r="B740" s="160"/>
      <c r="C740" s="189" t="s">
        <v>331</v>
      </c>
      <c r="D740" s="163"/>
      <c r="E740" s="164">
        <v>-1.8</v>
      </c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52"/>
      <c r="Z740" s="152"/>
      <c r="AA740" s="152"/>
      <c r="AB740" s="152"/>
      <c r="AC740" s="152"/>
      <c r="AD740" s="152"/>
      <c r="AE740" s="152"/>
      <c r="AF740" s="152"/>
      <c r="AG740" s="152" t="s">
        <v>138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5">
      <c r="A741" s="159"/>
      <c r="B741" s="160"/>
      <c r="C741" s="189" t="s">
        <v>345</v>
      </c>
      <c r="D741" s="163"/>
      <c r="E741" s="164">
        <v>8.8000000000000007</v>
      </c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52"/>
      <c r="Z741" s="152"/>
      <c r="AA741" s="152"/>
      <c r="AB741" s="152"/>
      <c r="AC741" s="152"/>
      <c r="AD741" s="152"/>
      <c r="AE741" s="152"/>
      <c r="AF741" s="152"/>
      <c r="AG741" s="152" t="s">
        <v>138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5">
      <c r="A742" s="159"/>
      <c r="B742" s="160"/>
      <c r="C742" s="189" t="s">
        <v>341</v>
      </c>
      <c r="D742" s="163"/>
      <c r="E742" s="164">
        <v>-1.2</v>
      </c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52"/>
      <c r="Z742" s="152"/>
      <c r="AA742" s="152"/>
      <c r="AB742" s="152"/>
      <c r="AC742" s="152"/>
      <c r="AD742" s="152"/>
      <c r="AE742" s="152"/>
      <c r="AF742" s="152"/>
      <c r="AG742" s="152" t="s">
        <v>138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5">
      <c r="A743" s="159"/>
      <c r="B743" s="160"/>
      <c r="C743" s="189" t="s">
        <v>346</v>
      </c>
      <c r="D743" s="163"/>
      <c r="E743" s="164">
        <v>9.1999999999999993</v>
      </c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52"/>
      <c r="Z743" s="152"/>
      <c r="AA743" s="152"/>
      <c r="AB743" s="152"/>
      <c r="AC743" s="152"/>
      <c r="AD743" s="152"/>
      <c r="AE743" s="152"/>
      <c r="AF743" s="152"/>
      <c r="AG743" s="152" t="s">
        <v>138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5">
      <c r="A744" s="159"/>
      <c r="B744" s="160"/>
      <c r="C744" s="189" t="s">
        <v>341</v>
      </c>
      <c r="D744" s="163"/>
      <c r="E744" s="164">
        <v>-1.2</v>
      </c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52"/>
      <c r="Z744" s="152"/>
      <c r="AA744" s="152"/>
      <c r="AB744" s="152"/>
      <c r="AC744" s="152"/>
      <c r="AD744" s="152"/>
      <c r="AE744" s="152"/>
      <c r="AF744" s="152"/>
      <c r="AG744" s="152" t="s">
        <v>138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5">
      <c r="A745" s="159"/>
      <c r="B745" s="160"/>
      <c r="C745" s="189" t="s">
        <v>347</v>
      </c>
      <c r="D745" s="163"/>
      <c r="E745" s="164">
        <v>7.6</v>
      </c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52"/>
      <c r="Z745" s="152"/>
      <c r="AA745" s="152"/>
      <c r="AB745" s="152"/>
      <c r="AC745" s="152"/>
      <c r="AD745" s="152"/>
      <c r="AE745" s="152"/>
      <c r="AF745" s="152"/>
      <c r="AG745" s="152" t="s">
        <v>138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5">
      <c r="A746" s="159"/>
      <c r="B746" s="160"/>
      <c r="C746" s="189" t="s">
        <v>339</v>
      </c>
      <c r="D746" s="163"/>
      <c r="E746" s="164">
        <v>-0.6</v>
      </c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52"/>
      <c r="Z746" s="152"/>
      <c r="AA746" s="152"/>
      <c r="AB746" s="152"/>
      <c r="AC746" s="152"/>
      <c r="AD746" s="152"/>
      <c r="AE746" s="152"/>
      <c r="AF746" s="152"/>
      <c r="AG746" s="152" t="s">
        <v>138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5">
      <c r="A747" s="159"/>
      <c r="B747" s="160"/>
      <c r="C747" s="189" t="s">
        <v>348</v>
      </c>
      <c r="D747" s="163"/>
      <c r="E747" s="164">
        <v>10.8</v>
      </c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52"/>
      <c r="Z747" s="152"/>
      <c r="AA747" s="152"/>
      <c r="AB747" s="152"/>
      <c r="AC747" s="152"/>
      <c r="AD747" s="152"/>
      <c r="AE747" s="152"/>
      <c r="AF747" s="152"/>
      <c r="AG747" s="152" t="s">
        <v>138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5">
      <c r="A748" s="159"/>
      <c r="B748" s="160"/>
      <c r="C748" s="189" t="s">
        <v>339</v>
      </c>
      <c r="D748" s="163"/>
      <c r="E748" s="164">
        <v>-0.6</v>
      </c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52"/>
      <c r="Z748" s="152"/>
      <c r="AA748" s="152"/>
      <c r="AB748" s="152"/>
      <c r="AC748" s="152"/>
      <c r="AD748" s="152"/>
      <c r="AE748" s="152"/>
      <c r="AF748" s="152"/>
      <c r="AG748" s="152" t="s">
        <v>138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5">
      <c r="A749" s="159"/>
      <c r="B749" s="160"/>
      <c r="C749" s="189" t="s">
        <v>337</v>
      </c>
      <c r="D749" s="163"/>
      <c r="E749" s="164">
        <v>-1.6</v>
      </c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52"/>
      <c r="Z749" s="152"/>
      <c r="AA749" s="152"/>
      <c r="AB749" s="152"/>
      <c r="AC749" s="152"/>
      <c r="AD749" s="152"/>
      <c r="AE749" s="152"/>
      <c r="AF749" s="152"/>
      <c r="AG749" s="152" t="s">
        <v>138</v>
      </c>
      <c r="AH749" s="152">
        <v>0</v>
      </c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5">
      <c r="A750" s="159"/>
      <c r="B750" s="160"/>
      <c r="C750" s="189" t="s">
        <v>349</v>
      </c>
      <c r="D750" s="163"/>
      <c r="E750" s="164">
        <v>21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52"/>
      <c r="Z750" s="152"/>
      <c r="AA750" s="152"/>
      <c r="AB750" s="152"/>
      <c r="AC750" s="152"/>
      <c r="AD750" s="152"/>
      <c r="AE750" s="152"/>
      <c r="AF750" s="152"/>
      <c r="AG750" s="152" t="s">
        <v>138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5">
      <c r="A751" s="159"/>
      <c r="B751" s="160"/>
      <c r="C751" s="189" t="s">
        <v>328</v>
      </c>
      <c r="D751" s="163"/>
      <c r="E751" s="164">
        <v>-0.8</v>
      </c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52"/>
      <c r="Z751" s="152"/>
      <c r="AA751" s="152"/>
      <c r="AB751" s="152"/>
      <c r="AC751" s="152"/>
      <c r="AD751" s="152"/>
      <c r="AE751" s="152"/>
      <c r="AF751" s="152"/>
      <c r="AG751" s="152" t="s">
        <v>138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5">
      <c r="A752" s="174">
        <v>101</v>
      </c>
      <c r="B752" s="175" t="s">
        <v>528</v>
      </c>
      <c r="C752" s="188" t="s">
        <v>529</v>
      </c>
      <c r="D752" s="176" t="s">
        <v>132</v>
      </c>
      <c r="E752" s="177">
        <v>62.86</v>
      </c>
      <c r="F752" s="178"/>
      <c r="G752" s="179">
        <f>ROUND(E752*F752,2)</f>
        <v>0</v>
      </c>
      <c r="H752" s="162">
        <v>143.43</v>
      </c>
      <c r="I752" s="161">
        <f>ROUND(E752*H752,2)</f>
        <v>9016.01</v>
      </c>
      <c r="J752" s="162">
        <v>584.77</v>
      </c>
      <c r="K752" s="161">
        <f>ROUND(E752*J752,2)</f>
        <v>36758.639999999999</v>
      </c>
      <c r="L752" s="161">
        <v>21</v>
      </c>
      <c r="M752" s="161">
        <f>G752*(1+L752/100)</f>
        <v>0</v>
      </c>
      <c r="N752" s="161">
        <v>5.1500000000000001E-3</v>
      </c>
      <c r="O752" s="161">
        <f>ROUND(E752*N752,2)</f>
        <v>0.32</v>
      </c>
      <c r="P752" s="161">
        <v>0</v>
      </c>
      <c r="Q752" s="161">
        <f>ROUND(E752*P752,2)</f>
        <v>0</v>
      </c>
      <c r="R752" s="161"/>
      <c r="S752" s="161" t="s">
        <v>133</v>
      </c>
      <c r="T752" s="161" t="s">
        <v>134</v>
      </c>
      <c r="U752" s="161">
        <v>1.04</v>
      </c>
      <c r="V752" s="161">
        <f>ROUND(E752*U752,2)</f>
        <v>65.37</v>
      </c>
      <c r="W752" s="161"/>
      <c r="X752" s="161" t="s">
        <v>135</v>
      </c>
      <c r="Y752" s="152"/>
      <c r="Z752" s="152"/>
      <c r="AA752" s="152"/>
      <c r="AB752" s="152"/>
      <c r="AC752" s="152"/>
      <c r="AD752" s="152"/>
      <c r="AE752" s="152"/>
      <c r="AF752" s="152"/>
      <c r="AG752" s="152" t="s">
        <v>136</v>
      </c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5">
      <c r="A753" s="159"/>
      <c r="B753" s="160"/>
      <c r="C753" s="189" t="s">
        <v>200</v>
      </c>
      <c r="D753" s="163"/>
      <c r="E753" s="164">
        <v>7.5</v>
      </c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52"/>
      <c r="Z753" s="152"/>
      <c r="AA753" s="152"/>
      <c r="AB753" s="152"/>
      <c r="AC753" s="152"/>
      <c r="AD753" s="152"/>
      <c r="AE753" s="152"/>
      <c r="AF753" s="152"/>
      <c r="AG753" s="152" t="s">
        <v>138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5">
      <c r="A754" s="159"/>
      <c r="B754" s="160"/>
      <c r="C754" s="189" t="s">
        <v>201</v>
      </c>
      <c r="D754" s="163"/>
      <c r="E754" s="164">
        <v>2.97</v>
      </c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52"/>
      <c r="Z754" s="152"/>
      <c r="AA754" s="152"/>
      <c r="AB754" s="152"/>
      <c r="AC754" s="152"/>
      <c r="AD754" s="152"/>
      <c r="AE754" s="152"/>
      <c r="AF754" s="152"/>
      <c r="AG754" s="152" t="s">
        <v>138</v>
      </c>
      <c r="AH754" s="152">
        <v>0</v>
      </c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outlineLevel="1" x14ac:dyDescent="0.25">
      <c r="A755" s="159"/>
      <c r="B755" s="160"/>
      <c r="C755" s="189" t="s">
        <v>202</v>
      </c>
      <c r="D755" s="163"/>
      <c r="E755" s="164">
        <v>1.2</v>
      </c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52"/>
      <c r="Z755" s="152"/>
      <c r="AA755" s="152"/>
      <c r="AB755" s="152"/>
      <c r="AC755" s="152"/>
      <c r="AD755" s="152"/>
      <c r="AE755" s="152"/>
      <c r="AF755" s="152"/>
      <c r="AG755" s="152" t="s">
        <v>138</v>
      </c>
      <c r="AH755" s="152">
        <v>0</v>
      </c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52"/>
      <c r="BB755" s="152"/>
      <c r="BC755" s="152"/>
      <c r="BD755" s="152"/>
      <c r="BE755" s="152"/>
      <c r="BF755" s="152"/>
      <c r="BG755" s="152"/>
      <c r="BH755" s="152"/>
    </row>
    <row r="756" spans="1:60" outlineLevel="1" x14ac:dyDescent="0.25">
      <c r="A756" s="159"/>
      <c r="B756" s="160"/>
      <c r="C756" s="189" t="s">
        <v>203</v>
      </c>
      <c r="D756" s="163"/>
      <c r="E756" s="164">
        <v>1.2</v>
      </c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52"/>
      <c r="Z756" s="152"/>
      <c r="AA756" s="152"/>
      <c r="AB756" s="152"/>
      <c r="AC756" s="152"/>
      <c r="AD756" s="152"/>
      <c r="AE756" s="152"/>
      <c r="AF756" s="152"/>
      <c r="AG756" s="152" t="s">
        <v>138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5">
      <c r="A757" s="159"/>
      <c r="B757" s="160"/>
      <c r="C757" s="189" t="s">
        <v>204</v>
      </c>
      <c r="D757" s="163"/>
      <c r="E757" s="164">
        <v>1.2</v>
      </c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52"/>
      <c r="Z757" s="152"/>
      <c r="AA757" s="152"/>
      <c r="AB757" s="152"/>
      <c r="AC757" s="152"/>
      <c r="AD757" s="152"/>
      <c r="AE757" s="152"/>
      <c r="AF757" s="152"/>
      <c r="AG757" s="152" t="s">
        <v>138</v>
      </c>
      <c r="AH757" s="152">
        <v>0</v>
      </c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5">
      <c r="A758" s="159"/>
      <c r="B758" s="160"/>
      <c r="C758" s="189" t="s">
        <v>203</v>
      </c>
      <c r="D758" s="163"/>
      <c r="E758" s="164">
        <v>1.2</v>
      </c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52"/>
      <c r="Z758" s="152"/>
      <c r="AA758" s="152"/>
      <c r="AB758" s="152"/>
      <c r="AC758" s="152"/>
      <c r="AD758" s="152"/>
      <c r="AE758" s="152"/>
      <c r="AF758" s="152"/>
      <c r="AG758" s="152" t="s">
        <v>138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 x14ac:dyDescent="0.25">
      <c r="A759" s="159"/>
      <c r="B759" s="160"/>
      <c r="C759" s="189" t="s">
        <v>205</v>
      </c>
      <c r="D759" s="163"/>
      <c r="E759" s="164">
        <v>1.2</v>
      </c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52"/>
      <c r="Z759" s="152"/>
      <c r="AA759" s="152"/>
      <c r="AB759" s="152"/>
      <c r="AC759" s="152"/>
      <c r="AD759" s="152"/>
      <c r="AE759" s="152"/>
      <c r="AF759" s="152"/>
      <c r="AG759" s="152" t="s">
        <v>138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1" x14ac:dyDescent="0.25">
      <c r="A760" s="159"/>
      <c r="B760" s="160"/>
      <c r="C760" s="189" t="s">
        <v>206</v>
      </c>
      <c r="D760" s="163"/>
      <c r="E760" s="164">
        <v>1.1000000000000001</v>
      </c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52"/>
      <c r="Z760" s="152"/>
      <c r="AA760" s="152"/>
      <c r="AB760" s="152"/>
      <c r="AC760" s="152"/>
      <c r="AD760" s="152"/>
      <c r="AE760" s="152"/>
      <c r="AF760" s="152"/>
      <c r="AG760" s="152" t="s">
        <v>138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5">
      <c r="A761" s="159"/>
      <c r="B761" s="160"/>
      <c r="C761" s="189" t="s">
        <v>207</v>
      </c>
      <c r="D761" s="163"/>
      <c r="E761" s="164">
        <v>4.68</v>
      </c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52"/>
      <c r="Z761" s="152"/>
      <c r="AA761" s="152"/>
      <c r="AB761" s="152"/>
      <c r="AC761" s="152"/>
      <c r="AD761" s="152"/>
      <c r="AE761" s="152"/>
      <c r="AF761" s="152"/>
      <c r="AG761" s="152" t="s">
        <v>138</v>
      </c>
      <c r="AH761" s="152">
        <v>0</v>
      </c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 x14ac:dyDescent="0.25">
      <c r="A762" s="159"/>
      <c r="B762" s="160"/>
      <c r="C762" s="189" t="s">
        <v>208</v>
      </c>
      <c r="D762" s="163"/>
      <c r="E762" s="164">
        <v>5.2</v>
      </c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52"/>
      <c r="Z762" s="152"/>
      <c r="AA762" s="152"/>
      <c r="AB762" s="152"/>
      <c r="AC762" s="152"/>
      <c r="AD762" s="152"/>
      <c r="AE762" s="152"/>
      <c r="AF762" s="152"/>
      <c r="AG762" s="152" t="s">
        <v>138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5">
      <c r="A763" s="159"/>
      <c r="B763" s="160"/>
      <c r="C763" s="189" t="s">
        <v>209</v>
      </c>
      <c r="D763" s="163"/>
      <c r="E763" s="164">
        <v>3.12</v>
      </c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52"/>
      <c r="Z763" s="152"/>
      <c r="AA763" s="152"/>
      <c r="AB763" s="152"/>
      <c r="AC763" s="152"/>
      <c r="AD763" s="152"/>
      <c r="AE763" s="152"/>
      <c r="AF763" s="152"/>
      <c r="AG763" s="152" t="s">
        <v>138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5">
      <c r="A764" s="159"/>
      <c r="B764" s="160"/>
      <c r="C764" s="189" t="s">
        <v>210</v>
      </c>
      <c r="D764" s="163"/>
      <c r="E764" s="164">
        <v>6.29</v>
      </c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52"/>
      <c r="Z764" s="152"/>
      <c r="AA764" s="152"/>
      <c r="AB764" s="152"/>
      <c r="AC764" s="152"/>
      <c r="AD764" s="152"/>
      <c r="AE764" s="152"/>
      <c r="AF764" s="152"/>
      <c r="AG764" s="152" t="s">
        <v>138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1" x14ac:dyDescent="0.25">
      <c r="A765" s="159"/>
      <c r="B765" s="160"/>
      <c r="C765" s="189" t="s">
        <v>211</v>
      </c>
      <c r="D765" s="163"/>
      <c r="E765" s="164">
        <v>26</v>
      </c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52"/>
      <c r="Z765" s="152"/>
      <c r="AA765" s="152"/>
      <c r="AB765" s="152"/>
      <c r="AC765" s="152"/>
      <c r="AD765" s="152"/>
      <c r="AE765" s="152"/>
      <c r="AF765" s="152"/>
      <c r="AG765" s="152" t="s">
        <v>138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5">
      <c r="A766" s="174">
        <v>102</v>
      </c>
      <c r="B766" s="175" t="s">
        <v>530</v>
      </c>
      <c r="C766" s="188" t="s">
        <v>531</v>
      </c>
      <c r="D766" s="176" t="s">
        <v>132</v>
      </c>
      <c r="E766" s="177">
        <v>62.86</v>
      </c>
      <c r="F766" s="178"/>
      <c r="G766" s="179">
        <f>ROUND(E766*F766,2)</f>
        <v>0</v>
      </c>
      <c r="H766" s="162">
        <v>0</v>
      </c>
      <c r="I766" s="161">
        <f>ROUND(E766*H766,2)</f>
        <v>0</v>
      </c>
      <c r="J766" s="162">
        <v>16.600000000000001</v>
      </c>
      <c r="K766" s="161">
        <f>ROUND(E766*J766,2)</f>
        <v>1043.48</v>
      </c>
      <c r="L766" s="161">
        <v>21</v>
      </c>
      <c r="M766" s="161">
        <f>G766*(1+L766/100)</f>
        <v>0</v>
      </c>
      <c r="N766" s="161">
        <v>0</v>
      </c>
      <c r="O766" s="161">
        <f>ROUND(E766*N766,2)</f>
        <v>0</v>
      </c>
      <c r="P766" s="161">
        <v>0</v>
      </c>
      <c r="Q766" s="161">
        <f>ROUND(E766*P766,2)</f>
        <v>0</v>
      </c>
      <c r="R766" s="161"/>
      <c r="S766" s="161" t="s">
        <v>133</v>
      </c>
      <c r="T766" s="161" t="s">
        <v>134</v>
      </c>
      <c r="U766" s="161">
        <v>0.03</v>
      </c>
      <c r="V766" s="161">
        <f>ROUND(E766*U766,2)</f>
        <v>1.89</v>
      </c>
      <c r="W766" s="161"/>
      <c r="X766" s="161" t="s">
        <v>135</v>
      </c>
      <c r="Y766" s="152"/>
      <c r="Z766" s="152"/>
      <c r="AA766" s="152"/>
      <c r="AB766" s="152"/>
      <c r="AC766" s="152"/>
      <c r="AD766" s="152"/>
      <c r="AE766" s="152"/>
      <c r="AF766" s="152"/>
      <c r="AG766" s="152" t="s">
        <v>136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1" x14ac:dyDescent="0.25">
      <c r="A767" s="159"/>
      <c r="B767" s="160"/>
      <c r="C767" s="189" t="s">
        <v>200</v>
      </c>
      <c r="D767" s="163"/>
      <c r="E767" s="164">
        <v>7.5</v>
      </c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52"/>
      <c r="Z767" s="152"/>
      <c r="AA767" s="152"/>
      <c r="AB767" s="152"/>
      <c r="AC767" s="152"/>
      <c r="AD767" s="152"/>
      <c r="AE767" s="152"/>
      <c r="AF767" s="152"/>
      <c r="AG767" s="152" t="s">
        <v>138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5">
      <c r="A768" s="159"/>
      <c r="B768" s="160"/>
      <c r="C768" s="189" t="s">
        <v>201</v>
      </c>
      <c r="D768" s="163"/>
      <c r="E768" s="164">
        <v>2.97</v>
      </c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52"/>
      <c r="Z768" s="152"/>
      <c r="AA768" s="152"/>
      <c r="AB768" s="152"/>
      <c r="AC768" s="152"/>
      <c r="AD768" s="152"/>
      <c r="AE768" s="152"/>
      <c r="AF768" s="152"/>
      <c r="AG768" s="152" t="s">
        <v>138</v>
      </c>
      <c r="AH768" s="152">
        <v>0</v>
      </c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outlineLevel="1" x14ac:dyDescent="0.25">
      <c r="A769" s="159"/>
      <c r="B769" s="160"/>
      <c r="C769" s="189" t="s">
        <v>202</v>
      </c>
      <c r="D769" s="163"/>
      <c r="E769" s="164">
        <v>1.2</v>
      </c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52"/>
      <c r="Z769" s="152"/>
      <c r="AA769" s="152"/>
      <c r="AB769" s="152"/>
      <c r="AC769" s="152"/>
      <c r="AD769" s="152"/>
      <c r="AE769" s="152"/>
      <c r="AF769" s="152"/>
      <c r="AG769" s="152" t="s">
        <v>138</v>
      </c>
      <c r="AH769" s="152">
        <v>0</v>
      </c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outlineLevel="1" x14ac:dyDescent="0.25">
      <c r="A770" s="159"/>
      <c r="B770" s="160"/>
      <c r="C770" s="189" t="s">
        <v>203</v>
      </c>
      <c r="D770" s="163"/>
      <c r="E770" s="164">
        <v>1.2</v>
      </c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52"/>
      <c r="Z770" s="152"/>
      <c r="AA770" s="152"/>
      <c r="AB770" s="152"/>
      <c r="AC770" s="152"/>
      <c r="AD770" s="152"/>
      <c r="AE770" s="152"/>
      <c r="AF770" s="152"/>
      <c r="AG770" s="152" t="s">
        <v>138</v>
      </c>
      <c r="AH770" s="152">
        <v>0</v>
      </c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1" x14ac:dyDescent="0.25">
      <c r="A771" s="159"/>
      <c r="B771" s="160"/>
      <c r="C771" s="189" t="s">
        <v>204</v>
      </c>
      <c r="D771" s="163"/>
      <c r="E771" s="164">
        <v>1.2</v>
      </c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52"/>
      <c r="Z771" s="152"/>
      <c r="AA771" s="152"/>
      <c r="AB771" s="152"/>
      <c r="AC771" s="152"/>
      <c r="AD771" s="152"/>
      <c r="AE771" s="152"/>
      <c r="AF771" s="152"/>
      <c r="AG771" s="152" t="s">
        <v>138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5">
      <c r="A772" s="159"/>
      <c r="B772" s="160"/>
      <c r="C772" s="189" t="s">
        <v>203</v>
      </c>
      <c r="D772" s="163"/>
      <c r="E772" s="164">
        <v>1.2</v>
      </c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52"/>
      <c r="Z772" s="152"/>
      <c r="AA772" s="152"/>
      <c r="AB772" s="152"/>
      <c r="AC772" s="152"/>
      <c r="AD772" s="152"/>
      <c r="AE772" s="152"/>
      <c r="AF772" s="152"/>
      <c r="AG772" s="152" t="s">
        <v>138</v>
      </c>
      <c r="AH772" s="152">
        <v>0</v>
      </c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5">
      <c r="A773" s="159"/>
      <c r="B773" s="160"/>
      <c r="C773" s="189" t="s">
        <v>205</v>
      </c>
      <c r="D773" s="163"/>
      <c r="E773" s="164">
        <v>1.2</v>
      </c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52"/>
      <c r="Z773" s="152"/>
      <c r="AA773" s="152"/>
      <c r="AB773" s="152"/>
      <c r="AC773" s="152"/>
      <c r="AD773" s="152"/>
      <c r="AE773" s="152"/>
      <c r="AF773" s="152"/>
      <c r="AG773" s="152" t="s">
        <v>138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 x14ac:dyDescent="0.25">
      <c r="A774" s="159"/>
      <c r="B774" s="160"/>
      <c r="C774" s="189" t="s">
        <v>206</v>
      </c>
      <c r="D774" s="163"/>
      <c r="E774" s="164">
        <v>1.1000000000000001</v>
      </c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52"/>
      <c r="Z774" s="152"/>
      <c r="AA774" s="152"/>
      <c r="AB774" s="152"/>
      <c r="AC774" s="152"/>
      <c r="AD774" s="152"/>
      <c r="AE774" s="152"/>
      <c r="AF774" s="152"/>
      <c r="AG774" s="152" t="s">
        <v>138</v>
      </c>
      <c r="AH774" s="152">
        <v>0</v>
      </c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 x14ac:dyDescent="0.25">
      <c r="A775" s="159"/>
      <c r="B775" s="160"/>
      <c r="C775" s="189" t="s">
        <v>207</v>
      </c>
      <c r="D775" s="163"/>
      <c r="E775" s="164">
        <v>4.68</v>
      </c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52"/>
      <c r="Z775" s="152"/>
      <c r="AA775" s="152"/>
      <c r="AB775" s="152"/>
      <c r="AC775" s="152"/>
      <c r="AD775" s="152"/>
      <c r="AE775" s="152"/>
      <c r="AF775" s="152"/>
      <c r="AG775" s="152" t="s">
        <v>138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 x14ac:dyDescent="0.25">
      <c r="A776" s="159"/>
      <c r="B776" s="160"/>
      <c r="C776" s="189" t="s">
        <v>208</v>
      </c>
      <c r="D776" s="163"/>
      <c r="E776" s="164">
        <v>5.2</v>
      </c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52"/>
      <c r="Z776" s="152"/>
      <c r="AA776" s="152"/>
      <c r="AB776" s="152"/>
      <c r="AC776" s="152"/>
      <c r="AD776" s="152"/>
      <c r="AE776" s="152"/>
      <c r="AF776" s="152"/>
      <c r="AG776" s="152" t="s">
        <v>138</v>
      </c>
      <c r="AH776" s="152">
        <v>0</v>
      </c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 x14ac:dyDescent="0.25">
      <c r="A777" s="159"/>
      <c r="B777" s="160"/>
      <c r="C777" s="189" t="s">
        <v>209</v>
      </c>
      <c r="D777" s="163"/>
      <c r="E777" s="164">
        <v>3.12</v>
      </c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52"/>
      <c r="Z777" s="152"/>
      <c r="AA777" s="152"/>
      <c r="AB777" s="152"/>
      <c r="AC777" s="152"/>
      <c r="AD777" s="152"/>
      <c r="AE777" s="152"/>
      <c r="AF777" s="152"/>
      <c r="AG777" s="152" t="s">
        <v>138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 x14ac:dyDescent="0.25">
      <c r="A778" s="159"/>
      <c r="B778" s="160"/>
      <c r="C778" s="189" t="s">
        <v>210</v>
      </c>
      <c r="D778" s="163"/>
      <c r="E778" s="164">
        <v>6.29</v>
      </c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52"/>
      <c r="Z778" s="152"/>
      <c r="AA778" s="152"/>
      <c r="AB778" s="152"/>
      <c r="AC778" s="152"/>
      <c r="AD778" s="152"/>
      <c r="AE778" s="152"/>
      <c r="AF778" s="152"/>
      <c r="AG778" s="152" t="s">
        <v>138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5">
      <c r="A779" s="159"/>
      <c r="B779" s="160"/>
      <c r="C779" s="189" t="s">
        <v>211</v>
      </c>
      <c r="D779" s="163"/>
      <c r="E779" s="164">
        <v>26</v>
      </c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52"/>
      <c r="Z779" s="152"/>
      <c r="AA779" s="152"/>
      <c r="AB779" s="152"/>
      <c r="AC779" s="152"/>
      <c r="AD779" s="152"/>
      <c r="AE779" s="152"/>
      <c r="AF779" s="152"/>
      <c r="AG779" s="152" t="s">
        <v>138</v>
      </c>
      <c r="AH779" s="152">
        <v>0</v>
      </c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1" x14ac:dyDescent="0.25">
      <c r="A780" s="174">
        <v>103</v>
      </c>
      <c r="B780" s="175" t="s">
        <v>532</v>
      </c>
      <c r="C780" s="188" t="s">
        <v>533</v>
      </c>
      <c r="D780" s="176" t="s">
        <v>132</v>
      </c>
      <c r="E780" s="177">
        <v>62.86</v>
      </c>
      <c r="F780" s="178"/>
      <c r="G780" s="179">
        <f>ROUND(E780*F780,2)</f>
        <v>0</v>
      </c>
      <c r="H780" s="162">
        <v>13.5</v>
      </c>
      <c r="I780" s="161">
        <f>ROUND(E780*H780,2)</f>
        <v>848.61</v>
      </c>
      <c r="J780" s="162">
        <v>0</v>
      </c>
      <c r="K780" s="161">
        <f>ROUND(E780*J780,2)</f>
        <v>0</v>
      </c>
      <c r="L780" s="161">
        <v>21</v>
      </c>
      <c r="M780" s="161">
        <f>G780*(1+L780/100)</f>
        <v>0</v>
      </c>
      <c r="N780" s="161">
        <v>1.1999999999999999E-3</v>
      </c>
      <c r="O780" s="161">
        <f>ROUND(E780*N780,2)</f>
        <v>0.08</v>
      </c>
      <c r="P780" s="161">
        <v>0</v>
      </c>
      <c r="Q780" s="161">
        <f>ROUND(E780*P780,2)</f>
        <v>0</v>
      </c>
      <c r="R780" s="161"/>
      <c r="S780" s="161" t="s">
        <v>133</v>
      </c>
      <c r="T780" s="161" t="s">
        <v>134</v>
      </c>
      <c r="U780" s="161">
        <v>0</v>
      </c>
      <c r="V780" s="161">
        <f>ROUND(E780*U780,2)</f>
        <v>0</v>
      </c>
      <c r="W780" s="161"/>
      <c r="X780" s="161" t="s">
        <v>135</v>
      </c>
      <c r="Y780" s="152"/>
      <c r="Z780" s="152"/>
      <c r="AA780" s="152"/>
      <c r="AB780" s="152"/>
      <c r="AC780" s="152"/>
      <c r="AD780" s="152"/>
      <c r="AE780" s="152"/>
      <c r="AF780" s="152"/>
      <c r="AG780" s="152" t="s">
        <v>136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outlineLevel="1" x14ac:dyDescent="0.25">
      <c r="A781" s="159"/>
      <c r="B781" s="160"/>
      <c r="C781" s="189" t="s">
        <v>200</v>
      </c>
      <c r="D781" s="163"/>
      <c r="E781" s="164">
        <v>7.5</v>
      </c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52"/>
      <c r="Z781" s="152"/>
      <c r="AA781" s="152"/>
      <c r="AB781" s="152"/>
      <c r="AC781" s="152"/>
      <c r="AD781" s="152"/>
      <c r="AE781" s="152"/>
      <c r="AF781" s="152"/>
      <c r="AG781" s="152" t="s">
        <v>138</v>
      </c>
      <c r="AH781" s="152">
        <v>0</v>
      </c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</row>
    <row r="782" spans="1:60" outlineLevel="1" x14ac:dyDescent="0.25">
      <c r="A782" s="159"/>
      <c r="B782" s="160"/>
      <c r="C782" s="189" t="s">
        <v>201</v>
      </c>
      <c r="D782" s="163"/>
      <c r="E782" s="164">
        <v>2.97</v>
      </c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52"/>
      <c r="Z782" s="152"/>
      <c r="AA782" s="152"/>
      <c r="AB782" s="152"/>
      <c r="AC782" s="152"/>
      <c r="AD782" s="152"/>
      <c r="AE782" s="152"/>
      <c r="AF782" s="152"/>
      <c r="AG782" s="152" t="s">
        <v>138</v>
      </c>
      <c r="AH782" s="152">
        <v>0</v>
      </c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5">
      <c r="A783" s="159"/>
      <c r="B783" s="160"/>
      <c r="C783" s="189" t="s">
        <v>202</v>
      </c>
      <c r="D783" s="163"/>
      <c r="E783" s="164">
        <v>1.2</v>
      </c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52"/>
      <c r="Z783" s="152"/>
      <c r="AA783" s="152"/>
      <c r="AB783" s="152"/>
      <c r="AC783" s="152"/>
      <c r="AD783" s="152"/>
      <c r="AE783" s="152"/>
      <c r="AF783" s="152"/>
      <c r="AG783" s="152" t="s">
        <v>138</v>
      </c>
      <c r="AH783" s="152">
        <v>0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 x14ac:dyDescent="0.25">
      <c r="A784" s="159"/>
      <c r="B784" s="160"/>
      <c r="C784" s="189" t="s">
        <v>203</v>
      </c>
      <c r="D784" s="163"/>
      <c r="E784" s="164">
        <v>1.2</v>
      </c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52"/>
      <c r="Z784" s="152"/>
      <c r="AA784" s="152"/>
      <c r="AB784" s="152"/>
      <c r="AC784" s="152"/>
      <c r="AD784" s="152"/>
      <c r="AE784" s="152"/>
      <c r="AF784" s="152"/>
      <c r="AG784" s="152" t="s">
        <v>138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1" x14ac:dyDescent="0.25">
      <c r="A785" s="159"/>
      <c r="B785" s="160"/>
      <c r="C785" s="189" t="s">
        <v>204</v>
      </c>
      <c r="D785" s="163"/>
      <c r="E785" s="164">
        <v>1.2</v>
      </c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52"/>
      <c r="Z785" s="152"/>
      <c r="AA785" s="152"/>
      <c r="AB785" s="152"/>
      <c r="AC785" s="152"/>
      <c r="AD785" s="152"/>
      <c r="AE785" s="152"/>
      <c r="AF785" s="152"/>
      <c r="AG785" s="152" t="s">
        <v>138</v>
      </c>
      <c r="AH785" s="152">
        <v>0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 x14ac:dyDescent="0.25">
      <c r="A786" s="159"/>
      <c r="B786" s="160"/>
      <c r="C786" s="189" t="s">
        <v>203</v>
      </c>
      <c r="D786" s="163"/>
      <c r="E786" s="164">
        <v>1.2</v>
      </c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52"/>
      <c r="Z786" s="152"/>
      <c r="AA786" s="152"/>
      <c r="AB786" s="152"/>
      <c r="AC786" s="152"/>
      <c r="AD786" s="152"/>
      <c r="AE786" s="152"/>
      <c r="AF786" s="152"/>
      <c r="AG786" s="152" t="s">
        <v>138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1" x14ac:dyDescent="0.25">
      <c r="A787" s="159"/>
      <c r="B787" s="160"/>
      <c r="C787" s="189" t="s">
        <v>205</v>
      </c>
      <c r="D787" s="163"/>
      <c r="E787" s="164">
        <v>1.2</v>
      </c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52"/>
      <c r="Z787" s="152"/>
      <c r="AA787" s="152"/>
      <c r="AB787" s="152"/>
      <c r="AC787" s="152"/>
      <c r="AD787" s="152"/>
      <c r="AE787" s="152"/>
      <c r="AF787" s="152"/>
      <c r="AG787" s="152" t="s">
        <v>138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5">
      <c r="A788" s="159"/>
      <c r="B788" s="160"/>
      <c r="C788" s="189" t="s">
        <v>206</v>
      </c>
      <c r="D788" s="163"/>
      <c r="E788" s="164">
        <v>1.1000000000000001</v>
      </c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52"/>
      <c r="Z788" s="152"/>
      <c r="AA788" s="152"/>
      <c r="AB788" s="152"/>
      <c r="AC788" s="152"/>
      <c r="AD788" s="152"/>
      <c r="AE788" s="152"/>
      <c r="AF788" s="152"/>
      <c r="AG788" s="152" t="s">
        <v>138</v>
      </c>
      <c r="AH788" s="152">
        <v>0</v>
      </c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 x14ac:dyDescent="0.25">
      <c r="A789" s="159"/>
      <c r="B789" s="160"/>
      <c r="C789" s="189" t="s">
        <v>207</v>
      </c>
      <c r="D789" s="163"/>
      <c r="E789" s="164">
        <v>4.68</v>
      </c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52"/>
      <c r="Z789" s="152"/>
      <c r="AA789" s="152"/>
      <c r="AB789" s="152"/>
      <c r="AC789" s="152"/>
      <c r="AD789" s="152"/>
      <c r="AE789" s="152"/>
      <c r="AF789" s="152"/>
      <c r="AG789" s="152" t="s">
        <v>138</v>
      </c>
      <c r="AH789" s="152">
        <v>0</v>
      </c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1" x14ac:dyDescent="0.25">
      <c r="A790" s="159"/>
      <c r="B790" s="160"/>
      <c r="C790" s="189" t="s">
        <v>208</v>
      </c>
      <c r="D790" s="163"/>
      <c r="E790" s="164">
        <v>5.2</v>
      </c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52"/>
      <c r="Z790" s="152"/>
      <c r="AA790" s="152"/>
      <c r="AB790" s="152"/>
      <c r="AC790" s="152"/>
      <c r="AD790" s="152"/>
      <c r="AE790" s="152"/>
      <c r="AF790" s="152"/>
      <c r="AG790" s="152" t="s">
        <v>138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 x14ac:dyDescent="0.25">
      <c r="A791" s="159"/>
      <c r="B791" s="160"/>
      <c r="C791" s="189" t="s">
        <v>209</v>
      </c>
      <c r="D791" s="163"/>
      <c r="E791" s="164">
        <v>3.12</v>
      </c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52"/>
      <c r="Z791" s="152"/>
      <c r="AA791" s="152"/>
      <c r="AB791" s="152"/>
      <c r="AC791" s="152"/>
      <c r="AD791" s="152"/>
      <c r="AE791" s="152"/>
      <c r="AF791" s="152"/>
      <c r="AG791" s="152" t="s">
        <v>138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1" x14ac:dyDescent="0.25">
      <c r="A792" s="159"/>
      <c r="B792" s="160"/>
      <c r="C792" s="189" t="s">
        <v>210</v>
      </c>
      <c r="D792" s="163"/>
      <c r="E792" s="164">
        <v>6.29</v>
      </c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52"/>
      <c r="Z792" s="152"/>
      <c r="AA792" s="152"/>
      <c r="AB792" s="152"/>
      <c r="AC792" s="152"/>
      <c r="AD792" s="152"/>
      <c r="AE792" s="152"/>
      <c r="AF792" s="152"/>
      <c r="AG792" s="152" t="s">
        <v>138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5">
      <c r="A793" s="159"/>
      <c r="B793" s="160"/>
      <c r="C793" s="189" t="s">
        <v>211</v>
      </c>
      <c r="D793" s="163"/>
      <c r="E793" s="164">
        <v>26</v>
      </c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52"/>
      <c r="Z793" s="152"/>
      <c r="AA793" s="152"/>
      <c r="AB793" s="152"/>
      <c r="AC793" s="152"/>
      <c r="AD793" s="152"/>
      <c r="AE793" s="152"/>
      <c r="AF793" s="152"/>
      <c r="AG793" s="152" t="s">
        <v>138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ht="20.399999999999999" outlineLevel="1" x14ac:dyDescent="0.25">
      <c r="A794" s="174">
        <v>104</v>
      </c>
      <c r="B794" s="175" t="s">
        <v>534</v>
      </c>
      <c r="C794" s="188" t="s">
        <v>535</v>
      </c>
      <c r="D794" s="176" t="s">
        <v>267</v>
      </c>
      <c r="E794" s="177">
        <v>64.099999999999994</v>
      </c>
      <c r="F794" s="178"/>
      <c r="G794" s="179">
        <f>ROUND(E794*F794,2)</f>
        <v>0</v>
      </c>
      <c r="H794" s="162">
        <v>1.75</v>
      </c>
      <c r="I794" s="161">
        <f>ROUND(E794*H794,2)</f>
        <v>112.18</v>
      </c>
      <c r="J794" s="162">
        <v>25.25</v>
      </c>
      <c r="K794" s="161">
        <f>ROUND(E794*J794,2)</f>
        <v>1618.53</v>
      </c>
      <c r="L794" s="161">
        <v>21</v>
      </c>
      <c r="M794" s="161">
        <f>G794*(1+L794/100)</f>
        <v>0</v>
      </c>
      <c r="N794" s="161">
        <v>1.0000000000000001E-5</v>
      </c>
      <c r="O794" s="161">
        <f>ROUND(E794*N794,2)</f>
        <v>0</v>
      </c>
      <c r="P794" s="161">
        <v>0</v>
      </c>
      <c r="Q794" s="161">
        <f>ROUND(E794*P794,2)</f>
        <v>0</v>
      </c>
      <c r="R794" s="161"/>
      <c r="S794" s="161" t="s">
        <v>133</v>
      </c>
      <c r="T794" s="161" t="s">
        <v>134</v>
      </c>
      <c r="U794" s="161">
        <v>0.05</v>
      </c>
      <c r="V794" s="161">
        <f>ROUND(E794*U794,2)</f>
        <v>3.21</v>
      </c>
      <c r="W794" s="161"/>
      <c r="X794" s="161" t="s">
        <v>135</v>
      </c>
      <c r="Y794" s="152"/>
      <c r="Z794" s="152"/>
      <c r="AA794" s="152"/>
      <c r="AB794" s="152"/>
      <c r="AC794" s="152"/>
      <c r="AD794" s="152"/>
      <c r="AE794" s="152"/>
      <c r="AF794" s="152"/>
      <c r="AG794" s="152" t="s">
        <v>136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5">
      <c r="A795" s="159"/>
      <c r="B795" s="160"/>
      <c r="C795" s="189" t="s">
        <v>335</v>
      </c>
      <c r="D795" s="163"/>
      <c r="E795" s="164">
        <v>16.399999999999999</v>
      </c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52"/>
      <c r="Z795" s="152"/>
      <c r="AA795" s="152"/>
      <c r="AB795" s="152"/>
      <c r="AC795" s="152"/>
      <c r="AD795" s="152"/>
      <c r="AE795" s="152"/>
      <c r="AF795" s="152"/>
      <c r="AG795" s="152" t="s">
        <v>138</v>
      </c>
      <c r="AH795" s="152">
        <v>0</v>
      </c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 x14ac:dyDescent="0.25">
      <c r="A796" s="159"/>
      <c r="B796" s="160"/>
      <c r="C796" s="189" t="s">
        <v>336</v>
      </c>
      <c r="D796" s="163"/>
      <c r="E796" s="164">
        <v>-3.6</v>
      </c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52"/>
      <c r="Z796" s="152"/>
      <c r="AA796" s="152"/>
      <c r="AB796" s="152"/>
      <c r="AC796" s="152"/>
      <c r="AD796" s="152"/>
      <c r="AE796" s="152"/>
      <c r="AF796" s="152"/>
      <c r="AG796" s="152" t="s">
        <v>138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1" x14ac:dyDescent="0.25">
      <c r="A797" s="159"/>
      <c r="B797" s="160"/>
      <c r="C797" s="189" t="s">
        <v>337</v>
      </c>
      <c r="D797" s="163"/>
      <c r="E797" s="164">
        <v>-1.6</v>
      </c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52"/>
      <c r="Z797" s="152"/>
      <c r="AA797" s="152"/>
      <c r="AB797" s="152"/>
      <c r="AC797" s="152"/>
      <c r="AD797" s="152"/>
      <c r="AE797" s="152"/>
      <c r="AF797" s="152"/>
      <c r="AG797" s="152" t="s">
        <v>138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 x14ac:dyDescent="0.25">
      <c r="A798" s="159"/>
      <c r="B798" s="160"/>
      <c r="C798" s="189" t="s">
        <v>329</v>
      </c>
      <c r="D798" s="163"/>
      <c r="E798" s="164">
        <v>-0.9</v>
      </c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52"/>
      <c r="Z798" s="152"/>
      <c r="AA798" s="152"/>
      <c r="AB798" s="152"/>
      <c r="AC798" s="152"/>
      <c r="AD798" s="152"/>
      <c r="AE798" s="152"/>
      <c r="AF798" s="152"/>
      <c r="AG798" s="152" t="s">
        <v>138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5">
      <c r="A799" s="159"/>
      <c r="B799" s="160"/>
      <c r="C799" s="189" t="s">
        <v>344</v>
      </c>
      <c r="D799" s="163"/>
      <c r="E799" s="164">
        <v>4.2</v>
      </c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52"/>
      <c r="Z799" s="152"/>
      <c r="AA799" s="152"/>
      <c r="AB799" s="152"/>
      <c r="AC799" s="152"/>
      <c r="AD799" s="152"/>
      <c r="AE799" s="152"/>
      <c r="AF799" s="152"/>
      <c r="AG799" s="152" t="s">
        <v>138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5">
      <c r="A800" s="159"/>
      <c r="B800" s="160"/>
      <c r="C800" s="189" t="s">
        <v>331</v>
      </c>
      <c r="D800" s="163"/>
      <c r="E800" s="164">
        <v>-1.8</v>
      </c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52"/>
      <c r="Z800" s="152"/>
      <c r="AA800" s="152"/>
      <c r="AB800" s="152"/>
      <c r="AC800" s="152"/>
      <c r="AD800" s="152"/>
      <c r="AE800" s="152"/>
      <c r="AF800" s="152"/>
      <c r="AG800" s="152" t="s">
        <v>138</v>
      </c>
      <c r="AH800" s="152">
        <v>0</v>
      </c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1" x14ac:dyDescent="0.25">
      <c r="A801" s="159"/>
      <c r="B801" s="160"/>
      <c r="C801" s="189" t="s">
        <v>345</v>
      </c>
      <c r="D801" s="163"/>
      <c r="E801" s="164">
        <v>8.8000000000000007</v>
      </c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52"/>
      <c r="Z801" s="152"/>
      <c r="AA801" s="152"/>
      <c r="AB801" s="152"/>
      <c r="AC801" s="152"/>
      <c r="AD801" s="152"/>
      <c r="AE801" s="152"/>
      <c r="AF801" s="152"/>
      <c r="AG801" s="152" t="s">
        <v>138</v>
      </c>
      <c r="AH801" s="152">
        <v>0</v>
      </c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5">
      <c r="A802" s="159"/>
      <c r="B802" s="160"/>
      <c r="C802" s="189" t="s">
        <v>341</v>
      </c>
      <c r="D802" s="163"/>
      <c r="E802" s="164">
        <v>-1.2</v>
      </c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52"/>
      <c r="Z802" s="152"/>
      <c r="AA802" s="152"/>
      <c r="AB802" s="152"/>
      <c r="AC802" s="152"/>
      <c r="AD802" s="152"/>
      <c r="AE802" s="152"/>
      <c r="AF802" s="152"/>
      <c r="AG802" s="152" t="s">
        <v>138</v>
      </c>
      <c r="AH802" s="152">
        <v>0</v>
      </c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1" x14ac:dyDescent="0.25">
      <c r="A803" s="159"/>
      <c r="B803" s="160"/>
      <c r="C803" s="189" t="s">
        <v>346</v>
      </c>
      <c r="D803" s="163"/>
      <c r="E803" s="164">
        <v>9.1999999999999993</v>
      </c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52"/>
      <c r="Z803" s="152"/>
      <c r="AA803" s="152"/>
      <c r="AB803" s="152"/>
      <c r="AC803" s="152"/>
      <c r="AD803" s="152"/>
      <c r="AE803" s="152"/>
      <c r="AF803" s="152"/>
      <c r="AG803" s="152" t="s">
        <v>138</v>
      </c>
      <c r="AH803" s="152">
        <v>0</v>
      </c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5">
      <c r="A804" s="159"/>
      <c r="B804" s="160"/>
      <c r="C804" s="189" t="s">
        <v>341</v>
      </c>
      <c r="D804" s="163"/>
      <c r="E804" s="164">
        <v>-1.2</v>
      </c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52"/>
      <c r="Z804" s="152"/>
      <c r="AA804" s="152"/>
      <c r="AB804" s="152"/>
      <c r="AC804" s="152"/>
      <c r="AD804" s="152"/>
      <c r="AE804" s="152"/>
      <c r="AF804" s="152"/>
      <c r="AG804" s="152" t="s">
        <v>138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5">
      <c r="A805" s="159"/>
      <c r="B805" s="160"/>
      <c r="C805" s="189" t="s">
        <v>347</v>
      </c>
      <c r="D805" s="163"/>
      <c r="E805" s="164">
        <v>7.6</v>
      </c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52"/>
      <c r="Z805" s="152"/>
      <c r="AA805" s="152"/>
      <c r="AB805" s="152"/>
      <c r="AC805" s="152"/>
      <c r="AD805" s="152"/>
      <c r="AE805" s="152"/>
      <c r="AF805" s="152"/>
      <c r="AG805" s="152" t="s">
        <v>138</v>
      </c>
      <c r="AH805" s="152">
        <v>0</v>
      </c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1" x14ac:dyDescent="0.25">
      <c r="A806" s="159"/>
      <c r="B806" s="160"/>
      <c r="C806" s="189" t="s">
        <v>339</v>
      </c>
      <c r="D806" s="163"/>
      <c r="E806" s="164">
        <v>-0.6</v>
      </c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52"/>
      <c r="Z806" s="152"/>
      <c r="AA806" s="152"/>
      <c r="AB806" s="152"/>
      <c r="AC806" s="152"/>
      <c r="AD806" s="152"/>
      <c r="AE806" s="152"/>
      <c r="AF806" s="152"/>
      <c r="AG806" s="152" t="s">
        <v>138</v>
      </c>
      <c r="AH806" s="152">
        <v>0</v>
      </c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5">
      <c r="A807" s="159"/>
      <c r="B807" s="160"/>
      <c r="C807" s="189" t="s">
        <v>348</v>
      </c>
      <c r="D807" s="163"/>
      <c r="E807" s="164">
        <v>10.8</v>
      </c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52"/>
      <c r="Z807" s="152"/>
      <c r="AA807" s="152"/>
      <c r="AB807" s="152"/>
      <c r="AC807" s="152"/>
      <c r="AD807" s="152"/>
      <c r="AE807" s="152"/>
      <c r="AF807" s="152"/>
      <c r="AG807" s="152" t="s">
        <v>138</v>
      </c>
      <c r="AH807" s="152">
        <v>0</v>
      </c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5">
      <c r="A808" s="159"/>
      <c r="B808" s="160"/>
      <c r="C808" s="189" t="s">
        <v>339</v>
      </c>
      <c r="D808" s="163"/>
      <c r="E808" s="164">
        <v>-0.6</v>
      </c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52"/>
      <c r="Z808" s="152"/>
      <c r="AA808" s="152"/>
      <c r="AB808" s="152"/>
      <c r="AC808" s="152"/>
      <c r="AD808" s="152"/>
      <c r="AE808" s="152"/>
      <c r="AF808" s="152"/>
      <c r="AG808" s="152" t="s">
        <v>138</v>
      </c>
      <c r="AH808" s="152">
        <v>0</v>
      </c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5">
      <c r="A809" s="159"/>
      <c r="B809" s="160"/>
      <c r="C809" s="189" t="s">
        <v>337</v>
      </c>
      <c r="D809" s="163"/>
      <c r="E809" s="164">
        <v>-1.6</v>
      </c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52"/>
      <c r="Z809" s="152"/>
      <c r="AA809" s="152"/>
      <c r="AB809" s="152"/>
      <c r="AC809" s="152"/>
      <c r="AD809" s="152"/>
      <c r="AE809" s="152"/>
      <c r="AF809" s="152"/>
      <c r="AG809" s="152" t="s">
        <v>138</v>
      </c>
      <c r="AH809" s="152">
        <v>0</v>
      </c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 x14ac:dyDescent="0.25">
      <c r="A810" s="159"/>
      <c r="B810" s="160"/>
      <c r="C810" s="189" t="s">
        <v>349</v>
      </c>
      <c r="D810" s="163"/>
      <c r="E810" s="164">
        <v>21</v>
      </c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52"/>
      <c r="Z810" s="152"/>
      <c r="AA810" s="152"/>
      <c r="AB810" s="152"/>
      <c r="AC810" s="152"/>
      <c r="AD810" s="152"/>
      <c r="AE810" s="152"/>
      <c r="AF810" s="152"/>
      <c r="AG810" s="152" t="s">
        <v>138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outlineLevel="1" x14ac:dyDescent="0.25">
      <c r="A811" s="159"/>
      <c r="B811" s="160"/>
      <c r="C811" s="189" t="s">
        <v>328</v>
      </c>
      <c r="D811" s="163"/>
      <c r="E811" s="164">
        <v>-0.8</v>
      </c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52"/>
      <c r="Z811" s="152"/>
      <c r="AA811" s="152"/>
      <c r="AB811" s="152"/>
      <c r="AC811" s="152"/>
      <c r="AD811" s="152"/>
      <c r="AE811" s="152"/>
      <c r="AF811" s="152"/>
      <c r="AG811" s="152" t="s">
        <v>138</v>
      </c>
      <c r="AH811" s="152">
        <v>0</v>
      </c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5">
      <c r="A812" s="174">
        <v>105</v>
      </c>
      <c r="B812" s="175" t="s">
        <v>536</v>
      </c>
      <c r="C812" s="188" t="s">
        <v>537</v>
      </c>
      <c r="D812" s="176" t="s">
        <v>267</v>
      </c>
      <c r="E812" s="177">
        <v>64.099999999999994</v>
      </c>
      <c r="F812" s="178"/>
      <c r="G812" s="179">
        <f>ROUND(E812*F812,2)</f>
        <v>0</v>
      </c>
      <c r="H812" s="162">
        <v>21.81</v>
      </c>
      <c r="I812" s="161">
        <f>ROUND(E812*H812,2)</f>
        <v>1398.02</v>
      </c>
      <c r="J812" s="162">
        <v>35.29</v>
      </c>
      <c r="K812" s="161">
        <f>ROUND(E812*J812,2)</f>
        <v>2262.09</v>
      </c>
      <c r="L812" s="161">
        <v>21</v>
      </c>
      <c r="M812" s="161">
        <f>G812*(1+L812/100)</f>
        <v>0</v>
      </c>
      <c r="N812" s="161">
        <v>4.0000000000000003E-5</v>
      </c>
      <c r="O812" s="161">
        <f>ROUND(E812*N812,2)</f>
        <v>0</v>
      </c>
      <c r="P812" s="161">
        <v>0</v>
      </c>
      <c r="Q812" s="161">
        <f>ROUND(E812*P812,2)</f>
        <v>0</v>
      </c>
      <c r="R812" s="161"/>
      <c r="S812" s="161" t="s">
        <v>259</v>
      </c>
      <c r="T812" s="161" t="s">
        <v>134</v>
      </c>
      <c r="U812" s="161">
        <v>7.0000000000000007E-2</v>
      </c>
      <c r="V812" s="161">
        <f>ROUND(E812*U812,2)</f>
        <v>4.49</v>
      </c>
      <c r="W812" s="161"/>
      <c r="X812" s="161" t="s">
        <v>135</v>
      </c>
      <c r="Y812" s="152"/>
      <c r="Z812" s="152"/>
      <c r="AA812" s="152"/>
      <c r="AB812" s="152"/>
      <c r="AC812" s="152"/>
      <c r="AD812" s="152"/>
      <c r="AE812" s="152"/>
      <c r="AF812" s="152"/>
      <c r="AG812" s="152" t="s">
        <v>136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5">
      <c r="A813" s="159"/>
      <c r="B813" s="160"/>
      <c r="C813" s="189" t="s">
        <v>335</v>
      </c>
      <c r="D813" s="163"/>
      <c r="E813" s="164">
        <v>16.399999999999999</v>
      </c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52"/>
      <c r="Z813" s="152"/>
      <c r="AA813" s="152"/>
      <c r="AB813" s="152"/>
      <c r="AC813" s="152"/>
      <c r="AD813" s="152"/>
      <c r="AE813" s="152"/>
      <c r="AF813" s="152"/>
      <c r="AG813" s="152" t="s">
        <v>138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 x14ac:dyDescent="0.25">
      <c r="A814" s="159"/>
      <c r="B814" s="160"/>
      <c r="C814" s="189" t="s">
        <v>336</v>
      </c>
      <c r="D814" s="163"/>
      <c r="E814" s="164">
        <v>-3.6</v>
      </c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52"/>
      <c r="Z814" s="152"/>
      <c r="AA814" s="152"/>
      <c r="AB814" s="152"/>
      <c r="AC814" s="152"/>
      <c r="AD814" s="152"/>
      <c r="AE814" s="152"/>
      <c r="AF814" s="152"/>
      <c r="AG814" s="152" t="s">
        <v>138</v>
      </c>
      <c r="AH814" s="152">
        <v>0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5">
      <c r="A815" s="159"/>
      <c r="B815" s="160"/>
      <c r="C815" s="189" t="s">
        <v>337</v>
      </c>
      <c r="D815" s="163"/>
      <c r="E815" s="164">
        <v>-1.6</v>
      </c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52"/>
      <c r="Z815" s="152"/>
      <c r="AA815" s="152"/>
      <c r="AB815" s="152"/>
      <c r="AC815" s="152"/>
      <c r="AD815" s="152"/>
      <c r="AE815" s="152"/>
      <c r="AF815" s="152"/>
      <c r="AG815" s="152" t="s">
        <v>138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5">
      <c r="A816" s="159"/>
      <c r="B816" s="160"/>
      <c r="C816" s="189" t="s">
        <v>329</v>
      </c>
      <c r="D816" s="163"/>
      <c r="E816" s="164">
        <v>-0.9</v>
      </c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52"/>
      <c r="Z816" s="152"/>
      <c r="AA816" s="152"/>
      <c r="AB816" s="152"/>
      <c r="AC816" s="152"/>
      <c r="AD816" s="152"/>
      <c r="AE816" s="152"/>
      <c r="AF816" s="152"/>
      <c r="AG816" s="152" t="s">
        <v>138</v>
      </c>
      <c r="AH816" s="152">
        <v>0</v>
      </c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5">
      <c r="A817" s="159"/>
      <c r="B817" s="160"/>
      <c r="C817" s="189" t="s">
        <v>344</v>
      </c>
      <c r="D817" s="163"/>
      <c r="E817" s="164">
        <v>4.2</v>
      </c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52"/>
      <c r="Z817" s="152"/>
      <c r="AA817" s="152"/>
      <c r="AB817" s="152"/>
      <c r="AC817" s="152"/>
      <c r="AD817" s="152"/>
      <c r="AE817" s="152"/>
      <c r="AF817" s="152"/>
      <c r="AG817" s="152" t="s">
        <v>138</v>
      </c>
      <c r="AH817" s="152">
        <v>0</v>
      </c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5">
      <c r="A818" s="159"/>
      <c r="B818" s="160"/>
      <c r="C818" s="189" t="s">
        <v>331</v>
      </c>
      <c r="D818" s="163"/>
      <c r="E818" s="164">
        <v>-1.8</v>
      </c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52"/>
      <c r="Z818" s="152"/>
      <c r="AA818" s="152"/>
      <c r="AB818" s="152"/>
      <c r="AC818" s="152"/>
      <c r="AD818" s="152"/>
      <c r="AE818" s="152"/>
      <c r="AF818" s="152"/>
      <c r="AG818" s="152" t="s">
        <v>138</v>
      </c>
      <c r="AH818" s="152">
        <v>0</v>
      </c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5">
      <c r="A819" s="159"/>
      <c r="B819" s="160"/>
      <c r="C819" s="189" t="s">
        <v>345</v>
      </c>
      <c r="D819" s="163"/>
      <c r="E819" s="164">
        <v>8.8000000000000007</v>
      </c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52"/>
      <c r="Z819" s="152"/>
      <c r="AA819" s="152"/>
      <c r="AB819" s="152"/>
      <c r="AC819" s="152"/>
      <c r="AD819" s="152"/>
      <c r="AE819" s="152"/>
      <c r="AF819" s="152"/>
      <c r="AG819" s="152" t="s">
        <v>138</v>
      </c>
      <c r="AH819" s="152">
        <v>0</v>
      </c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5">
      <c r="A820" s="159"/>
      <c r="B820" s="160"/>
      <c r="C820" s="189" t="s">
        <v>341</v>
      </c>
      <c r="D820" s="163"/>
      <c r="E820" s="164">
        <v>-1.2</v>
      </c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52"/>
      <c r="Z820" s="152"/>
      <c r="AA820" s="152"/>
      <c r="AB820" s="152"/>
      <c r="AC820" s="152"/>
      <c r="AD820" s="152"/>
      <c r="AE820" s="152"/>
      <c r="AF820" s="152"/>
      <c r="AG820" s="152" t="s">
        <v>138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5">
      <c r="A821" s="159"/>
      <c r="B821" s="160"/>
      <c r="C821" s="189" t="s">
        <v>346</v>
      </c>
      <c r="D821" s="163"/>
      <c r="E821" s="164">
        <v>9.1999999999999993</v>
      </c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52"/>
      <c r="Z821" s="152"/>
      <c r="AA821" s="152"/>
      <c r="AB821" s="152"/>
      <c r="AC821" s="152"/>
      <c r="AD821" s="152"/>
      <c r="AE821" s="152"/>
      <c r="AF821" s="152"/>
      <c r="AG821" s="152" t="s">
        <v>138</v>
      </c>
      <c r="AH821" s="152">
        <v>0</v>
      </c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 x14ac:dyDescent="0.25">
      <c r="A822" s="159"/>
      <c r="B822" s="160"/>
      <c r="C822" s="189" t="s">
        <v>341</v>
      </c>
      <c r="D822" s="163"/>
      <c r="E822" s="164">
        <v>-1.2</v>
      </c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52"/>
      <c r="Z822" s="152"/>
      <c r="AA822" s="152"/>
      <c r="AB822" s="152"/>
      <c r="AC822" s="152"/>
      <c r="AD822" s="152"/>
      <c r="AE822" s="152"/>
      <c r="AF822" s="152"/>
      <c r="AG822" s="152" t="s">
        <v>138</v>
      </c>
      <c r="AH822" s="152">
        <v>0</v>
      </c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 x14ac:dyDescent="0.25">
      <c r="A823" s="159"/>
      <c r="B823" s="160"/>
      <c r="C823" s="189" t="s">
        <v>347</v>
      </c>
      <c r="D823" s="163"/>
      <c r="E823" s="164">
        <v>7.6</v>
      </c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52"/>
      <c r="Z823" s="152"/>
      <c r="AA823" s="152"/>
      <c r="AB823" s="152"/>
      <c r="AC823" s="152"/>
      <c r="AD823" s="152"/>
      <c r="AE823" s="152"/>
      <c r="AF823" s="152"/>
      <c r="AG823" s="152" t="s">
        <v>138</v>
      </c>
      <c r="AH823" s="152">
        <v>0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5">
      <c r="A824" s="159"/>
      <c r="B824" s="160"/>
      <c r="C824" s="189" t="s">
        <v>339</v>
      </c>
      <c r="D824" s="163"/>
      <c r="E824" s="164">
        <v>-0.6</v>
      </c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52"/>
      <c r="Z824" s="152"/>
      <c r="AA824" s="152"/>
      <c r="AB824" s="152"/>
      <c r="AC824" s="152"/>
      <c r="AD824" s="152"/>
      <c r="AE824" s="152"/>
      <c r="AF824" s="152"/>
      <c r="AG824" s="152" t="s">
        <v>138</v>
      </c>
      <c r="AH824" s="152">
        <v>0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 x14ac:dyDescent="0.25">
      <c r="A825" s="159"/>
      <c r="B825" s="160"/>
      <c r="C825" s="189" t="s">
        <v>348</v>
      </c>
      <c r="D825" s="163"/>
      <c r="E825" s="164">
        <v>10.8</v>
      </c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52"/>
      <c r="Z825" s="152"/>
      <c r="AA825" s="152"/>
      <c r="AB825" s="152"/>
      <c r="AC825" s="152"/>
      <c r="AD825" s="152"/>
      <c r="AE825" s="152"/>
      <c r="AF825" s="152"/>
      <c r="AG825" s="152" t="s">
        <v>138</v>
      </c>
      <c r="AH825" s="152">
        <v>0</v>
      </c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 x14ac:dyDescent="0.25">
      <c r="A826" s="159"/>
      <c r="B826" s="160"/>
      <c r="C826" s="189" t="s">
        <v>339</v>
      </c>
      <c r="D826" s="163"/>
      <c r="E826" s="164">
        <v>-0.6</v>
      </c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52"/>
      <c r="Z826" s="152"/>
      <c r="AA826" s="152"/>
      <c r="AB826" s="152"/>
      <c r="AC826" s="152"/>
      <c r="AD826" s="152"/>
      <c r="AE826" s="152"/>
      <c r="AF826" s="152"/>
      <c r="AG826" s="152" t="s">
        <v>138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outlineLevel="1" x14ac:dyDescent="0.25">
      <c r="A827" s="159"/>
      <c r="B827" s="160"/>
      <c r="C827" s="189" t="s">
        <v>337</v>
      </c>
      <c r="D827" s="163"/>
      <c r="E827" s="164">
        <v>-1.6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52"/>
      <c r="Z827" s="152"/>
      <c r="AA827" s="152"/>
      <c r="AB827" s="152"/>
      <c r="AC827" s="152"/>
      <c r="AD827" s="152"/>
      <c r="AE827" s="152"/>
      <c r="AF827" s="152"/>
      <c r="AG827" s="152" t="s">
        <v>138</v>
      </c>
      <c r="AH827" s="152">
        <v>0</v>
      </c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5">
      <c r="A828" s="159"/>
      <c r="B828" s="160"/>
      <c r="C828" s="189" t="s">
        <v>349</v>
      </c>
      <c r="D828" s="163"/>
      <c r="E828" s="164">
        <v>21</v>
      </c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52"/>
      <c r="Z828" s="152"/>
      <c r="AA828" s="152"/>
      <c r="AB828" s="152"/>
      <c r="AC828" s="152"/>
      <c r="AD828" s="152"/>
      <c r="AE828" s="152"/>
      <c r="AF828" s="152"/>
      <c r="AG828" s="152" t="s">
        <v>138</v>
      </c>
      <c r="AH828" s="152">
        <v>0</v>
      </c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5">
      <c r="A829" s="159"/>
      <c r="B829" s="160"/>
      <c r="C829" s="189" t="s">
        <v>328</v>
      </c>
      <c r="D829" s="163"/>
      <c r="E829" s="164">
        <v>-0.8</v>
      </c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52"/>
      <c r="Z829" s="152"/>
      <c r="AA829" s="152"/>
      <c r="AB829" s="152"/>
      <c r="AC829" s="152"/>
      <c r="AD829" s="152"/>
      <c r="AE829" s="152"/>
      <c r="AF829" s="152"/>
      <c r="AG829" s="152" t="s">
        <v>138</v>
      </c>
      <c r="AH829" s="152">
        <v>0</v>
      </c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5">
      <c r="A830" s="174">
        <v>106</v>
      </c>
      <c r="B830" s="175" t="s">
        <v>538</v>
      </c>
      <c r="C830" s="188" t="s">
        <v>539</v>
      </c>
      <c r="D830" s="176" t="s">
        <v>132</v>
      </c>
      <c r="E830" s="177">
        <v>76.197000000000003</v>
      </c>
      <c r="F830" s="178"/>
      <c r="G830" s="179">
        <f>ROUND(E830*F830,2)</f>
        <v>0</v>
      </c>
      <c r="H830" s="162">
        <v>600</v>
      </c>
      <c r="I830" s="161">
        <f>ROUND(E830*H830,2)</f>
        <v>45718.2</v>
      </c>
      <c r="J830" s="162">
        <v>0</v>
      </c>
      <c r="K830" s="161">
        <f>ROUND(E830*J830,2)</f>
        <v>0</v>
      </c>
      <c r="L830" s="161">
        <v>21</v>
      </c>
      <c r="M830" s="161">
        <f>G830*(1+L830/100)</f>
        <v>0</v>
      </c>
      <c r="N830" s="161">
        <v>0</v>
      </c>
      <c r="O830" s="161">
        <f>ROUND(E830*N830,2)</f>
        <v>0</v>
      </c>
      <c r="P830" s="161">
        <v>0</v>
      </c>
      <c r="Q830" s="161">
        <f>ROUND(E830*P830,2)</f>
        <v>0</v>
      </c>
      <c r="R830" s="161"/>
      <c r="S830" s="161" t="s">
        <v>259</v>
      </c>
      <c r="T830" s="161" t="s">
        <v>134</v>
      </c>
      <c r="U830" s="161">
        <v>0</v>
      </c>
      <c r="V830" s="161">
        <f>ROUND(E830*U830,2)</f>
        <v>0</v>
      </c>
      <c r="W830" s="161"/>
      <c r="X830" s="161" t="s">
        <v>419</v>
      </c>
      <c r="Y830" s="152"/>
      <c r="Z830" s="152"/>
      <c r="AA830" s="152"/>
      <c r="AB830" s="152"/>
      <c r="AC830" s="152"/>
      <c r="AD830" s="152"/>
      <c r="AE830" s="152"/>
      <c r="AF830" s="152"/>
      <c r="AG830" s="152" t="s">
        <v>420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 x14ac:dyDescent="0.25">
      <c r="A831" s="159"/>
      <c r="B831" s="160"/>
      <c r="C831" s="191" t="s">
        <v>222</v>
      </c>
      <c r="D831" s="165"/>
      <c r="E831" s="166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52"/>
      <c r="Z831" s="152"/>
      <c r="AA831" s="152"/>
      <c r="AB831" s="152"/>
      <c r="AC831" s="152"/>
      <c r="AD831" s="152"/>
      <c r="AE831" s="152"/>
      <c r="AF831" s="152"/>
      <c r="AG831" s="152" t="s">
        <v>138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5">
      <c r="A832" s="159"/>
      <c r="B832" s="160"/>
      <c r="C832" s="192" t="s">
        <v>540</v>
      </c>
      <c r="D832" s="165"/>
      <c r="E832" s="166">
        <v>7.5</v>
      </c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52"/>
      <c r="Z832" s="152"/>
      <c r="AA832" s="152"/>
      <c r="AB832" s="152"/>
      <c r="AC832" s="152"/>
      <c r="AD832" s="152"/>
      <c r="AE832" s="152"/>
      <c r="AF832" s="152"/>
      <c r="AG832" s="152" t="s">
        <v>138</v>
      </c>
      <c r="AH832" s="152">
        <v>2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5">
      <c r="A833" s="159"/>
      <c r="B833" s="160"/>
      <c r="C833" s="192" t="s">
        <v>541</v>
      </c>
      <c r="D833" s="165"/>
      <c r="E833" s="166">
        <v>2.97</v>
      </c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52"/>
      <c r="Z833" s="152"/>
      <c r="AA833" s="152"/>
      <c r="AB833" s="152"/>
      <c r="AC833" s="152"/>
      <c r="AD833" s="152"/>
      <c r="AE833" s="152"/>
      <c r="AF833" s="152"/>
      <c r="AG833" s="152" t="s">
        <v>138</v>
      </c>
      <c r="AH833" s="152">
        <v>2</v>
      </c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5">
      <c r="A834" s="159"/>
      <c r="B834" s="160"/>
      <c r="C834" s="192" t="s">
        <v>542</v>
      </c>
      <c r="D834" s="165"/>
      <c r="E834" s="166">
        <v>1.2</v>
      </c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52"/>
      <c r="Z834" s="152"/>
      <c r="AA834" s="152"/>
      <c r="AB834" s="152"/>
      <c r="AC834" s="152"/>
      <c r="AD834" s="152"/>
      <c r="AE834" s="152"/>
      <c r="AF834" s="152"/>
      <c r="AG834" s="152" t="s">
        <v>138</v>
      </c>
      <c r="AH834" s="152">
        <v>2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 x14ac:dyDescent="0.25">
      <c r="A835" s="159"/>
      <c r="B835" s="160"/>
      <c r="C835" s="192" t="s">
        <v>543</v>
      </c>
      <c r="D835" s="165"/>
      <c r="E835" s="166">
        <v>1.2</v>
      </c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52"/>
      <c r="Z835" s="152"/>
      <c r="AA835" s="152"/>
      <c r="AB835" s="152"/>
      <c r="AC835" s="152"/>
      <c r="AD835" s="152"/>
      <c r="AE835" s="152"/>
      <c r="AF835" s="152"/>
      <c r="AG835" s="152" t="s">
        <v>138</v>
      </c>
      <c r="AH835" s="152">
        <v>2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outlineLevel="1" x14ac:dyDescent="0.25">
      <c r="A836" s="159"/>
      <c r="B836" s="160"/>
      <c r="C836" s="192" t="s">
        <v>544</v>
      </c>
      <c r="D836" s="165"/>
      <c r="E836" s="166">
        <v>1.2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52"/>
      <c r="Z836" s="152"/>
      <c r="AA836" s="152"/>
      <c r="AB836" s="152"/>
      <c r="AC836" s="152"/>
      <c r="AD836" s="152"/>
      <c r="AE836" s="152"/>
      <c r="AF836" s="152"/>
      <c r="AG836" s="152" t="s">
        <v>138</v>
      </c>
      <c r="AH836" s="152">
        <v>2</v>
      </c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5">
      <c r="A837" s="159"/>
      <c r="B837" s="160"/>
      <c r="C837" s="192" t="s">
        <v>543</v>
      </c>
      <c r="D837" s="165"/>
      <c r="E837" s="166">
        <v>1.2</v>
      </c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52"/>
      <c r="Z837" s="152"/>
      <c r="AA837" s="152"/>
      <c r="AB837" s="152"/>
      <c r="AC837" s="152"/>
      <c r="AD837" s="152"/>
      <c r="AE837" s="152"/>
      <c r="AF837" s="152"/>
      <c r="AG837" s="152" t="s">
        <v>138</v>
      </c>
      <c r="AH837" s="152">
        <v>2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5">
      <c r="A838" s="159"/>
      <c r="B838" s="160"/>
      <c r="C838" s="192" t="s">
        <v>545</v>
      </c>
      <c r="D838" s="165"/>
      <c r="E838" s="166">
        <v>1.2</v>
      </c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52"/>
      <c r="Z838" s="152"/>
      <c r="AA838" s="152"/>
      <c r="AB838" s="152"/>
      <c r="AC838" s="152"/>
      <c r="AD838" s="152"/>
      <c r="AE838" s="152"/>
      <c r="AF838" s="152"/>
      <c r="AG838" s="152" t="s">
        <v>138</v>
      </c>
      <c r="AH838" s="152">
        <v>2</v>
      </c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5">
      <c r="A839" s="159"/>
      <c r="B839" s="160"/>
      <c r="C839" s="192" t="s">
        <v>546</v>
      </c>
      <c r="D839" s="165"/>
      <c r="E839" s="166">
        <v>1.1000000000000001</v>
      </c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52"/>
      <c r="Z839" s="152"/>
      <c r="AA839" s="152"/>
      <c r="AB839" s="152"/>
      <c r="AC839" s="152"/>
      <c r="AD839" s="152"/>
      <c r="AE839" s="152"/>
      <c r="AF839" s="152"/>
      <c r="AG839" s="152" t="s">
        <v>138</v>
      </c>
      <c r="AH839" s="152">
        <v>2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5">
      <c r="A840" s="159"/>
      <c r="B840" s="160"/>
      <c r="C840" s="192" t="s">
        <v>547</v>
      </c>
      <c r="D840" s="165"/>
      <c r="E840" s="166">
        <v>4.68</v>
      </c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52"/>
      <c r="Z840" s="152"/>
      <c r="AA840" s="152"/>
      <c r="AB840" s="152"/>
      <c r="AC840" s="152"/>
      <c r="AD840" s="152"/>
      <c r="AE840" s="152"/>
      <c r="AF840" s="152"/>
      <c r="AG840" s="152" t="s">
        <v>138</v>
      </c>
      <c r="AH840" s="152">
        <v>2</v>
      </c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5">
      <c r="A841" s="159"/>
      <c r="B841" s="160"/>
      <c r="C841" s="192" t="s">
        <v>548</v>
      </c>
      <c r="D841" s="165"/>
      <c r="E841" s="166">
        <v>5.2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52"/>
      <c r="Z841" s="152"/>
      <c r="AA841" s="152"/>
      <c r="AB841" s="152"/>
      <c r="AC841" s="152"/>
      <c r="AD841" s="152"/>
      <c r="AE841" s="152"/>
      <c r="AF841" s="152"/>
      <c r="AG841" s="152" t="s">
        <v>138</v>
      </c>
      <c r="AH841" s="152">
        <v>2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5">
      <c r="A842" s="159"/>
      <c r="B842" s="160"/>
      <c r="C842" s="192" t="s">
        <v>549</v>
      </c>
      <c r="D842" s="165"/>
      <c r="E842" s="166">
        <v>3.12</v>
      </c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52"/>
      <c r="Z842" s="152"/>
      <c r="AA842" s="152"/>
      <c r="AB842" s="152"/>
      <c r="AC842" s="152"/>
      <c r="AD842" s="152"/>
      <c r="AE842" s="152"/>
      <c r="AF842" s="152"/>
      <c r="AG842" s="152" t="s">
        <v>138</v>
      </c>
      <c r="AH842" s="152">
        <v>2</v>
      </c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 x14ac:dyDescent="0.25">
      <c r="A843" s="159"/>
      <c r="B843" s="160"/>
      <c r="C843" s="192" t="s">
        <v>550</v>
      </c>
      <c r="D843" s="165"/>
      <c r="E843" s="166">
        <v>6.29</v>
      </c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52"/>
      <c r="Z843" s="152"/>
      <c r="AA843" s="152"/>
      <c r="AB843" s="152"/>
      <c r="AC843" s="152"/>
      <c r="AD843" s="152"/>
      <c r="AE843" s="152"/>
      <c r="AF843" s="152"/>
      <c r="AG843" s="152" t="s">
        <v>138</v>
      </c>
      <c r="AH843" s="152">
        <v>2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 x14ac:dyDescent="0.25">
      <c r="A844" s="159"/>
      <c r="B844" s="160"/>
      <c r="C844" s="192" t="s">
        <v>551</v>
      </c>
      <c r="D844" s="165"/>
      <c r="E844" s="166">
        <v>26</v>
      </c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52"/>
      <c r="Z844" s="152"/>
      <c r="AA844" s="152"/>
      <c r="AB844" s="152"/>
      <c r="AC844" s="152"/>
      <c r="AD844" s="152"/>
      <c r="AE844" s="152"/>
      <c r="AF844" s="152"/>
      <c r="AG844" s="152" t="s">
        <v>138</v>
      </c>
      <c r="AH844" s="152">
        <v>2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outlineLevel="1" x14ac:dyDescent="0.25">
      <c r="A845" s="159"/>
      <c r="B845" s="160"/>
      <c r="C845" s="191" t="s">
        <v>248</v>
      </c>
      <c r="D845" s="165"/>
      <c r="E845" s="166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52"/>
      <c r="Z845" s="152"/>
      <c r="AA845" s="152"/>
      <c r="AB845" s="152"/>
      <c r="AC845" s="152"/>
      <c r="AD845" s="152"/>
      <c r="AE845" s="152"/>
      <c r="AF845" s="152"/>
      <c r="AG845" s="152" t="s">
        <v>138</v>
      </c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5">
      <c r="A846" s="159"/>
      <c r="B846" s="160"/>
      <c r="C846" s="189" t="s">
        <v>552</v>
      </c>
      <c r="D846" s="163"/>
      <c r="E846" s="164">
        <v>69.146000000000001</v>
      </c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52"/>
      <c r="Z846" s="152"/>
      <c r="AA846" s="152"/>
      <c r="AB846" s="152"/>
      <c r="AC846" s="152"/>
      <c r="AD846" s="152"/>
      <c r="AE846" s="152"/>
      <c r="AF846" s="152"/>
      <c r="AG846" s="152" t="s">
        <v>138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1" x14ac:dyDescent="0.25">
      <c r="A847" s="159"/>
      <c r="B847" s="160"/>
      <c r="C847" s="191" t="s">
        <v>222</v>
      </c>
      <c r="D847" s="165"/>
      <c r="E847" s="166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52"/>
      <c r="Z847" s="152"/>
      <c r="AA847" s="152"/>
      <c r="AB847" s="152"/>
      <c r="AC847" s="152"/>
      <c r="AD847" s="152"/>
      <c r="AE847" s="152"/>
      <c r="AF847" s="152"/>
      <c r="AG847" s="152" t="s">
        <v>138</v>
      </c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outlineLevel="1" x14ac:dyDescent="0.25">
      <c r="A848" s="159"/>
      <c r="B848" s="160"/>
      <c r="C848" s="192" t="s">
        <v>232</v>
      </c>
      <c r="D848" s="165"/>
      <c r="E848" s="166">
        <v>16.399999999999999</v>
      </c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52"/>
      <c r="Z848" s="152"/>
      <c r="AA848" s="152"/>
      <c r="AB848" s="152"/>
      <c r="AC848" s="152"/>
      <c r="AD848" s="152"/>
      <c r="AE848" s="152"/>
      <c r="AF848" s="152"/>
      <c r="AG848" s="152" t="s">
        <v>138</v>
      </c>
      <c r="AH848" s="152">
        <v>2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5">
      <c r="A849" s="159"/>
      <c r="B849" s="160"/>
      <c r="C849" s="192" t="s">
        <v>233</v>
      </c>
      <c r="D849" s="165"/>
      <c r="E849" s="166">
        <v>-3.6</v>
      </c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52"/>
      <c r="Z849" s="152"/>
      <c r="AA849" s="152"/>
      <c r="AB849" s="152"/>
      <c r="AC849" s="152"/>
      <c r="AD849" s="152"/>
      <c r="AE849" s="152"/>
      <c r="AF849" s="152"/>
      <c r="AG849" s="152" t="s">
        <v>138</v>
      </c>
      <c r="AH849" s="152">
        <v>2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5">
      <c r="A850" s="159"/>
      <c r="B850" s="160"/>
      <c r="C850" s="192" t="s">
        <v>234</v>
      </c>
      <c r="D850" s="165"/>
      <c r="E850" s="166">
        <v>-1.6</v>
      </c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52"/>
      <c r="Z850" s="152"/>
      <c r="AA850" s="152"/>
      <c r="AB850" s="152"/>
      <c r="AC850" s="152"/>
      <c r="AD850" s="152"/>
      <c r="AE850" s="152"/>
      <c r="AF850" s="152"/>
      <c r="AG850" s="152" t="s">
        <v>138</v>
      </c>
      <c r="AH850" s="152">
        <v>2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outlineLevel="1" x14ac:dyDescent="0.25">
      <c r="A851" s="159"/>
      <c r="B851" s="160"/>
      <c r="C851" s="192" t="s">
        <v>226</v>
      </c>
      <c r="D851" s="165"/>
      <c r="E851" s="166">
        <v>-0.9</v>
      </c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52"/>
      <c r="Z851" s="152"/>
      <c r="AA851" s="152"/>
      <c r="AB851" s="152"/>
      <c r="AC851" s="152"/>
      <c r="AD851" s="152"/>
      <c r="AE851" s="152"/>
      <c r="AF851" s="152"/>
      <c r="AG851" s="152" t="s">
        <v>138</v>
      </c>
      <c r="AH851" s="152">
        <v>2</v>
      </c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1" x14ac:dyDescent="0.25">
      <c r="A852" s="159"/>
      <c r="B852" s="160"/>
      <c r="C852" s="192" t="s">
        <v>241</v>
      </c>
      <c r="D852" s="165"/>
      <c r="E852" s="166">
        <v>4.2</v>
      </c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52"/>
      <c r="Z852" s="152"/>
      <c r="AA852" s="152"/>
      <c r="AB852" s="152"/>
      <c r="AC852" s="152"/>
      <c r="AD852" s="152"/>
      <c r="AE852" s="152"/>
      <c r="AF852" s="152"/>
      <c r="AG852" s="152" t="s">
        <v>138</v>
      </c>
      <c r="AH852" s="152">
        <v>2</v>
      </c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1" x14ac:dyDescent="0.25">
      <c r="A853" s="159"/>
      <c r="B853" s="160"/>
      <c r="C853" s="192" t="s">
        <v>228</v>
      </c>
      <c r="D853" s="165"/>
      <c r="E853" s="166">
        <v>-1.8</v>
      </c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52"/>
      <c r="Z853" s="152"/>
      <c r="AA853" s="152"/>
      <c r="AB853" s="152"/>
      <c r="AC853" s="152"/>
      <c r="AD853" s="152"/>
      <c r="AE853" s="152"/>
      <c r="AF853" s="152"/>
      <c r="AG853" s="152" t="s">
        <v>138</v>
      </c>
      <c r="AH853" s="152">
        <v>2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 x14ac:dyDescent="0.25">
      <c r="A854" s="159"/>
      <c r="B854" s="160"/>
      <c r="C854" s="192" t="s">
        <v>242</v>
      </c>
      <c r="D854" s="165"/>
      <c r="E854" s="166">
        <v>8.8000000000000007</v>
      </c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52"/>
      <c r="Z854" s="152"/>
      <c r="AA854" s="152"/>
      <c r="AB854" s="152"/>
      <c r="AC854" s="152"/>
      <c r="AD854" s="152"/>
      <c r="AE854" s="152"/>
      <c r="AF854" s="152"/>
      <c r="AG854" s="152" t="s">
        <v>138</v>
      </c>
      <c r="AH854" s="152">
        <v>2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 x14ac:dyDescent="0.25">
      <c r="A855" s="159"/>
      <c r="B855" s="160"/>
      <c r="C855" s="192" t="s">
        <v>238</v>
      </c>
      <c r="D855" s="165"/>
      <c r="E855" s="166">
        <v>-1.2</v>
      </c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52"/>
      <c r="Z855" s="152"/>
      <c r="AA855" s="152"/>
      <c r="AB855" s="152"/>
      <c r="AC855" s="152"/>
      <c r="AD855" s="152"/>
      <c r="AE855" s="152"/>
      <c r="AF855" s="152"/>
      <c r="AG855" s="152" t="s">
        <v>138</v>
      </c>
      <c r="AH855" s="152">
        <v>2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outlineLevel="1" x14ac:dyDescent="0.25">
      <c r="A856" s="159"/>
      <c r="B856" s="160"/>
      <c r="C856" s="192" t="s">
        <v>243</v>
      </c>
      <c r="D856" s="165"/>
      <c r="E856" s="166">
        <v>9.1999999999999993</v>
      </c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52"/>
      <c r="Z856" s="152"/>
      <c r="AA856" s="152"/>
      <c r="AB856" s="152"/>
      <c r="AC856" s="152"/>
      <c r="AD856" s="152"/>
      <c r="AE856" s="152"/>
      <c r="AF856" s="152"/>
      <c r="AG856" s="152" t="s">
        <v>138</v>
      </c>
      <c r="AH856" s="152">
        <v>2</v>
      </c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5">
      <c r="A857" s="159"/>
      <c r="B857" s="160"/>
      <c r="C857" s="192" t="s">
        <v>238</v>
      </c>
      <c r="D857" s="165"/>
      <c r="E857" s="166">
        <v>-1.2</v>
      </c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52"/>
      <c r="Z857" s="152"/>
      <c r="AA857" s="152"/>
      <c r="AB857" s="152"/>
      <c r="AC857" s="152"/>
      <c r="AD857" s="152"/>
      <c r="AE857" s="152"/>
      <c r="AF857" s="152"/>
      <c r="AG857" s="152" t="s">
        <v>138</v>
      </c>
      <c r="AH857" s="152">
        <v>2</v>
      </c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 x14ac:dyDescent="0.25">
      <c r="A858" s="159"/>
      <c r="B858" s="160"/>
      <c r="C858" s="192" t="s">
        <v>244</v>
      </c>
      <c r="D858" s="165"/>
      <c r="E858" s="166">
        <v>7.6</v>
      </c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52"/>
      <c r="Z858" s="152"/>
      <c r="AA858" s="152"/>
      <c r="AB858" s="152"/>
      <c r="AC858" s="152"/>
      <c r="AD858" s="152"/>
      <c r="AE858" s="152"/>
      <c r="AF858" s="152"/>
      <c r="AG858" s="152" t="s">
        <v>138</v>
      </c>
      <c r="AH858" s="152">
        <v>2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1" x14ac:dyDescent="0.25">
      <c r="A859" s="159"/>
      <c r="B859" s="160"/>
      <c r="C859" s="192" t="s">
        <v>236</v>
      </c>
      <c r="D859" s="165"/>
      <c r="E859" s="166">
        <v>-0.6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52"/>
      <c r="Z859" s="152"/>
      <c r="AA859" s="152"/>
      <c r="AB859" s="152"/>
      <c r="AC859" s="152"/>
      <c r="AD859" s="152"/>
      <c r="AE859" s="152"/>
      <c r="AF859" s="152"/>
      <c r="AG859" s="152" t="s">
        <v>138</v>
      </c>
      <c r="AH859" s="152">
        <v>2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5">
      <c r="A860" s="159"/>
      <c r="B860" s="160"/>
      <c r="C860" s="192" t="s">
        <v>245</v>
      </c>
      <c r="D860" s="165"/>
      <c r="E860" s="166">
        <v>10.8</v>
      </c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52"/>
      <c r="Z860" s="152"/>
      <c r="AA860" s="152"/>
      <c r="AB860" s="152"/>
      <c r="AC860" s="152"/>
      <c r="AD860" s="152"/>
      <c r="AE860" s="152"/>
      <c r="AF860" s="152"/>
      <c r="AG860" s="152" t="s">
        <v>138</v>
      </c>
      <c r="AH860" s="152">
        <v>2</v>
      </c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5">
      <c r="A861" s="159"/>
      <c r="B861" s="160"/>
      <c r="C861" s="192" t="s">
        <v>236</v>
      </c>
      <c r="D861" s="165"/>
      <c r="E861" s="166">
        <v>-0.6</v>
      </c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52"/>
      <c r="Z861" s="152"/>
      <c r="AA861" s="152"/>
      <c r="AB861" s="152"/>
      <c r="AC861" s="152"/>
      <c r="AD861" s="152"/>
      <c r="AE861" s="152"/>
      <c r="AF861" s="152"/>
      <c r="AG861" s="152" t="s">
        <v>138</v>
      </c>
      <c r="AH861" s="152">
        <v>2</v>
      </c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5">
      <c r="A862" s="159"/>
      <c r="B862" s="160"/>
      <c r="C862" s="192" t="s">
        <v>234</v>
      </c>
      <c r="D862" s="165"/>
      <c r="E862" s="166">
        <v>-1.6</v>
      </c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52"/>
      <c r="Z862" s="152"/>
      <c r="AA862" s="152"/>
      <c r="AB862" s="152"/>
      <c r="AC862" s="152"/>
      <c r="AD862" s="152"/>
      <c r="AE862" s="152"/>
      <c r="AF862" s="152"/>
      <c r="AG862" s="152" t="s">
        <v>138</v>
      </c>
      <c r="AH862" s="152">
        <v>2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outlineLevel="1" x14ac:dyDescent="0.25">
      <c r="A863" s="159"/>
      <c r="B863" s="160"/>
      <c r="C863" s="192" t="s">
        <v>246</v>
      </c>
      <c r="D863" s="165"/>
      <c r="E863" s="166">
        <v>21</v>
      </c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52"/>
      <c r="Z863" s="152"/>
      <c r="AA863" s="152"/>
      <c r="AB863" s="152"/>
      <c r="AC863" s="152"/>
      <c r="AD863" s="152"/>
      <c r="AE863" s="152"/>
      <c r="AF863" s="152"/>
      <c r="AG863" s="152" t="s">
        <v>138</v>
      </c>
      <c r="AH863" s="152">
        <v>2</v>
      </c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1" x14ac:dyDescent="0.25">
      <c r="A864" s="159"/>
      <c r="B864" s="160"/>
      <c r="C864" s="192" t="s">
        <v>225</v>
      </c>
      <c r="D864" s="165"/>
      <c r="E864" s="166">
        <v>-0.8</v>
      </c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52"/>
      <c r="Z864" s="152"/>
      <c r="AA864" s="152"/>
      <c r="AB864" s="152"/>
      <c r="AC864" s="152"/>
      <c r="AD864" s="152"/>
      <c r="AE864" s="152"/>
      <c r="AF864" s="152"/>
      <c r="AG864" s="152" t="s">
        <v>138</v>
      </c>
      <c r="AH864" s="152">
        <v>2</v>
      </c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1" x14ac:dyDescent="0.25">
      <c r="A865" s="159"/>
      <c r="B865" s="160"/>
      <c r="C865" s="191" t="s">
        <v>248</v>
      </c>
      <c r="D865" s="165"/>
      <c r="E865" s="166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52"/>
      <c r="Z865" s="152"/>
      <c r="AA865" s="152"/>
      <c r="AB865" s="152"/>
      <c r="AC865" s="152"/>
      <c r="AD865" s="152"/>
      <c r="AE865" s="152"/>
      <c r="AF865" s="152"/>
      <c r="AG865" s="152" t="s">
        <v>138</v>
      </c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outlineLevel="1" x14ac:dyDescent="0.25">
      <c r="A866" s="159"/>
      <c r="B866" s="160"/>
      <c r="C866" s="189" t="s">
        <v>553</v>
      </c>
      <c r="D866" s="163"/>
      <c r="E866" s="164">
        <v>7.0510000000000002</v>
      </c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52"/>
      <c r="Z866" s="152"/>
      <c r="AA866" s="152"/>
      <c r="AB866" s="152"/>
      <c r="AC866" s="152"/>
      <c r="AD866" s="152"/>
      <c r="AE866" s="152"/>
      <c r="AF866" s="152"/>
      <c r="AG866" s="152" t="s">
        <v>138</v>
      </c>
      <c r="AH866" s="152">
        <v>0</v>
      </c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5">
      <c r="A867" s="180">
        <v>107</v>
      </c>
      <c r="B867" s="181" t="s">
        <v>554</v>
      </c>
      <c r="C867" s="190" t="s">
        <v>555</v>
      </c>
      <c r="D867" s="182" t="s">
        <v>0</v>
      </c>
      <c r="E867" s="183">
        <v>1184.9825000000001</v>
      </c>
      <c r="F867" s="184"/>
      <c r="G867" s="185">
        <f>ROUND(E867*F867,2)</f>
        <v>0</v>
      </c>
      <c r="H867" s="162">
        <v>0</v>
      </c>
      <c r="I867" s="161">
        <f>ROUND(E867*H867,2)</f>
        <v>0</v>
      </c>
      <c r="J867" s="162">
        <v>6.7</v>
      </c>
      <c r="K867" s="161">
        <f>ROUND(E867*J867,2)</f>
        <v>7939.38</v>
      </c>
      <c r="L867" s="161">
        <v>21</v>
      </c>
      <c r="M867" s="161">
        <f>G867*(1+L867/100)</f>
        <v>0</v>
      </c>
      <c r="N867" s="161">
        <v>0</v>
      </c>
      <c r="O867" s="161">
        <f>ROUND(E867*N867,2)</f>
        <v>0</v>
      </c>
      <c r="P867" s="161">
        <v>0</v>
      </c>
      <c r="Q867" s="161">
        <f>ROUND(E867*P867,2)</f>
        <v>0</v>
      </c>
      <c r="R867" s="161"/>
      <c r="S867" s="161" t="s">
        <v>133</v>
      </c>
      <c r="T867" s="161" t="s">
        <v>134</v>
      </c>
      <c r="U867" s="161">
        <v>0</v>
      </c>
      <c r="V867" s="161">
        <f>ROUND(E867*U867,2)</f>
        <v>0</v>
      </c>
      <c r="W867" s="161"/>
      <c r="X867" s="161" t="s">
        <v>323</v>
      </c>
      <c r="Y867" s="152"/>
      <c r="Z867" s="152"/>
      <c r="AA867" s="152"/>
      <c r="AB867" s="152"/>
      <c r="AC867" s="152"/>
      <c r="AD867" s="152"/>
      <c r="AE867" s="152"/>
      <c r="AF867" s="152"/>
      <c r="AG867" s="152" t="s">
        <v>324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x14ac:dyDescent="0.25">
      <c r="A868" s="168" t="s">
        <v>128</v>
      </c>
      <c r="B868" s="169" t="s">
        <v>88</v>
      </c>
      <c r="C868" s="187" t="s">
        <v>89</v>
      </c>
      <c r="D868" s="170"/>
      <c r="E868" s="171"/>
      <c r="F868" s="172"/>
      <c r="G868" s="173">
        <f>SUMIF(AG869:AG899,"&lt;&gt;NOR",G869:G899)</f>
        <v>0</v>
      </c>
      <c r="H868" s="167"/>
      <c r="I868" s="167">
        <f>SUM(I869:I899)</f>
        <v>72157.840000000011</v>
      </c>
      <c r="J868" s="167"/>
      <c r="K868" s="167">
        <f>SUM(K869:K899)</f>
        <v>46403.26</v>
      </c>
      <c r="L868" s="167"/>
      <c r="M868" s="167">
        <f>SUM(M869:M899)</f>
        <v>0</v>
      </c>
      <c r="N868" s="167"/>
      <c r="O868" s="167">
        <f>SUM(O869:O899)</f>
        <v>0.47000000000000003</v>
      </c>
      <c r="P868" s="167"/>
      <c r="Q868" s="167">
        <f>SUM(Q869:Q899)</f>
        <v>0</v>
      </c>
      <c r="R868" s="167"/>
      <c r="S868" s="167"/>
      <c r="T868" s="167"/>
      <c r="U868" s="167"/>
      <c r="V868" s="167">
        <f>SUM(V869:V899)</f>
        <v>75.05</v>
      </c>
      <c r="W868" s="167"/>
      <c r="X868" s="167"/>
      <c r="AG868" t="s">
        <v>129</v>
      </c>
    </row>
    <row r="869" spans="1:60" outlineLevel="1" x14ac:dyDescent="0.25">
      <c r="A869" s="174">
        <v>108</v>
      </c>
      <c r="B869" s="175" t="s">
        <v>556</v>
      </c>
      <c r="C869" s="188" t="s">
        <v>557</v>
      </c>
      <c r="D869" s="176" t="s">
        <v>132</v>
      </c>
      <c r="E869" s="177">
        <v>133.55000000000001</v>
      </c>
      <c r="F869" s="178"/>
      <c r="G869" s="179">
        <f>ROUND(E869*F869,2)</f>
        <v>0</v>
      </c>
      <c r="H869" s="162">
        <v>0</v>
      </c>
      <c r="I869" s="161">
        <f>ROUND(E869*H869,2)</f>
        <v>0</v>
      </c>
      <c r="J869" s="162">
        <v>8.1999999999999993</v>
      </c>
      <c r="K869" s="161">
        <f>ROUND(E869*J869,2)</f>
        <v>1095.1099999999999</v>
      </c>
      <c r="L869" s="161">
        <v>21</v>
      </c>
      <c r="M869" s="161">
        <f>G869*(1+L869/100)</f>
        <v>0</v>
      </c>
      <c r="N869" s="161">
        <v>0</v>
      </c>
      <c r="O869" s="161">
        <f>ROUND(E869*N869,2)</f>
        <v>0</v>
      </c>
      <c r="P869" s="161">
        <v>0</v>
      </c>
      <c r="Q869" s="161">
        <f>ROUND(E869*P869,2)</f>
        <v>0</v>
      </c>
      <c r="R869" s="161"/>
      <c r="S869" s="161" t="s">
        <v>133</v>
      </c>
      <c r="T869" s="161" t="s">
        <v>134</v>
      </c>
      <c r="U869" s="161">
        <v>1.6E-2</v>
      </c>
      <c r="V869" s="161">
        <f>ROUND(E869*U869,2)</f>
        <v>2.14</v>
      </c>
      <c r="W869" s="161"/>
      <c r="X869" s="161" t="s">
        <v>135</v>
      </c>
      <c r="Y869" s="152"/>
      <c r="Z869" s="152"/>
      <c r="AA869" s="152"/>
      <c r="AB869" s="152"/>
      <c r="AC869" s="152"/>
      <c r="AD869" s="152"/>
      <c r="AE869" s="152"/>
      <c r="AF869" s="152"/>
      <c r="AG869" s="152" t="s">
        <v>136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5">
      <c r="A870" s="159"/>
      <c r="B870" s="160"/>
      <c r="C870" s="189" t="s">
        <v>196</v>
      </c>
      <c r="D870" s="163"/>
      <c r="E870" s="164">
        <v>35.51</v>
      </c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52"/>
      <c r="Z870" s="152"/>
      <c r="AA870" s="152"/>
      <c r="AB870" s="152"/>
      <c r="AC870" s="152"/>
      <c r="AD870" s="152"/>
      <c r="AE870" s="152"/>
      <c r="AF870" s="152"/>
      <c r="AG870" s="152" t="s">
        <v>138</v>
      </c>
      <c r="AH870" s="152">
        <v>0</v>
      </c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5">
      <c r="A871" s="159"/>
      <c r="B871" s="160"/>
      <c r="C871" s="189" t="s">
        <v>199</v>
      </c>
      <c r="D871" s="163"/>
      <c r="E871" s="164">
        <v>53.94</v>
      </c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52"/>
      <c r="Z871" s="152"/>
      <c r="AA871" s="152"/>
      <c r="AB871" s="152"/>
      <c r="AC871" s="152"/>
      <c r="AD871" s="152"/>
      <c r="AE871" s="152"/>
      <c r="AF871" s="152"/>
      <c r="AG871" s="152" t="s">
        <v>138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5">
      <c r="A872" s="159"/>
      <c r="B872" s="160"/>
      <c r="C872" s="189" t="s">
        <v>212</v>
      </c>
      <c r="D872" s="163"/>
      <c r="E872" s="164">
        <v>44.1</v>
      </c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52"/>
      <c r="Z872" s="152"/>
      <c r="AA872" s="152"/>
      <c r="AB872" s="152"/>
      <c r="AC872" s="152"/>
      <c r="AD872" s="152"/>
      <c r="AE872" s="152"/>
      <c r="AF872" s="152"/>
      <c r="AG872" s="152" t="s">
        <v>138</v>
      </c>
      <c r="AH872" s="152">
        <v>0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5">
      <c r="A873" s="174">
        <v>109</v>
      </c>
      <c r="B873" s="175" t="s">
        <v>558</v>
      </c>
      <c r="C873" s="188" t="s">
        <v>559</v>
      </c>
      <c r="D873" s="176" t="s">
        <v>132</v>
      </c>
      <c r="E873" s="177">
        <v>133.55000000000001</v>
      </c>
      <c r="F873" s="178"/>
      <c r="G873" s="179">
        <f>ROUND(E873*F873,2)</f>
        <v>0</v>
      </c>
      <c r="H873" s="162">
        <v>0</v>
      </c>
      <c r="I873" s="161">
        <f>ROUND(E873*H873,2)</f>
        <v>0</v>
      </c>
      <c r="J873" s="162">
        <v>23.2</v>
      </c>
      <c r="K873" s="161">
        <f>ROUND(E873*J873,2)</f>
        <v>3098.36</v>
      </c>
      <c r="L873" s="161">
        <v>21</v>
      </c>
      <c r="M873" s="161">
        <f>G873*(1+L873/100)</f>
        <v>0</v>
      </c>
      <c r="N873" s="161">
        <v>0</v>
      </c>
      <c r="O873" s="161">
        <f>ROUND(E873*N873,2)</f>
        <v>0</v>
      </c>
      <c r="P873" s="161">
        <v>0</v>
      </c>
      <c r="Q873" s="161">
        <f>ROUND(E873*P873,2)</f>
        <v>0</v>
      </c>
      <c r="R873" s="161"/>
      <c r="S873" s="161" t="s">
        <v>133</v>
      </c>
      <c r="T873" s="161" t="s">
        <v>133</v>
      </c>
      <c r="U873" s="161">
        <v>4.5999999999999999E-2</v>
      </c>
      <c r="V873" s="161">
        <f>ROUND(E873*U873,2)</f>
        <v>6.14</v>
      </c>
      <c r="W873" s="161"/>
      <c r="X873" s="161" t="s">
        <v>135</v>
      </c>
      <c r="Y873" s="152"/>
      <c r="Z873" s="152"/>
      <c r="AA873" s="152"/>
      <c r="AB873" s="152"/>
      <c r="AC873" s="152"/>
      <c r="AD873" s="152"/>
      <c r="AE873" s="152"/>
      <c r="AF873" s="152"/>
      <c r="AG873" s="152" t="s">
        <v>136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5">
      <c r="A874" s="159"/>
      <c r="B874" s="160"/>
      <c r="C874" s="189" t="s">
        <v>196</v>
      </c>
      <c r="D874" s="163"/>
      <c r="E874" s="164">
        <v>35.51</v>
      </c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52"/>
      <c r="Z874" s="152"/>
      <c r="AA874" s="152"/>
      <c r="AB874" s="152"/>
      <c r="AC874" s="152"/>
      <c r="AD874" s="152"/>
      <c r="AE874" s="152"/>
      <c r="AF874" s="152"/>
      <c r="AG874" s="152" t="s">
        <v>138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5">
      <c r="A875" s="159"/>
      <c r="B875" s="160"/>
      <c r="C875" s="189" t="s">
        <v>199</v>
      </c>
      <c r="D875" s="163"/>
      <c r="E875" s="164">
        <v>53.94</v>
      </c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52"/>
      <c r="Z875" s="152"/>
      <c r="AA875" s="152"/>
      <c r="AB875" s="152"/>
      <c r="AC875" s="152"/>
      <c r="AD875" s="152"/>
      <c r="AE875" s="152"/>
      <c r="AF875" s="152"/>
      <c r="AG875" s="152" t="s">
        <v>138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5">
      <c r="A876" s="159"/>
      <c r="B876" s="160"/>
      <c r="C876" s="189" t="s">
        <v>212</v>
      </c>
      <c r="D876" s="163"/>
      <c r="E876" s="164">
        <v>44.1</v>
      </c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52"/>
      <c r="Z876" s="152"/>
      <c r="AA876" s="152"/>
      <c r="AB876" s="152"/>
      <c r="AC876" s="152"/>
      <c r="AD876" s="152"/>
      <c r="AE876" s="152"/>
      <c r="AF876" s="152"/>
      <c r="AG876" s="152" t="s">
        <v>138</v>
      </c>
      <c r="AH876" s="152">
        <v>0</v>
      </c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ht="20.399999999999999" outlineLevel="1" x14ac:dyDescent="0.25">
      <c r="A877" s="174">
        <v>110</v>
      </c>
      <c r="B877" s="175" t="s">
        <v>560</v>
      </c>
      <c r="C877" s="188" t="s">
        <v>561</v>
      </c>
      <c r="D877" s="176" t="s">
        <v>267</v>
      </c>
      <c r="E877" s="177">
        <v>78.7</v>
      </c>
      <c r="F877" s="178"/>
      <c r="G877" s="179">
        <f>ROUND(E877*F877,2)</f>
        <v>0</v>
      </c>
      <c r="H877" s="162">
        <v>34.950000000000003</v>
      </c>
      <c r="I877" s="161">
        <f>ROUND(E877*H877,2)</f>
        <v>2750.57</v>
      </c>
      <c r="J877" s="162">
        <v>84.05</v>
      </c>
      <c r="K877" s="161">
        <f>ROUND(E877*J877,2)</f>
        <v>6614.74</v>
      </c>
      <c r="L877" s="161">
        <v>21</v>
      </c>
      <c r="M877" s="161">
        <f>G877*(1+L877/100)</f>
        <v>0</v>
      </c>
      <c r="N877" s="161">
        <v>8.0000000000000007E-5</v>
      </c>
      <c r="O877" s="161">
        <f>ROUND(E877*N877,2)</f>
        <v>0.01</v>
      </c>
      <c r="P877" s="161">
        <v>0</v>
      </c>
      <c r="Q877" s="161">
        <f>ROUND(E877*P877,2)</f>
        <v>0</v>
      </c>
      <c r="R877" s="161"/>
      <c r="S877" s="161" t="s">
        <v>133</v>
      </c>
      <c r="T877" s="161" t="s">
        <v>134</v>
      </c>
      <c r="U877" s="161">
        <v>0.13719999999999999</v>
      </c>
      <c r="V877" s="161">
        <f>ROUND(E877*U877,2)</f>
        <v>10.8</v>
      </c>
      <c r="W877" s="161"/>
      <c r="X877" s="161" t="s">
        <v>135</v>
      </c>
      <c r="Y877" s="152"/>
      <c r="Z877" s="152"/>
      <c r="AA877" s="152"/>
      <c r="AB877" s="152"/>
      <c r="AC877" s="152"/>
      <c r="AD877" s="152"/>
      <c r="AE877" s="152"/>
      <c r="AF877" s="152"/>
      <c r="AG877" s="152" t="s">
        <v>136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5">
      <c r="A878" s="159"/>
      <c r="B878" s="160"/>
      <c r="C878" s="189" t="s">
        <v>327</v>
      </c>
      <c r="D878" s="163"/>
      <c r="E878" s="164">
        <v>24</v>
      </c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52"/>
      <c r="Z878" s="152"/>
      <c r="AA878" s="152"/>
      <c r="AB878" s="152"/>
      <c r="AC878" s="152"/>
      <c r="AD878" s="152"/>
      <c r="AE878" s="152"/>
      <c r="AF878" s="152"/>
      <c r="AG878" s="152" t="s">
        <v>138</v>
      </c>
      <c r="AH878" s="152">
        <v>0</v>
      </c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5">
      <c r="A879" s="159"/>
      <c r="B879" s="160"/>
      <c r="C879" s="189" t="s">
        <v>328</v>
      </c>
      <c r="D879" s="163"/>
      <c r="E879" s="164">
        <v>-0.8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52"/>
      <c r="Z879" s="152"/>
      <c r="AA879" s="152"/>
      <c r="AB879" s="152"/>
      <c r="AC879" s="152"/>
      <c r="AD879" s="152"/>
      <c r="AE879" s="152"/>
      <c r="AF879" s="152"/>
      <c r="AG879" s="152" t="s">
        <v>138</v>
      </c>
      <c r="AH879" s="152">
        <v>0</v>
      </c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5">
      <c r="A880" s="159"/>
      <c r="B880" s="160"/>
      <c r="C880" s="189" t="s">
        <v>329</v>
      </c>
      <c r="D880" s="163"/>
      <c r="E880" s="164">
        <v>-0.9</v>
      </c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52"/>
      <c r="Z880" s="152"/>
      <c r="AA880" s="152"/>
      <c r="AB880" s="152"/>
      <c r="AC880" s="152"/>
      <c r="AD880" s="152"/>
      <c r="AE880" s="152"/>
      <c r="AF880" s="152"/>
      <c r="AG880" s="152" t="s">
        <v>138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5">
      <c r="A881" s="159"/>
      <c r="B881" s="160"/>
      <c r="C881" s="189" t="s">
        <v>334</v>
      </c>
      <c r="D881" s="163"/>
      <c r="E881" s="164">
        <v>30.2</v>
      </c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52"/>
      <c r="Z881" s="152"/>
      <c r="AA881" s="152"/>
      <c r="AB881" s="152"/>
      <c r="AC881" s="152"/>
      <c r="AD881" s="152"/>
      <c r="AE881" s="152"/>
      <c r="AF881" s="152"/>
      <c r="AG881" s="152" t="s">
        <v>138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5">
      <c r="A882" s="159"/>
      <c r="B882" s="160"/>
      <c r="C882" s="189" t="s">
        <v>328</v>
      </c>
      <c r="D882" s="163"/>
      <c r="E882" s="164">
        <v>-0.8</v>
      </c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52"/>
      <c r="Z882" s="152"/>
      <c r="AA882" s="152"/>
      <c r="AB882" s="152"/>
      <c r="AC882" s="152"/>
      <c r="AD882" s="152"/>
      <c r="AE882" s="152"/>
      <c r="AF882" s="152"/>
      <c r="AG882" s="152" t="s">
        <v>138</v>
      </c>
      <c r="AH882" s="152">
        <v>0</v>
      </c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5">
      <c r="A883" s="159"/>
      <c r="B883" s="160"/>
      <c r="C883" s="189" t="s">
        <v>350</v>
      </c>
      <c r="D883" s="163"/>
      <c r="E883" s="164">
        <v>27.8</v>
      </c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52"/>
      <c r="Z883" s="152"/>
      <c r="AA883" s="152"/>
      <c r="AB883" s="152"/>
      <c r="AC883" s="152"/>
      <c r="AD883" s="152"/>
      <c r="AE883" s="152"/>
      <c r="AF883" s="152"/>
      <c r="AG883" s="152" t="s">
        <v>138</v>
      </c>
      <c r="AH883" s="152">
        <v>0</v>
      </c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5">
      <c r="A884" s="159"/>
      <c r="B884" s="160"/>
      <c r="C884" s="189" t="s">
        <v>328</v>
      </c>
      <c r="D884" s="163"/>
      <c r="E884" s="164">
        <v>-0.8</v>
      </c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52"/>
      <c r="Z884" s="152"/>
      <c r="AA884" s="152"/>
      <c r="AB884" s="152"/>
      <c r="AC884" s="152"/>
      <c r="AD884" s="152"/>
      <c r="AE884" s="152"/>
      <c r="AF884" s="152"/>
      <c r="AG884" s="152" t="s">
        <v>138</v>
      </c>
      <c r="AH884" s="152">
        <v>0</v>
      </c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ht="20.399999999999999" outlineLevel="1" x14ac:dyDescent="0.25">
      <c r="A885" s="174">
        <v>111</v>
      </c>
      <c r="B885" s="175" t="s">
        <v>562</v>
      </c>
      <c r="C885" s="188" t="s">
        <v>563</v>
      </c>
      <c r="D885" s="176" t="s">
        <v>132</v>
      </c>
      <c r="E885" s="177">
        <v>133.55000000000001</v>
      </c>
      <c r="F885" s="178"/>
      <c r="G885" s="179">
        <f>ROUND(E885*F885,2)</f>
        <v>0</v>
      </c>
      <c r="H885" s="162">
        <v>513.98</v>
      </c>
      <c r="I885" s="161">
        <f>ROUND(E885*H885,2)</f>
        <v>68642.03</v>
      </c>
      <c r="J885" s="162">
        <v>234.42</v>
      </c>
      <c r="K885" s="161">
        <f>ROUND(E885*J885,2)</f>
        <v>31306.79</v>
      </c>
      <c r="L885" s="161">
        <v>21</v>
      </c>
      <c r="M885" s="161">
        <f>G885*(1+L885/100)</f>
        <v>0</v>
      </c>
      <c r="N885" s="161">
        <v>3.46E-3</v>
      </c>
      <c r="O885" s="161">
        <f>ROUND(E885*N885,2)</f>
        <v>0.46</v>
      </c>
      <c r="P885" s="161">
        <v>0</v>
      </c>
      <c r="Q885" s="161">
        <f>ROUND(E885*P885,2)</f>
        <v>0</v>
      </c>
      <c r="R885" s="161"/>
      <c r="S885" s="161" t="s">
        <v>133</v>
      </c>
      <c r="T885" s="161" t="s">
        <v>134</v>
      </c>
      <c r="U885" s="161">
        <v>0.38</v>
      </c>
      <c r="V885" s="161">
        <f>ROUND(E885*U885,2)</f>
        <v>50.75</v>
      </c>
      <c r="W885" s="161"/>
      <c r="X885" s="161" t="s">
        <v>135</v>
      </c>
      <c r="Y885" s="152"/>
      <c r="Z885" s="152"/>
      <c r="AA885" s="152"/>
      <c r="AB885" s="152"/>
      <c r="AC885" s="152"/>
      <c r="AD885" s="152"/>
      <c r="AE885" s="152"/>
      <c r="AF885" s="152"/>
      <c r="AG885" s="152" t="s">
        <v>136</v>
      </c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outlineLevel="1" x14ac:dyDescent="0.25">
      <c r="A886" s="159"/>
      <c r="B886" s="160"/>
      <c r="C886" s="189" t="s">
        <v>564</v>
      </c>
      <c r="D886" s="163"/>
      <c r="E886" s="164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52"/>
      <c r="Z886" s="152"/>
      <c r="AA886" s="152"/>
      <c r="AB886" s="152"/>
      <c r="AC886" s="152"/>
      <c r="AD886" s="152"/>
      <c r="AE886" s="152"/>
      <c r="AF886" s="152"/>
      <c r="AG886" s="152" t="s">
        <v>138</v>
      </c>
      <c r="AH886" s="152">
        <v>0</v>
      </c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5">
      <c r="A887" s="159"/>
      <c r="B887" s="160"/>
      <c r="C887" s="189" t="s">
        <v>565</v>
      </c>
      <c r="D887" s="163"/>
      <c r="E887" s="164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52"/>
      <c r="Z887" s="152"/>
      <c r="AA887" s="152"/>
      <c r="AB887" s="152"/>
      <c r="AC887" s="152"/>
      <c r="AD887" s="152"/>
      <c r="AE887" s="152"/>
      <c r="AF887" s="152"/>
      <c r="AG887" s="152" t="s">
        <v>138</v>
      </c>
      <c r="AH887" s="152">
        <v>0</v>
      </c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 x14ac:dyDescent="0.25">
      <c r="A888" s="159"/>
      <c r="B888" s="160"/>
      <c r="C888" s="189" t="s">
        <v>566</v>
      </c>
      <c r="D888" s="163"/>
      <c r="E888" s="164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52"/>
      <c r="Z888" s="152"/>
      <c r="AA888" s="152"/>
      <c r="AB888" s="152"/>
      <c r="AC888" s="152"/>
      <c r="AD888" s="152"/>
      <c r="AE888" s="152"/>
      <c r="AF888" s="152"/>
      <c r="AG888" s="152" t="s">
        <v>138</v>
      </c>
      <c r="AH888" s="152">
        <v>0</v>
      </c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 x14ac:dyDescent="0.25">
      <c r="A889" s="159"/>
      <c r="B889" s="160"/>
      <c r="C889" s="189" t="s">
        <v>196</v>
      </c>
      <c r="D889" s="163"/>
      <c r="E889" s="164">
        <v>35.51</v>
      </c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52"/>
      <c r="Z889" s="152"/>
      <c r="AA889" s="152"/>
      <c r="AB889" s="152"/>
      <c r="AC889" s="152"/>
      <c r="AD889" s="152"/>
      <c r="AE889" s="152"/>
      <c r="AF889" s="152"/>
      <c r="AG889" s="152" t="s">
        <v>138</v>
      </c>
      <c r="AH889" s="152">
        <v>0</v>
      </c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5">
      <c r="A890" s="159"/>
      <c r="B890" s="160"/>
      <c r="C890" s="189" t="s">
        <v>199</v>
      </c>
      <c r="D890" s="163"/>
      <c r="E890" s="164">
        <v>53.94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52"/>
      <c r="Z890" s="152"/>
      <c r="AA890" s="152"/>
      <c r="AB890" s="152"/>
      <c r="AC890" s="152"/>
      <c r="AD890" s="152"/>
      <c r="AE890" s="152"/>
      <c r="AF890" s="152"/>
      <c r="AG890" s="152" t="s">
        <v>138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5">
      <c r="A891" s="159"/>
      <c r="B891" s="160"/>
      <c r="C891" s="189" t="s">
        <v>212</v>
      </c>
      <c r="D891" s="163"/>
      <c r="E891" s="164">
        <v>44.1</v>
      </c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52"/>
      <c r="Z891" s="152"/>
      <c r="AA891" s="152"/>
      <c r="AB891" s="152"/>
      <c r="AC891" s="152"/>
      <c r="AD891" s="152"/>
      <c r="AE891" s="152"/>
      <c r="AF891" s="152"/>
      <c r="AG891" s="152" t="s">
        <v>138</v>
      </c>
      <c r="AH891" s="152">
        <v>0</v>
      </c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ht="20.399999999999999" outlineLevel="1" x14ac:dyDescent="0.25">
      <c r="A892" s="174">
        <v>112</v>
      </c>
      <c r="B892" s="175" t="s">
        <v>567</v>
      </c>
      <c r="C892" s="188" t="s">
        <v>568</v>
      </c>
      <c r="D892" s="176" t="s">
        <v>267</v>
      </c>
      <c r="E892" s="177">
        <v>66.775000000000006</v>
      </c>
      <c r="F892" s="178"/>
      <c r="G892" s="179">
        <f>ROUND(E892*F892,2)</f>
        <v>0</v>
      </c>
      <c r="H892" s="162">
        <v>11.46</v>
      </c>
      <c r="I892" s="161">
        <f>ROUND(E892*H892,2)</f>
        <v>765.24</v>
      </c>
      <c r="J892" s="162">
        <v>46.64</v>
      </c>
      <c r="K892" s="161">
        <f>ROUND(E892*J892,2)</f>
        <v>3114.39</v>
      </c>
      <c r="L892" s="161">
        <v>21</v>
      </c>
      <c r="M892" s="161">
        <f>G892*(1+L892/100)</f>
        <v>0</v>
      </c>
      <c r="N892" s="161">
        <v>4.0000000000000003E-5</v>
      </c>
      <c r="O892" s="161">
        <f>ROUND(E892*N892,2)</f>
        <v>0</v>
      </c>
      <c r="P892" s="161">
        <v>0</v>
      </c>
      <c r="Q892" s="161">
        <f>ROUND(E892*P892,2)</f>
        <v>0</v>
      </c>
      <c r="R892" s="161"/>
      <c r="S892" s="161" t="s">
        <v>133</v>
      </c>
      <c r="T892" s="161" t="s">
        <v>134</v>
      </c>
      <c r="U892" s="161">
        <v>7.8200000000000006E-2</v>
      </c>
      <c r="V892" s="161">
        <f>ROUND(E892*U892,2)</f>
        <v>5.22</v>
      </c>
      <c r="W892" s="161"/>
      <c r="X892" s="161" t="s">
        <v>135</v>
      </c>
      <c r="Y892" s="152"/>
      <c r="Z892" s="152"/>
      <c r="AA892" s="152"/>
      <c r="AB892" s="152"/>
      <c r="AC892" s="152"/>
      <c r="AD892" s="152"/>
      <c r="AE892" s="152"/>
      <c r="AF892" s="152"/>
      <c r="AG892" s="152" t="s">
        <v>136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1" x14ac:dyDescent="0.25">
      <c r="A893" s="159"/>
      <c r="B893" s="160"/>
      <c r="C893" s="191" t="s">
        <v>222</v>
      </c>
      <c r="D893" s="165"/>
      <c r="E893" s="166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52"/>
      <c r="Z893" s="152"/>
      <c r="AA893" s="152"/>
      <c r="AB893" s="152"/>
      <c r="AC893" s="152"/>
      <c r="AD893" s="152"/>
      <c r="AE893" s="152"/>
      <c r="AF893" s="152"/>
      <c r="AG893" s="152" t="s">
        <v>138</v>
      </c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5">
      <c r="A894" s="159"/>
      <c r="B894" s="160"/>
      <c r="C894" s="192" t="s">
        <v>569</v>
      </c>
      <c r="D894" s="165"/>
      <c r="E894" s="166">
        <v>35.51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52"/>
      <c r="Z894" s="152"/>
      <c r="AA894" s="152"/>
      <c r="AB894" s="152"/>
      <c r="AC894" s="152"/>
      <c r="AD894" s="152"/>
      <c r="AE894" s="152"/>
      <c r="AF894" s="152"/>
      <c r="AG894" s="152" t="s">
        <v>138</v>
      </c>
      <c r="AH894" s="152">
        <v>2</v>
      </c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5">
      <c r="A895" s="159"/>
      <c r="B895" s="160"/>
      <c r="C895" s="192" t="s">
        <v>570</v>
      </c>
      <c r="D895" s="165"/>
      <c r="E895" s="166">
        <v>53.94</v>
      </c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52"/>
      <c r="Z895" s="152"/>
      <c r="AA895" s="152"/>
      <c r="AB895" s="152"/>
      <c r="AC895" s="152"/>
      <c r="AD895" s="152"/>
      <c r="AE895" s="152"/>
      <c r="AF895" s="152"/>
      <c r="AG895" s="152" t="s">
        <v>138</v>
      </c>
      <c r="AH895" s="152">
        <v>2</v>
      </c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5">
      <c r="A896" s="159"/>
      <c r="B896" s="160"/>
      <c r="C896" s="192" t="s">
        <v>571</v>
      </c>
      <c r="D896" s="165"/>
      <c r="E896" s="166">
        <v>44.1</v>
      </c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52"/>
      <c r="Z896" s="152"/>
      <c r="AA896" s="152"/>
      <c r="AB896" s="152"/>
      <c r="AC896" s="152"/>
      <c r="AD896" s="152"/>
      <c r="AE896" s="152"/>
      <c r="AF896" s="152"/>
      <c r="AG896" s="152" t="s">
        <v>138</v>
      </c>
      <c r="AH896" s="152">
        <v>2</v>
      </c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5">
      <c r="A897" s="159"/>
      <c r="B897" s="160"/>
      <c r="C897" s="191" t="s">
        <v>248</v>
      </c>
      <c r="D897" s="165"/>
      <c r="E897" s="166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52"/>
      <c r="Z897" s="152"/>
      <c r="AA897" s="152"/>
      <c r="AB897" s="152"/>
      <c r="AC897" s="152"/>
      <c r="AD897" s="152"/>
      <c r="AE897" s="152"/>
      <c r="AF897" s="152"/>
      <c r="AG897" s="152" t="s">
        <v>138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5">
      <c r="A898" s="159"/>
      <c r="B898" s="160"/>
      <c r="C898" s="189" t="s">
        <v>572</v>
      </c>
      <c r="D898" s="163"/>
      <c r="E898" s="164">
        <v>66.775000000000006</v>
      </c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52"/>
      <c r="Z898" s="152"/>
      <c r="AA898" s="152"/>
      <c r="AB898" s="152"/>
      <c r="AC898" s="152"/>
      <c r="AD898" s="152"/>
      <c r="AE898" s="152"/>
      <c r="AF898" s="152"/>
      <c r="AG898" s="152" t="s">
        <v>138</v>
      </c>
      <c r="AH898" s="152">
        <v>0</v>
      </c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5">
      <c r="A899" s="180">
        <v>113</v>
      </c>
      <c r="B899" s="181" t="s">
        <v>573</v>
      </c>
      <c r="C899" s="190" t="s">
        <v>574</v>
      </c>
      <c r="D899" s="182" t="s">
        <v>0</v>
      </c>
      <c r="E899" s="183">
        <v>1173.8722</v>
      </c>
      <c r="F899" s="184"/>
      <c r="G899" s="185">
        <f>ROUND(E899*F899,2)</f>
        <v>0</v>
      </c>
      <c r="H899" s="162">
        <v>0</v>
      </c>
      <c r="I899" s="161">
        <f>ROUND(E899*H899,2)</f>
        <v>0</v>
      </c>
      <c r="J899" s="162">
        <v>1</v>
      </c>
      <c r="K899" s="161">
        <f>ROUND(E899*J899,2)</f>
        <v>1173.8699999999999</v>
      </c>
      <c r="L899" s="161">
        <v>21</v>
      </c>
      <c r="M899" s="161">
        <f>G899*(1+L899/100)</f>
        <v>0</v>
      </c>
      <c r="N899" s="161">
        <v>0</v>
      </c>
      <c r="O899" s="161">
        <f>ROUND(E899*N899,2)</f>
        <v>0</v>
      </c>
      <c r="P899" s="161">
        <v>0</v>
      </c>
      <c r="Q899" s="161">
        <f>ROUND(E899*P899,2)</f>
        <v>0</v>
      </c>
      <c r="R899" s="161"/>
      <c r="S899" s="161" t="s">
        <v>133</v>
      </c>
      <c r="T899" s="161" t="s">
        <v>134</v>
      </c>
      <c r="U899" s="161">
        <v>0</v>
      </c>
      <c r="V899" s="161">
        <f>ROUND(E899*U899,2)</f>
        <v>0</v>
      </c>
      <c r="W899" s="161"/>
      <c r="X899" s="161" t="s">
        <v>323</v>
      </c>
      <c r="Y899" s="152"/>
      <c r="Z899" s="152"/>
      <c r="AA899" s="152"/>
      <c r="AB899" s="152"/>
      <c r="AC899" s="152"/>
      <c r="AD899" s="152"/>
      <c r="AE899" s="152"/>
      <c r="AF899" s="152"/>
      <c r="AG899" s="152" t="s">
        <v>324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x14ac:dyDescent="0.25">
      <c r="A900" s="168" t="s">
        <v>128</v>
      </c>
      <c r="B900" s="169" t="s">
        <v>90</v>
      </c>
      <c r="C900" s="187" t="s">
        <v>91</v>
      </c>
      <c r="D900" s="170"/>
      <c r="E900" s="171"/>
      <c r="F900" s="172"/>
      <c r="G900" s="173">
        <f>SUMIF(AG901:AG993,"&lt;&gt;NOR",G901:G993)</f>
        <v>0</v>
      </c>
      <c r="H900" s="167"/>
      <c r="I900" s="167">
        <f>SUM(I901:I993)</f>
        <v>51317.43</v>
      </c>
      <c r="J900" s="167"/>
      <c r="K900" s="167">
        <f>SUM(K901:K993)</f>
        <v>61704.21</v>
      </c>
      <c r="L900" s="167"/>
      <c r="M900" s="167">
        <f>SUM(M901:M993)</f>
        <v>0</v>
      </c>
      <c r="N900" s="167"/>
      <c r="O900" s="167">
        <f>SUM(O901:O993)</f>
        <v>0.51</v>
      </c>
      <c r="P900" s="167"/>
      <c r="Q900" s="167">
        <f>SUM(Q901:Q993)</f>
        <v>0</v>
      </c>
      <c r="R900" s="167"/>
      <c r="S900" s="167"/>
      <c r="T900" s="167"/>
      <c r="U900" s="167"/>
      <c r="V900" s="167">
        <f>SUM(V901:V993)</f>
        <v>101.42</v>
      </c>
      <c r="W900" s="167"/>
      <c r="X900" s="167"/>
      <c r="AG900" t="s">
        <v>129</v>
      </c>
    </row>
    <row r="901" spans="1:60" outlineLevel="1" x14ac:dyDescent="0.25">
      <c r="A901" s="174">
        <v>114</v>
      </c>
      <c r="B901" s="175" t="s">
        <v>575</v>
      </c>
      <c r="C901" s="188" t="s">
        <v>576</v>
      </c>
      <c r="D901" s="176" t="s">
        <v>262</v>
      </c>
      <c r="E901" s="177">
        <v>62.1</v>
      </c>
      <c r="F901" s="178"/>
      <c r="G901" s="179">
        <f>ROUND(E901*F901,2)</f>
        <v>0</v>
      </c>
      <c r="H901" s="162">
        <v>8.77</v>
      </c>
      <c r="I901" s="161">
        <f>ROUND(E901*H901,2)</f>
        <v>544.62</v>
      </c>
      <c r="J901" s="162">
        <v>131.22999999999999</v>
      </c>
      <c r="K901" s="161">
        <f>ROUND(E901*J901,2)</f>
        <v>8149.38</v>
      </c>
      <c r="L901" s="161">
        <v>21</v>
      </c>
      <c r="M901" s="161">
        <f>G901*(1+L901/100)</f>
        <v>0</v>
      </c>
      <c r="N901" s="161">
        <v>0</v>
      </c>
      <c r="O901" s="161">
        <f>ROUND(E901*N901,2)</f>
        <v>0</v>
      </c>
      <c r="P901" s="161">
        <v>0</v>
      </c>
      <c r="Q901" s="161">
        <f>ROUND(E901*P901,2)</f>
        <v>0</v>
      </c>
      <c r="R901" s="161"/>
      <c r="S901" s="161" t="s">
        <v>133</v>
      </c>
      <c r="T901" s="161" t="s">
        <v>134</v>
      </c>
      <c r="U901" s="161">
        <v>0.11</v>
      </c>
      <c r="V901" s="161">
        <f>ROUND(E901*U901,2)</f>
        <v>6.83</v>
      </c>
      <c r="W901" s="161"/>
      <c r="X901" s="161" t="s">
        <v>135</v>
      </c>
      <c r="Y901" s="152"/>
      <c r="Z901" s="152"/>
      <c r="AA901" s="152"/>
      <c r="AB901" s="152"/>
      <c r="AC901" s="152"/>
      <c r="AD901" s="152"/>
      <c r="AE901" s="152"/>
      <c r="AF901" s="152"/>
      <c r="AG901" s="152" t="s">
        <v>136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5">
      <c r="A902" s="159"/>
      <c r="B902" s="160"/>
      <c r="C902" s="189" t="s">
        <v>151</v>
      </c>
      <c r="D902" s="163"/>
      <c r="E902" s="164">
        <v>6.9</v>
      </c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52"/>
      <c r="Z902" s="152"/>
      <c r="AA902" s="152"/>
      <c r="AB902" s="152"/>
      <c r="AC902" s="152"/>
      <c r="AD902" s="152"/>
      <c r="AE902" s="152"/>
      <c r="AF902" s="152"/>
      <c r="AG902" s="152" t="s">
        <v>138</v>
      </c>
      <c r="AH902" s="152">
        <v>0</v>
      </c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5">
      <c r="A903" s="159"/>
      <c r="B903" s="160"/>
      <c r="C903" s="189" t="s">
        <v>152</v>
      </c>
      <c r="D903" s="163"/>
      <c r="E903" s="164">
        <v>-0.9</v>
      </c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52"/>
      <c r="Z903" s="152"/>
      <c r="AA903" s="152"/>
      <c r="AB903" s="152"/>
      <c r="AC903" s="152"/>
      <c r="AD903" s="152"/>
      <c r="AE903" s="152"/>
      <c r="AF903" s="152"/>
      <c r="AG903" s="152" t="s">
        <v>138</v>
      </c>
      <c r="AH903" s="152">
        <v>0</v>
      </c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5">
      <c r="A904" s="159"/>
      <c r="B904" s="160"/>
      <c r="C904" s="189" t="s">
        <v>153</v>
      </c>
      <c r="D904" s="163"/>
      <c r="E904" s="164">
        <v>6.9</v>
      </c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52"/>
      <c r="Z904" s="152"/>
      <c r="AA904" s="152"/>
      <c r="AB904" s="152"/>
      <c r="AC904" s="152"/>
      <c r="AD904" s="152"/>
      <c r="AE904" s="152"/>
      <c r="AF904" s="152"/>
      <c r="AG904" s="152" t="s">
        <v>138</v>
      </c>
      <c r="AH904" s="152">
        <v>0</v>
      </c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5">
      <c r="A905" s="159"/>
      <c r="B905" s="160"/>
      <c r="C905" s="189" t="s">
        <v>577</v>
      </c>
      <c r="D905" s="163"/>
      <c r="E905" s="164">
        <v>-1.8</v>
      </c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52"/>
      <c r="Z905" s="152"/>
      <c r="AA905" s="152"/>
      <c r="AB905" s="152"/>
      <c r="AC905" s="152"/>
      <c r="AD905" s="152"/>
      <c r="AE905" s="152"/>
      <c r="AF905" s="152"/>
      <c r="AG905" s="152" t="s">
        <v>138</v>
      </c>
      <c r="AH905" s="152">
        <v>0</v>
      </c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outlineLevel="1" x14ac:dyDescent="0.25">
      <c r="A906" s="159"/>
      <c r="B906" s="160"/>
      <c r="C906" s="189" t="s">
        <v>155</v>
      </c>
      <c r="D906" s="163"/>
      <c r="E906" s="164">
        <v>6.9</v>
      </c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52"/>
      <c r="Z906" s="152"/>
      <c r="AA906" s="152"/>
      <c r="AB906" s="152"/>
      <c r="AC906" s="152"/>
      <c r="AD906" s="152"/>
      <c r="AE906" s="152"/>
      <c r="AF906" s="152"/>
      <c r="AG906" s="152" t="s">
        <v>138</v>
      </c>
      <c r="AH906" s="152">
        <v>0</v>
      </c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 x14ac:dyDescent="0.25">
      <c r="A907" s="159"/>
      <c r="B907" s="160"/>
      <c r="C907" s="189" t="s">
        <v>152</v>
      </c>
      <c r="D907" s="163"/>
      <c r="E907" s="164">
        <v>-0.9</v>
      </c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52"/>
      <c r="Z907" s="152"/>
      <c r="AA907" s="152"/>
      <c r="AB907" s="152"/>
      <c r="AC907" s="152"/>
      <c r="AD907" s="152"/>
      <c r="AE907" s="152"/>
      <c r="AF907" s="152"/>
      <c r="AG907" s="152" t="s">
        <v>138</v>
      </c>
      <c r="AH907" s="152">
        <v>0</v>
      </c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outlineLevel="1" x14ac:dyDescent="0.25">
      <c r="A908" s="159"/>
      <c r="B908" s="160"/>
      <c r="C908" s="189" t="s">
        <v>153</v>
      </c>
      <c r="D908" s="163"/>
      <c r="E908" s="164">
        <v>6.9</v>
      </c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52"/>
      <c r="Z908" s="152"/>
      <c r="AA908" s="152"/>
      <c r="AB908" s="152"/>
      <c r="AC908" s="152"/>
      <c r="AD908" s="152"/>
      <c r="AE908" s="152"/>
      <c r="AF908" s="152"/>
      <c r="AG908" s="152" t="s">
        <v>138</v>
      </c>
      <c r="AH908" s="152">
        <v>0</v>
      </c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5">
      <c r="A909" s="159"/>
      <c r="B909" s="160"/>
      <c r="C909" s="189" t="s">
        <v>577</v>
      </c>
      <c r="D909" s="163"/>
      <c r="E909" s="164">
        <v>-1.8</v>
      </c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52"/>
      <c r="Z909" s="152"/>
      <c r="AA909" s="152"/>
      <c r="AB909" s="152"/>
      <c r="AC909" s="152"/>
      <c r="AD909" s="152"/>
      <c r="AE909" s="152"/>
      <c r="AF909" s="152"/>
      <c r="AG909" s="152" t="s">
        <v>138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5">
      <c r="A910" s="159"/>
      <c r="B910" s="160"/>
      <c r="C910" s="189" t="s">
        <v>156</v>
      </c>
      <c r="D910" s="163"/>
      <c r="E910" s="164">
        <v>6.9</v>
      </c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52"/>
      <c r="Z910" s="152"/>
      <c r="AA910" s="152"/>
      <c r="AB910" s="152"/>
      <c r="AC910" s="152"/>
      <c r="AD910" s="152"/>
      <c r="AE910" s="152"/>
      <c r="AF910" s="152"/>
      <c r="AG910" s="152" t="s">
        <v>138</v>
      </c>
      <c r="AH910" s="152">
        <v>0</v>
      </c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5">
      <c r="A911" s="159"/>
      <c r="B911" s="160"/>
      <c r="C911" s="189" t="s">
        <v>152</v>
      </c>
      <c r="D911" s="163"/>
      <c r="E911" s="164">
        <v>-0.9</v>
      </c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52"/>
      <c r="Z911" s="152"/>
      <c r="AA911" s="152"/>
      <c r="AB911" s="152"/>
      <c r="AC911" s="152"/>
      <c r="AD911" s="152"/>
      <c r="AE911" s="152"/>
      <c r="AF911" s="152"/>
      <c r="AG911" s="152" t="s">
        <v>138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5">
      <c r="A912" s="159"/>
      <c r="B912" s="160"/>
      <c r="C912" s="189" t="s">
        <v>158</v>
      </c>
      <c r="D912" s="163"/>
      <c r="E912" s="164">
        <v>13.2</v>
      </c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52"/>
      <c r="Z912" s="152"/>
      <c r="AA912" s="152"/>
      <c r="AB912" s="152"/>
      <c r="AC912" s="152"/>
      <c r="AD912" s="152"/>
      <c r="AE912" s="152"/>
      <c r="AF912" s="152"/>
      <c r="AG912" s="152" t="s">
        <v>138</v>
      </c>
      <c r="AH912" s="152">
        <v>0</v>
      </c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5">
      <c r="A913" s="159"/>
      <c r="B913" s="160"/>
      <c r="C913" s="189" t="s">
        <v>577</v>
      </c>
      <c r="D913" s="163"/>
      <c r="E913" s="164">
        <v>-1.8</v>
      </c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52"/>
      <c r="Z913" s="152"/>
      <c r="AA913" s="152"/>
      <c r="AB913" s="152"/>
      <c r="AC913" s="152"/>
      <c r="AD913" s="152"/>
      <c r="AE913" s="152"/>
      <c r="AF913" s="152"/>
      <c r="AG913" s="152" t="s">
        <v>138</v>
      </c>
      <c r="AH913" s="152">
        <v>0</v>
      </c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5">
      <c r="A914" s="159"/>
      <c r="B914" s="160"/>
      <c r="C914" s="189" t="s">
        <v>159</v>
      </c>
      <c r="D914" s="163"/>
      <c r="E914" s="164">
        <v>13.8</v>
      </c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52"/>
      <c r="Z914" s="152"/>
      <c r="AA914" s="152"/>
      <c r="AB914" s="152"/>
      <c r="AC914" s="152"/>
      <c r="AD914" s="152"/>
      <c r="AE914" s="152"/>
      <c r="AF914" s="152"/>
      <c r="AG914" s="152" t="s">
        <v>138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 x14ac:dyDescent="0.25">
      <c r="A915" s="159"/>
      <c r="B915" s="160"/>
      <c r="C915" s="189" t="s">
        <v>577</v>
      </c>
      <c r="D915" s="163"/>
      <c r="E915" s="164">
        <v>-1.8</v>
      </c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52"/>
      <c r="Z915" s="152"/>
      <c r="AA915" s="152"/>
      <c r="AB915" s="152"/>
      <c r="AC915" s="152"/>
      <c r="AD915" s="152"/>
      <c r="AE915" s="152"/>
      <c r="AF915" s="152"/>
      <c r="AG915" s="152" t="s">
        <v>138</v>
      </c>
      <c r="AH915" s="152">
        <v>0</v>
      </c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5">
      <c r="A916" s="159"/>
      <c r="B916" s="160"/>
      <c r="C916" s="189" t="s">
        <v>160</v>
      </c>
      <c r="D916" s="163"/>
      <c r="E916" s="164">
        <v>11.4</v>
      </c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52"/>
      <c r="Z916" s="152"/>
      <c r="AA916" s="152"/>
      <c r="AB916" s="152"/>
      <c r="AC916" s="152"/>
      <c r="AD916" s="152"/>
      <c r="AE916" s="152"/>
      <c r="AF916" s="152"/>
      <c r="AG916" s="152" t="s">
        <v>138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5">
      <c r="A917" s="159"/>
      <c r="B917" s="160"/>
      <c r="C917" s="189" t="s">
        <v>152</v>
      </c>
      <c r="D917" s="163"/>
      <c r="E917" s="164">
        <v>-0.9</v>
      </c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52"/>
      <c r="Z917" s="152"/>
      <c r="AA917" s="152"/>
      <c r="AB917" s="152"/>
      <c r="AC917" s="152"/>
      <c r="AD917" s="152"/>
      <c r="AE917" s="152"/>
      <c r="AF917" s="152"/>
      <c r="AG917" s="152" t="s">
        <v>138</v>
      </c>
      <c r="AH917" s="152">
        <v>0</v>
      </c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ht="20.399999999999999" outlineLevel="1" x14ac:dyDescent="0.25">
      <c r="A918" s="180">
        <v>115</v>
      </c>
      <c r="B918" s="181" t="s">
        <v>578</v>
      </c>
      <c r="C918" s="190" t="s">
        <v>579</v>
      </c>
      <c r="D918" s="182" t="s">
        <v>262</v>
      </c>
      <c r="E918" s="183">
        <v>20</v>
      </c>
      <c r="F918" s="184"/>
      <c r="G918" s="185">
        <f>ROUND(E918*F918,2)</f>
        <v>0</v>
      </c>
      <c r="H918" s="162">
        <v>40.69</v>
      </c>
      <c r="I918" s="161">
        <f>ROUND(E918*H918,2)</f>
        <v>813.8</v>
      </c>
      <c r="J918" s="162">
        <v>179.31</v>
      </c>
      <c r="K918" s="161">
        <f>ROUND(E918*J918,2)</f>
        <v>3586.2</v>
      </c>
      <c r="L918" s="161">
        <v>21</v>
      </c>
      <c r="M918" s="161">
        <f>G918*(1+L918/100)</f>
        <v>0</v>
      </c>
      <c r="N918" s="161">
        <v>5.3099999999999996E-3</v>
      </c>
      <c r="O918" s="161">
        <f>ROUND(E918*N918,2)</f>
        <v>0.11</v>
      </c>
      <c r="P918" s="161">
        <v>0</v>
      </c>
      <c r="Q918" s="161">
        <f>ROUND(E918*P918,2)</f>
        <v>0</v>
      </c>
      <c r="R918" s="161"/>
      <c r="S918" s="161" t="s">
        <v>133</v>
      </c>
      <c r="T918" s="161" t="s">
        <v>134</v>
      </c>
      <c r="U918" s="161">
        <v>0.24</v>
      </c>
      <c r="V918" s="161">
        <f>ROUND(E918*U918,2)</f>
        <v>4.8</v>
      </c>
      <c r="W918" s="161"/>
      <c r="X918" s="161" t="s">
        <v>135</v>
      </c>
      <c r="Y918" s="152"/>
      <c r="Z918" s="152"/>
      <c r="AA918" s="152"/>
      <c r="AB918" s="152"/>
      <c r="AC918" s="152"/>
      <c r="AD918" s="152"/>
      <c r="AE918" s="152"/>
      <c r="AF918" s="152"/>
      <c r="AG918" s="152" t="s">
        <v>136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outlineLevel="1" x14ac:dyDescent="0.25">
      <c r="A919" s="174">
        <v>116</v>
      </c>
      <c r="B919" s="175" t="s">
        <v>580</v>
      </c>
      <c r="C919" s="188" t="s">
        <v>581</v>
      </c>
      <c r="D919" s="176" t="s">
        <v>132</v>
      </c>
      <c r="E919" s="177">
        <v>62.1</v>
      </c>
      <c r="F919" s="178"/>
      <c r="G919" s="179">
        <f>ROUND(E919*F919,2)</f>
        <v>0</v>
      </c>
      <c r="H919" s="162">
        <v>0</v>
      </c>
      <c r="I919" s="161">
        <f>ROUND(E919*H919,2)</f>
        <v>0</v>
      </c>
      <c r="J919" s="162">
        <v>50.4</v>
      </c>
      <c r="K919" s="161">
        <f>ROUND(E919*J919,2)</f>
        <v>3129.84</v>
      </c>
      <c r="L919" s="161">
        <v>21</v>
      </c>
      <c r="M919" s="161">
        <f>G919*(1+L919/100)</f>
        <v>0</v>
      </c>
      <c r="N919" s="161">
        <v>0</v>
      </c>
      <c r="O919" s="161">
        <f>ROUND(E919*N919,2)</f>
        <v>0</v>
      </c>
      <c r="P919" s="161">
        <v>0</v>
      </c>
      <c r="Q919" s="161">
        <f>ROUND(E919*P919,2)</f>
        <v>0</v>
      </c>
      <c r="R919" s="161"/>
      <c r="S919" s="161" t="s">
        <v>259</v>
      </c>
      <c r="T919" s="161" t="s">
        <v>134</v>
      </c>
      <c r="U919" s="161">
        <v>0.1</v>
      </c>
      <c r="V919" s="161">
        <f>ROUND(E919*U919,2)</f>
        <v>6.21</v>
      </c>
      <c r="W919" s="161"/>
      <c r="X919" s="161" t="s">
        <v>135</v>
      </c>
      <c r="Y919" s="152"/>
      <c r="Z919" s="152"/>
      <c r="AA919" s="152"/>
      <c r="AB919" s="152"/>
      <c r="AC919" s="152"/>
      <c r="AD919" s="152"/>
      <c r="AE919" s="152"/>
      <c r="AF919" s="152"/>
      <c r="AG919" s="152" t="s">
        <v>136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1" x14ac:dyDescent="0.25">
      <c r="A920" s="159"/>
      <c r="B920" s="160"/>
      <c r="C920" s="189" t="s">
        <v>151</v>
      </c>
      <c r="D920" s="163"/>
      <c r="E920" s="164">
        <v>6.9</v>
      </c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52"/>
      <c r="Z920" s="152"/>
      <c r="AA920" s="152"/>
      <c r="AB920" s="152"/>
      <c r="AC920" s="152"/>
      <c r="AD920" s="152"/>
      <c r="AE920" s="152"/>
      <c r="AF920" s="152"/>
      <c r="AG920" s="152" t="s">
        <v>138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 x14ac:dyDescent="0.25">
      <c r="A921" s="159"/>
      <c r="B921" s="160"/>
      <c r="C921" s="189" t="s">
        <v>152</v>
      </c>
      <c r="D921" s="163"/>
      <c r="E921" s="164">
        <v>-0.9</v>
      </c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52"/>
      <c r="Z921" s="152"/>
      <c r="AA921" s="152"/>
      <c r="AB921" s="152"/>
      <c r="AC921" s="152"/>
      <c r="AD921" s="152"/>
      <c r="AE921" s="152"/>
      <c r="AF921" s="152"/>
      <c r="AG921" s="152" t="s">
        <v>138</v>
      </c>
      <c r="AH921" s="152">
        <v>0</v>
      </c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5">
      <c r="A922" s="159"/>
      <c r="B922" s="160"/>
      <c r="C922" s="189" t="s">
        <v>153</v>
      </c>
      <c r="D922" s="163"/>
      <c r="E922" s="164">
        <v>6.9</v>
      </c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52"/>
      <c r="Z922" s="152"/>
      <c r="AA922" s="152"/>
      <c r="AB922" s="152"/>
      <c r="AC922" s="152"/>
      <c r="AD922" s="152"/>
      <c r="AE922" s="152"/>
      <c r="AF922" s="152"/>
      <c r="AG922" s="152" t="s">
        <v>138</v>
      </c>
      <c r="AH922" s="152">
        <v>0</v>
      </c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1" x14ac:dyDescent="0.25">
      <c r="A923" s="159"/>
      <c r="B923" s="160"/>
      <c r="C923" s="189" t="s">
        <v>577</v>
      </c>
      <c r="D923" s="163"/>
      <c r="E923" s="164">
        <v>-1.8</v>
      </c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52"/>
      <c r="Z923" s="152"/>
      <c r="AA923" s="152"/>
      <c r="AB923" s="152"/>
      <c r="AC923" s="152"/>
      <c r="AD923" s="152"/>
      <c r="AE923" s="152"/>
      <c r="AF923" s="152"/>
      <c r="AG923" s="152" t="s">
        <v>138</v>
      </c>
      <c r="AH923" s="152">
        <v>0</v>
      </c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outlineLevel="1" x14ac:dyDescent="0.25">
      <c r="A924" s="159"/>
      <c r="B924" s="160"/>
      <c r="C924" s="189" t="s">
        <v>155</v>
      </c>
      <c r="D924" s="163"/>
      <c r="E924" s="164">
        <v>6.9</v>
      </c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52"/>
      <c r="Z924" s="152"/>
      <c r="AA924" s="152"/>
      <c r="AB924" s="152"/>
      <c r="AC924" s="152"/>
      <c r="AD924" s="152"/>
      <c r="AE924" s="152"/>
      <c r="AF924" s="152"/>
      <c r="AG924" s="152" t="s">
        <v>138</v>
      </c>
      <c r="AH924" s="152">
        <v>0</v>
      </c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 x14ac:dyDescent="0.25">
      <c r="A925" s="159"/>
      <c r="B925" s="160"/>
      <c r="C925" s="189" t="s">
        <v>152</v>
      </c>
      <c r="D925" s="163"/>
      <c r="E925" s="164">
        <v>-0.9</v>
      </c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52"/>
      <c r="Z925" s="152"/>
      <c r="AA925" s="152"/>
      <c r="AB925" s="152"/>
      <c r="AC925" s="152"/>
      <c r="AD925" s="152"/>
      <c r="AE925" s="152"/>
      <c r="AF925" s="152"/>
      <c r="AG925" s="152" t="s">
        <v>138</v>
      </c>
      <c r="AH925" s="152">
        <v>0</v>
      </c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5">
      <c r="A926" s="159"/>
      <c r="B926" s="160"/>
      <c r="C926" s="189" t="s">
        <v>153</v>
      </c>
      <c r="D926" s="163"/>
      <c r="E926" s="164">
        <v>6.9</v>
      </c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52"/>
      <c r="Z926" s="152"/>
      <c r="AA926" s="152"/>
      <c r="AB926" s="152"/>
      <c r="AC926" s="152"/>
      <c r="AD926" s="152"/>
      <c r="AE926" s="152"/>
      <c r="AF926" s="152"/>
      <c r="AG926" s="152" t="s">
        <v>138</v>
      </c>
      <c r="AH926" s="152">
        <v>0</v>
      </c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 x14ac:dyDescent="0.25">
      <c r="A927" s="159"/>
      <c r="B927" s="160"/>
      <c r="C927" s="189" t="s">
        <v>577</v>
      </c>
      <c r="D927" s="163"/>
      <c r="E927" s="164">
        <v>-1.8</v>
      </c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52"/>
      <c r="Z927" s="152"/>
      <c r="AA927" s="152"/>
      <c r="AB927" s="152"/>
      <c r="AC927" s="152"/>
      <c r="AD927" s="152"/>
      <c r="AE927" s="152"/>
      <c r="AF927" s="152"/>
      <c r="AG927" s="152" t="s">
        <v>138</v>
      </c>
      <c r="AH927" s="152">
        <v>0</v>
      </c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outlineLevel="1" x14ac:dyDescent="0.25">
      <c r="A928" s="159"/>
      <c r="B928" s="160"/>
      <c r="C928" s="189" t="s">
        <v>156</v>
      </c>
      <c r="D928" s="163"/>
      <c r="E928" s="164">
        <v>6.9</v>
      </c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52"/>
      <c r="Z928" s="152"/>
      <c r="AA928" s="152"/>
      <c r="AB928" s="152"/>
      <c r="AC928" s="152"/>
      <c r="AD928" s="152"/>
      <c r="AE928" s="152"/>
      <c r="AF928" s="152"/>
      <c r="AG928" s="152" t="s">
        <v>138</v>
      </c>
      <c r="AH928" s="152">
        <v>0</v>
      </c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 x14ac:dyDescent="0.25">
      <c r="A929" s="159"/>
      <c r="B929" s="160"/>
      <c r="C929" s="189" t="s">
        <v>152</v>
      </c>
      <c r="D929" s="163"/>
      <c r="E929" s="164">
        <v>-0.9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52"/>
      <c r="Z929" s="152"/>
      <c r="AA929" s="152"/>
      <c r="AB929" s="152"/>
      <c r="AC929" s="152"/>
      <c r="AD929" s="152"/>
      <c r="AE929" s="152"/>
      <c r="AF929" s="152"/>
      <c r="AG929" s="152" t="s">
        <v>138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5">
      <c r="A930" s="159"/>
      <c r="B930" s="160"/>
      <c r="C930" s="189" t="s">
        <v>158</v>
      </c>
      <c r="D930" s="163"/>
      <c r="E930" s="164">
        <v>13.2</v>
      </c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52"/>
      <c r="Z930" s="152"/>
      <c r="AA930" s="152"/>
      <c r="AB930" s="152"/>
      <c r="AC930" s="152"/>
      <c r="AD930" s="152"/>
      <c r="AE930" s="152"/>
      <c r="AF930" s="152"/>
      <c r="AG930" s="152" t="s">
        <v>138</v>
      </c>
      <c r="AH930" s="152">
        <v>0</v>
      </c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5">
      <c r="A931" s="159"/>
      <c r="B931" s="160"/>
      <c r="C931" s="189" t="s">
        <v>577</v>
      </c>
      <c r="D931" s="163"/>
      <c r="E931" s="164">
        <v>-1.8</v>
      </c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52"/>
      <c r="Z931" s="152"/>
      <c r="AA931" s="152"/>
      <c r="AB931" s="152"/>
      <c r="AC931" s="152"/>
      <c r="AD931" s="152"/>
      <c r="AE931" s="152"/>
      <c r="AF931" s="152"/>
      <c r="AG931" s="152" t="s">
        <v>138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5">
      <c r="A932" s="159"/>
      <c r="B932" s="160"/>
      <c r="C932" s="189" t="s">
        <v>159</v>
      </c>
      <c r="D932" s="163"/>
      <c r="E932" s="164">
        <v>13.8</v>
      </c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52"/>
      <c r="Z932" s="152"/>
      <c r="AA932" s="152"/>
      <c r="AB932" s="152"/>
      <c r="AC932" s="152"/>
      <c r="AD932" s="152"/>
      <c r="AE932" s="152"/>
      <c r="AF932" s="152"/>
      <c r="AG932" s="152" t="s">
        <v>138</v>
      </c>
      <c r="AH932" s="152">
        <v>0</v>
      </c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5">
      <c r="A933" s="159"/>
      <c r="B933" s="160"/>
      <c r="C933" s="189" t="s">
        <v>577</v>
      </c>
      <c r="D933" s="163"/>
      <c r="E933" s="164">
        <v>-1.8</v>
      </c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52"/>
      <c r="Z933" s="152"/>
      <c r="AA933" s="152"/>
      <c r="AB933" s="152"/>
      <c r="AC933" s="152"/>
      <c r="AD933" s="152"/>
      <c r="AE933" s="152"/>
      <c r="AF933" s="152"/>
      <c r="AG933" s="152" t="s">
        <v>138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5">
      <c r="A934" s="159"/>
      <c r="B934" s="160"/>
      <c r="C934" s="189" t="s">
        <v>160</v>
      </c>
      <c r="D934" s="163"/>
      <c r="E934" s="164">
        <v>11.4</v>
      </c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52"/>
      <c r="Z934" s="152"/>
      <c r="AA934" s="152"/>
      <c r="AB934" s="152"/>
      <c r="AC934" s="152"/>
      <c r="AD934" s="152"/>
      <c r="AE934" s="152"/>
      <c r="AF934" s="152"/>
      <c r="AG934" s="152" t="s">
        <v>138</v>
      </c>
      <c r="AH934" s="152">
        <v>0</v>
      </c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5">
      <c r="A935" s="159"/>
      <c r="B935" s="160"/>
      <c r="C935" s="189" t="s">
        <v>152</v>
      </c>
      <c r="D935" s="163"/>
      <c r="E935" s="164">
        <v>-0.9</v>
      </c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52"/>
      <c r="Z935" s="152"/>
      <c r="AA935" s="152"/>
      <c r="AB935" s="152"/>
      <c r="AC935" s="152"/>
      <c r="AD935" s="152"/>
      <c r="AE935" s="152"/>
      <c r="AF935" s="152"/>
      <c r="AG935" s="152" t="s">
        <v>138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5">
      <c r="A936" s="174">
        <v>117</v>
      </c>
      <c r="B936" s="175" t="s">
        <v>582</v>
      </c>
      <c r="C936" s="188" t="s">
        <v>583</v>
      </c>
      <c r="D936" s="176" t="s">
        <v>132</v>
      </c>
      <c r="E936" s="177">
        <v>62.1</v>
      </c>
      <c r="F936" s="178"/>
      <c r="G936" s="179">
        <f>ROUND(E936*F936,2)</f>
        <v>0</v>
      </c>
      <c r="H936" s="162">
        <v>142.66</v>
      </c>
      <c r="I936" s="161">
        <f>ROUND(E936*H936,2)</f>
        <v>8859.19</v>
      </c>
      <c r="J936" s="162">
        <v>653.34</v>
      </c>
      <c r="K936" s="161">
        <f>ROUND(E936*J936,2)</f>
        <v>40572.410000000003</v>
      </c>
      <c r="L936" s="161">
        <v>21</v>
      </c>
      <c r="M936" s="161">
        <f>G936*(1+L936/100)</f>
        <v>0</v>
      </c>
      <c r="N936" s="161">
        <v>5.3499999999999997E-3</v>
      </c>
      <c r="O936" s="161">
        <f>ROUND(E936*N936,2)</f>
        <v>0.33</v>
      </c>
      <c r="P936" s="161">
        <v>0</v>
      </c>
      <c r="Q936" s="161">
        <f>ROUND(E936*P936,2)</f>
        <v>0</v>
      </c>
      <c r="R936" s="161"/>
      <c r="S936" s="161" t="s">
        <v>259</v>
      </c>
      <c r="T936" s="161" t="s">
        <v>134</v>
      </c>
      <c r="U936" s="161">
        <v>1.288</v>
      </c>
      <c r="V936" s="161">
        <f>ROUND(E936*U936,2)</f>
        <v>79.98</v>
      </c>
      <c r="W936" s="161"/>
      <c r="X936" s="161" t="s">
        <v>135</v>
      </c>
      <c r="Y936" s="152"/>
      <c r="Z936" s="152"/>
      <c r="AA936" s="152"/>
      <c r="AB936" s="152"/>
      <c r="AC936" s="152"/>
      <c r="AD936" s="152"/>
      <c r="AE936" s="152"/>
      <c r="AF936" s="152"/>
      <c r="AG936" s="152" t="s">
        <v>136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5">
      <c r="A937" s="159"/>
      <c r="B937" s="160"/>
      <c r="C937" s="189" t="s">
        <v>151</v>
      </c>
      <c r="D937" s="163"/>
      <c r="E937" s="164">
        <v>6.9</v>
      </c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52"/>
      <c r="Z937" s="152"/>
      <c r="AA937" s="152"/>
      <c r="AB937" s="152"/>
      <c r="AC937" s="152"/>
      <c r="AD937" s="152"/>
      <c r="AE937" s="152"/>
      <c r="AF937" s="152"/>
      <c r="AG937" s="152" t="s">
        <v>138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5">
      <c r="A938" s="159"/>
      <c r="B938" s="160"/>
      <c r="C938" s="189" t="s">
        <v>152</v>
      </c>
      <c r="D938" s="163"/>
      <c r="E938" s="164">
        <v>-0.9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52"/>
      <c r="Z938" s="152"/>
      <c r="AA938" s="152"/>
      <c r="AB938" s="152"/>
      <c r="AC938" s="152"/>
      <c r="AD938" s="152"/>
      <c r="AE938" s="152"/>
      <c r="AF938" s="152"/>
      <c r="AG938" s="152" t="s">
        <v>138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5">
      <c r="A939" s="159"/>
      <c r="B939" s="160"/>
      <c r="C939" s="189" t="s">
        <v>153</v>
      </c>
      <c r="D939" s="163"/>
      <c r="E939" s="164">
        <v>6.9</v>
      </c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52"/>
      <c r="Z939" s="152"/>
      <c r="AA939" s="152"/>
      <c r="AB939" s="152"/>
      <c r="AC939" s="152"/>
      <c r="AD939" s="152"/>
      <c r="AE939" s="152"/>
      <c r="AF939" s="152"/>
      <c r="AG939" s="152" t="s">
        <v>138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5">
      <c r="A940" s="159"/>
      <c r="B940" s="160"/>
      <c r="C940" s="189" t="s">
        <v>577</v>
      </c>
      <c r="D940" s="163"/>
      <c r="E940" s="164">
        <v>-1.8</v>
      </c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52"/>
      <c r="Z940" s="152"/>
      <c r="AA940" s="152"/>
      <c r="AB940" s="152"/>
      <c r="AC940" s="152"/>
      <c r="AD940" s="152"/>
      <c r="AE940" s="152"/>
      <c r="AF940" s="152"/>
      <c r="AG940" s="152" t="s">
        <v>138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5">
      <c r="A941" s="159"/>
      <c r="B941" s="160"/>
      <c r="C941" s="189" t="s">
        <v>155</v>
      </c>
      <c r="D941" s="163"/>
      <c r="E941" s="164">
        <v>6.9</v>
      </c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52"/>
      <c r="Z941" s="152"/>
      <c r="AA941" s="152"/>
      <c r="AB941" s="152"/>
      <c r="AC941" s="152"/>
      <c r="AD941" s="152"/>
      <c r="AE941" s="152"/>
      <c r="AF941" s="152"/>
      <c r="AG941" s="152" t="s">
        <v>138</v>
      </c>
      <c r="AH941" s="152">
        <v>0</v>
      </c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5">
      <c r="A942" s="159"/>
      <c r="B942" s="160"/>
      <c r="C942" s="189" t="s">
        <v>152</v>
      </c>
      <c r="D942" s="163"/>
      <c r="E942" s="164">
        <v>-0.9</v>
      </c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52"/>
      <c r="Z942" s="152"/>
      <c r="AA942" s="152"/>
      <c r="AB942" s="152"/>
      <c r="AC942" s="152"/>
      <c r="AD942" s="152"/>
      <c r="AE942" s="152"/>
      <c r="AF942" s="152"/>
      <c r="AG942" s="152" t="s">
        <v>138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5">
      <c r="A943" s="159"/>
      <c r="B943" s="160"/>
      <c r="C943" s="189" t="s">
        <v>153</v>
      </c>
      <c r="D943" s="163"/>
      <c r="E943" s="164">
        <v>6.9</v>
      </c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52"/>
      <c r="Z943" s="152"/>
      <c r="AA943" s="152"/>
      <c r="AB943" s="152"/>
      <c r="AC943" s="152"/>
      <c r="AD943" s="152"/>
      <c r="AE943" s="152"/>
      <c r="AF943" s="152"/>
      <c r="AG943" s="152" t="s">
        <v>138</v>
      </c>
      <c r="AH943" s="152">
        <v>0</v>
      </c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5">
      <c r="A944" s="159"/>
      <c r="B944" s="160"/>
      <c r="C944" s="189" t="s">
        <v>577</v>
      </c>
      <c r="D944" s="163"/>
      <c r="E944" s="164">
        <v>-1.8</v>
      </c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52"/>
      <c r="Z944" s="152"/>
      <c r="AA944" s="152"/>
      <c r="AB944" s="152"/>
      <c r="AC944" s="152"/>
      <c r="AD944" s="152"/>
      <c r="AE944" s="152"/>
      <c r="AF944" s="152"/>
      <c r="AG944" s="152" t="s">
        <v>138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5">
      <c r="A945" s="159"/>
      <c r="B945" s="160"/>
      <c r="C945" s="189" t="s">
        <v>156</v>
      </c>
      <c r="D945" s="163"/>
      <c r="E945" s="164">
        <v>6.9</v>
      </c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52"/>
      <c r="Z945" s="152"/>
      <c r="AA945" s="152"/>
      <c r="AB945" s="152"/>
      <c r="AC945" s="152"/>
      <c r="AD945" s="152"/>
      <c r="AE945" s="152"/>
      <c r="AF945" s="152"/>
      <c r="AG945" s="152" t="s">
        <v>138</v>
      </c>
      <c r="AH945" s="152">
        <v>0</v>
      </c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5">
      <c r="A946" s="159"/>
      <c r="B946" s="160"/>
      <c r="C946" s="189" t="s">
        <v>152</v>
      </c>
      <c r="D946" s="163"/>
      <c r="E946" s="164">
        <v>-0.9</v>
      </c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52"/>
      <c r="Z946" s="152"/>
      <c r="AA946" s="152"/>
      <c r="AB946" s="152"/>
      <c r="AC946" s="152"/>
      <c r="AD946" s="152"/>
      <c r="AE946" s="152"/>
      <c r="AF946" s="152"/>
      <c r="AG946" s="152" t="s">
        <v>138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5">
      <c r="A947" s="159"/>
      <c r="B947" s="160"/>
      <c r="C947" s="189" t="s">
        <v>158</v>
      </c>
      <c r="D947" s="163"/>
      <c r="E947" s="164">
        <v>13.2</v>
      </c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52"/>
      <c r="Z947" s="152"/>
      <c r="AA947" s="152"/>
      <c r="AB947" s="152"/>
      <c r="AC947" s="152"/>
      <c r="AD947" s="152"/>
      <c r="AE947" s="152"/>
      <c r="AF947" s="152"/>
      <c r="AG947" s="152" t="s">
        <v>138</v>
      </c>
      <c r="AH947" s="152">
        <v>0</v>
      </c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 x14ac:dyDescent="0.25">
      <c r="A948" s="159"/>
      <c r="B948" s="160"/>
      <c r="C948" s="189" t="s">
        <v>577</v>
      </c>
      <c r="D948" s="163"/>
      <c r="E948" s="164">
        <v>-1.8</v>
      </c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52"/>
      <c r="Z948" s="152"/>
      <c r="AA948" s="152"/>
      <c r="AB948" s="152"/>
      <c r="AC948" s="152"/>
      <c r="AD948" s="152"/>
      <c r="AE948" s="152"/>
      <c r="AF948" s="152"/>
      <c r="AG948" s="152" t="s">
        <v>138</v>
      </c>
      <c r="AH948" s="152">
        <v>0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 x14ac:dyDescent="0.25">
      <c r="A949" s="159"/>
      <c r="B949" s="160"/>
      <c r="C949" s="189" t="s">
        <v>159</v>
      </c>
      <c r="D949" s="163"/>
      <c r="E949" s="164">
        <v>13.8</v>
      </c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52"/>
      <c r="Z949" s="152"/>
      <c r="AA949" s="152"/>
      <c r="AB949" s="152"/>
      <c r="AC949" s="152"/>
      <c r="AD949" s="152"/>
      <c r="AE949" s="152"/>
      <c r="AF949" s="152"/>
      <c r="AG949" s="152" t="s">
        <v>138</v>
      </c>
      <c r="AH949" s="152">
        <v>0</v>
      </c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5">
      <c r="A950" s="159"/>
      <c r="B950" s="160"/>
      <c r="C950" s="189" t="s">
        <v>577</v>
      </c>
      <c r="D950" s="163"/>
      <c r="E950" s="164">
        <v>-1.8</v>
      </c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52"/>
      <c r="Z950" s="152"/>
      <c r="AA950" s="152"/>
      <c r="AB950" s="152"/>
      <c r="AC950" s="152"/>
      <c r="AD950" s="152"/>
      <c r="AE950" s="152"/>
      <c r="AF950" s="152"/>
      <c r="AG950" s="152" t="s">
        <v>138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5">
      <c r="A951" s="159"/>
      <c r="B951" s="160"/>
      <c r="C951" s="189" t="s">
        <v>160</v>
      </c>
      <c r="D951" s="163"/>
      <c r="E951" s="164">
        <v>11.4</v>
      </c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52"/>
      <c r="Z951" s="152"/>
      <c r="AA951" s="152"/>
      <c r="AB951" s="152"/>
      <c r="AC951" s="152"/>
      <c r="AD951" s="152"/>
      <c r="AE951" s="152"/>
      <c r="AF951" s="152"/>
      <c r="AG951" s="152" t="s">
        <v>138</v>
      </c>
      <c r="AH951" s="152">
        <v>0</v>
      </c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 x14ac:dyDescent="0.25">
      <c r="A952" s="159"/>
      <c r="B952" s="160"/>
      <c r="C952" s="189" t="s">
        <v>152</v>
      </c>
      <c r="D952" s="163"/>
      <c r="E952" s="164">
        <v>-0.9</v>
      </c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52"/>
      <c r="Z952" s="152"/>
      <c r="AA952" s="152"/>
      <c r="AB952" s="152"/>
      <c r="AC952" s="152"/>
      <c r="AD952" s="152"/>
      <c r="AE952" s="152"/>
      <c r="AF952" s="152"/>
      <c r="AG952" s="152" t="s">
        <v>138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5">
      <c r="A953" s="174">
        <v>118</v>
      </c>
      <c r="B953" s="175" t="s">
        <v>584</v>
      </c>
      <c r="C953" s="188" t="s">
        <v>585</v>
      </c>
      <c r="D953" s="176" t="s">
        <v>132</v>
      </c>
      <c r="E953" s="177">
        <v>62.1</v>
      </c>
      <c r="F953" s="178"/>
      <c r="G953" s="179">
        <f>ROUND(E953*F953,2)</f>
        <v>0</v>
      </c>
      <c r="H953" s="162">
        <v>9.1999999999999993</v>
      </c>
      <c r="I953" s="161">
        <f>ROUND(E953*H953,2)</f>
        <v>571.32000000000005</v>
      </c>
      <c r="J953" s="162">
        <v>0</v>
      </c>
      <c r="K953" s="161">
        <f>ROUND(E953*J953,2)</f>
        <v>0</v>
      </c>
      <c r="L953" s="161">
        <v>21</v>
      </c>
      <c r="M953" s="161">
        <f>G953*(1+L953/100)</f>
        <v>0</v>
      </c>
      <c r="N953" s="161">
        <v>8.9999999999999998E-4</v>
      </c>
      <c r="O953" s="161">
        <f>ROUND(E953*N953,2)</f>
        <v>0.06</v>
      </c>
      <c r="P953" s="161">
        <v>0</v>
      </c>
      <c r="Q953" s="161">
        <f>ROUND(E953*P953,2)</f>
        <v>0</v>
      </c>
      <c r="R953" s="161"/>
      <c r="S953" s="161" t="s">
        <v>259</v>
      </c>
      <c r="T953" s="161" t="s">
        <v>134</v>
      </c>
      <c r="U953" s="161">
        <v>0</v>
      </c>
      <c r="V953" s="161">
        <f>ROUND(E953*U953,2)</f>
        <v>0</v>
      </c>
      <c r="W953" s="161"/>
      <c r="X953" s="161" t="s">
        <v>135</v>
      </c>
      <c r="Y953" s="152"/>
      <c r="Z953" s="152"/>
      <c r="AA953" s="152"/>
      <c r="AB953" s="152"/>
      <c r="AC953" s="152"/>
      <c r="AD953" s="152"/>
      <c r="AE953" s="152"/>
      <c r="AF953" s="152"/>
      <c r="AG953" s="152" t="s">
        <v>136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1" x14ac:dyDescent="0.25">
      <c r="A954" s="159"/>
      <c r="B954" s="160"/>
      <c r="C954" s="189" t="s">
        <v>151</v>
      </c>
      <c r="D954" s="163"/>
      <c r="E954" s="164">
        <v>6.9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52"/>
      <c r="Z954" s="152"/>
      <c r="AA954" s="152"/>
      <c r="AB954" s="152"/>
      <c r="AC954" s="152"/>
      <c r="AD954" s="152"/>
      <c r="AE954" s="152"/>
      <c r="AF954" s="152"/>
      <c r="AG954" s="152" t="s">
        <v>138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5">
      <c r="A955" s="159"/>
      <c r="B955" s="160"/>
      <c r="C955" s="189" t="s">
        <v>152</v>
      </c>
      <c r="D955" s="163"/>
      <c r="E955" s="164">
        <v>-0.9</v>
      </c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52"/>
      <c r="Z955" s="152"/>
      <c r="AA955" s="152"/>
      <c r="AB955" s="152"/>
      <c r="AC955" s="152"/>
      <c r="AD955" s="152"/>
      <c r="AE955" s="152"/>
      <c r="AF955" s="152"/>
      <c r="AG955" s="152" t="s">
        <v>138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5">
      <c r="A956" s="159"/>
      <c r="B956" s="160"/>
      <c r="C956" s="189" t="s">
        <v>153</v>
      </c>
      <c r="D956" s="163"/>
      <c r="E956" s="164">
        <v>6.9</v>
      </c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52"/>
      <c r="Z956" s="152"/>
      <c r="AA956" s="152"/>
      <c r="AB956" s="152"/>
      <c r="AC956" s="152"/>
      <c r="AD956" s="152"/>
      <c r="AE956" s="152"/>
      <c r="AF956" s="152"/>
      <c r="AG956" s="152" t="s">
        <v>138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5">
      <c r="A957" s="159"/>
      <c r="B957" s="160"/>
      <c r="C957" s="189" t="s">
        <v>577</v>
      </c>
      <c r="D957" s="163"/>
      <c r="E957" s="164">
        <v>-1.8</v>
      </c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52"/>
      <c r="Z957" s="152"/>
      <c r="AA957" s="152"/>
      <c r="AB957" s="152"/>
      <c r="AC957" s="152"/>
      <c r="AD957" s="152"/>
      <c r="AE957" s="152"/>
      <c r="AF957" s="152"/>
      <c r="AG957" s="152" t="s">
        <v>138</v>
      </c>
      <c r="AH957" s="152">
        <v>0</v>
      </c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5">
      <c r="A958" s="159"/>
      <c r="B958" s="160"/>
      <c r="C958" s="189" t="s">
        <v>155</v>
      </c>
      <c r="D958" s="163"/>
      <c r="E958" s="164">
        <v>6.9</v>
      </c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52"/>
      <c r="Z958" s="152"/>
      <c r="AA958" s="152"/>
      <c r="AB958" s="152"/>
      <c r="AC958" s="152"/>
      <c r="AD958" s="152"/>
      <c r="AE958" s="152"/>
      <c r="AF958" s="152"/>
      <c r="AG958" s="152" t="s">
        <v>138</v>
      </c>
      <c r="AH958" s="152">
        <v>0</v>
      </c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5">
      <c r="A959" s="159"/>
      <c r="B959" s="160"/>
      <c r="C959" s="189" t="s">
        <v>152</v>
      </c>
      <c r="D959" s="163"/>
      <c r="E959" s="164">
        <v>-0.9</v>
      </c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52"/>
      <c r="Z959" s="152"/>
      <c r="AA959" s="152"/>
      <c r="AB959" s="152"/>
      <c r="AC959" s="152"/>
      <c r="AD959" s="152"/>
      <c r="AE959" s="152"/>
      <c r="AF959" s="152"/>
      <c r="AG959" s="152" t="s">
        <v>138</v>
      </c>
      <c r="AH959" s="152">
        <v>0</v>
      </c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5">
      <c r="A960" s="159"/>
      <c r="B960" s="160"/>
      <c r="C960" s="189" t="s">
        <v>153</v>
      </c>
      <c r="D960" s="163"/>
      <c r="E960" s="164">
        <v>6.9</v>
      </c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52"/>
      <c r="Z960" s="152"/>
      <c r="AA960" s="152"/>
      <c r="AB960" s="152"/>
      <c r="AC960" s="152"/>
      <c r="AD960" s="152"/>
      <c r="AE960" s="152"/>
      <c r="AF960" s="152"/>
      <c r="AG960" s="152" t="s">
        <v>138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5">
      <c r="A961" s="159"/>
      <c r="B961" s="160"/>
      <c r="C961" s="189" t="s">
        <v>577</v>
      </c>
      <c r="D961" s="163"/>
      <c r="E961" s="164">
        <v>-1.8</v>
      </c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52"/>
      <c r="Z961" s="152"/>
      <c r="AA961" s="152"/>
      <c r="AB961" s="152"/>
      <c r="AC961" s="152"/>
      <c r="AD961" s="152"/>
      <c r="AE961" s="152"/>
      <c r="AF961" s="152"/>
      <c r="AG961" s="152" t="s">
        <v>138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5">
      <c r="A962" s="159"/>
      <c r="B962" s="160"/>
      <c r="C962" s="189" t="s">
        <v>156</v>
      </c>
      <c r="D962" s="163"/>
      <c r="E962" s="164">
        <v>6.9</v>
      </c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52"/>
      <c r="Z962" s="152"/>
      <c r="AA962" s="152"/>
      <c r="AB962" s="152"/>
      <c r="AC962" s="152"/>
      <c r="AD962" s="152"/>
      <c r="AE962" s="152"/>
      <c r="AF962" s="152"/>
      <c r="AG962" s="152" t="s">
        <v>138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5">
      <c r="A963" s="159"/>
      <c r="B963" s="160"/>
      <c r="C963" s="189" t="s">
        <v>152</v>
      </c>
      <c r="D963" s="163"/>
      <c r="E963" s="164">
        <v>-0.9</v>
      </c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52"/>
      <c r="Z963" s="152"/>
      <c r="AA963" s="152"/>
      <c r="AB963" s="152"/>
      <c r="AC963" s="152"/>
      <c r="AD963" s="152"/>
      <c r="AE963" s="152"/>
      <c r="AF963" s="152"/>
      <c r="AG963" s="152" t="s">
        <v>138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5">
      <c r="A964" s="159"/>
      <c r="B964" s="160"/>
      <c r="C964" s="189" t="s">
        <v>158</v>
      </c>
      <c r="D964" s="163"/>
      <c r="E964" s="164">
        <v>13.2</v>
      </c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52"/>
      <c r="Z964" s="152"/>
      <c r="AA964" s="152"/>
      <c r="AB964" s="152"/>
      <c r="AC964" s="152"/>
      <c r="AD964" s="152"/>
      <c r="AE964" s="152"/>
      <c r="AF964" s="152"/>
      <c r="AG964" s="152" t="s">
        <v>138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5">
      <c r="A965" s="159"/>
      <c r="B965" s="160"/>
      <c r="C965" s="189" t="s">
        <v>577</v>
      </c>
      <c r="D965" s="163"/>
      <c r="E965" s="164">
        <v>-1.8</v>
      </c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52"/>
      <c r="Z965" s="152"/>
      <c r="AA965" s="152"/>
      <c r="AB965" s="152"/>
      <c r="AC965" s="152"/>
      <c r="AD965" s="152"/>
      <c r="AE965" s="152"/>
      <c r="AF965" s="152"/>
      <c r="AG965" s="152" t="s">
        <v>138</v>
      </c>
      <c r="AH965" s="152">
        <v>0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 x14ac:dyDescent="0.25">
      <c r="A966" s="159"/>
      <c r="B966" s="160"/>
      <c r="C966" s="189" t="s">
        <v>159</v>
      </c>
      <c r="D966" s="163"/>
      <c r="E966" s="164">
        <v>13.8</v>
      </c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52"/>
      <c r="Z966" s="152"/>
      <c r="AA966" s="152"/>
      <c r="AB966" s="152"/>
      <c r="AC966" s="152"/>
      <c r="AD966" s="152"/>
      <c r="AE966" s="152"/>
      <c r="AF966" s="152"/>
      <c r="AG966" s="152" t="s">
        <v>138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5">
      <c r="A967" s="159"/>
      <c r="B967" s="160"/>
      <c r="C967" s="189" t="s">
        <v>577</v>
      </c>
      <c r="D967" s="163"/>
      <c r="E967" s="164">
        <v>-1.8</v>
      </c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52"/>
      <c r="Z967" s="152"/>
      <c r="AA967" s="152"/>
      <c r="AB967" s="152"/>
      <c r="AC967" s="152"/>
      <c r="AD967" s="152"/>
      <c r="AE967" s="152"/>
      <c r="AF967" s="152"/>
      <c r="AG967" s="152" t="s">
        <v>138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5">
      <c r="A968" s="159"/>
      <c r="B968" s="160"/>
      <c r="C968" s="189" t="s">
        <v>160</v>
      </c>
      <c r="D968" s="163"/>
      <c r="E968" s="164">
        <v>11.4</v>
      </c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52"/>
      <c r="Z968" s="152"/>
      <c r="AA968" s="152"/>
      <c r="AB968" s="152"/>
      <c r="AC968" s="152"/>
      <c r="AD968" s="152"/>
      <c r="AE968" s="152"/>
      <c r="AF968" s="152"/>
      <c r="AG968" s="152" t="s">
        <v>138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5">
      <c r="A969" s="159"/>
      <c r="B969" s="160"/>
      <c r="C969" s="189" t="s">
        <v>152</v>
      </c>
      <c r="D969" s="163"/>
      <c r="E969" s="164">
        <v>-0.9</v>
      </c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52"/>
      <c r="Z969" s="152"/>
      <c r="AA969" s="152"/>
      <c r="AB969" s="152"/>
      <c r="AC969" s="152"/>
      <c r="AD969" s="152"/>
      <c r="AE969" s="152"/>
      <c r="AF969" s="152"/>
      <c r="AG969" s="152" t="s">
        <v>138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 x14ac:dyDescent="0.25">
      <c r="A970" s="174">
        <v>119</v>
      </c>
      <c r="B970" s="175" t="s">
        <v>586</v>
      </c>
      <c r="C970" s="188" t="s">
        <v>587</v>
      </c>
      <c r="D970" s="176" t="s">
        <v>267</v>
      </c>
      <c r="E970" s="177">
        <v>30</v>
      </c>
      <c r="F970" s="178"/>
      <c r="G970" s="179">
        <f>ROUND(E970*F970,2)</f>
        <v>0</v>
      </c>
      <c r="H970" s="162">
        <v>0</v>
      </c>
      <c r="I970" s="161">
        <f>ROUND(E970*H970,2)</f>
        <v>0</v>
      </c>
      <c r="J970" s="162">
        <v>60.5</v>
      </c>
      <c r="K970" s="161">
        <f>ROUND(E970*J970,2)</f>
        <v>1815</v>
      </c>
      <c r="L970" s="161">
        <v>21</v>
      </c>
      <c r="M970" s="161">
        <f>G970*(1+L970/100)</f>
        <v>0</v>
      </c>
      <c r="N970" s="161">
        <v>0</v>
      </c>
      <c r="O970" s="161">
        <f>ROUND(E970*N970,2)</f>
        <v>0</v>
      </c>
      <c r="P970" s="161">
        <v>0</v>
      </c>
      <c r="Q970" s="161">
        <f>ROUND(E970*P970,2)</f>
        <v>0</v>
      </c>
      <c r="R970" s="161"/>
      <c r="S970" s="161" t="s">
        <v>259</v>
      </c>
      <c r="T970" s="161" t="s">
        <v>134</v>
      </c>
      <c r="U970" s="161">
        <v>0.12</v>
      </c>
      <c r="V970" s="161">
        <f>ROUND(E970*U970,2)</f>
        <v>3.6</v>
      </c>
      <c r="W970" s="161"/>
      <c r="X970" s="161" t="s">
        <v>135</v>
      </c>
      <c r="Y970" s="152"/>
      <c r="Z970" s="152"/>
      <c r="AA970" s="152"/>
      <c r="AB970" s="152"/>
      <c r="AC970" s="152"/>
      <c r="AD970" s="152"/>
      <c r="AE970" s="152"/>
      <c r="AF970" s="152"/>
      <c r="AG970" s="152" t="s">
        <v>136</v>
      </c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outlineLevel="1" x14ac:dyDescent="0.25">
      <c r="A971" s="159"/>
      <c r="B971" s="160"/>
      <c r="C971" s="189" t="s">
        <v>588</v>
      </c>
      <c r="D971" s="163"/>
      <c r="E971" s="164">
        <v>30</v>
      </c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52"/>
      <c r="Z971" s="152"/>
      <c r="AA971" s="152"/>
      <c r="AB971" s="152"/>
      <c r="AC971" s="152"/>
      <c r="AD971" s="152"/>
      <c r="AE971" s="152"/>
      <c r="AF971" s="152"/>
      <c r="AG971" s="152" t="s">
        <v>138</v>
      </c>
      <c r="AH971" s="152">
        <v>0</v>
      </c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5">
      <c r="A972" s="174">
        <v>120</v>
      </c>
      <c r="B972" s="175" t="s">
        <v>589</v>
      </c>
      <c r="C972" s="188" t="s">
        <v>590</v>
      </c>
      <c r="D972" s="176" t="s">
        <v>132</v>
      </c>
      <c r="E972" s="177">
        <v>68.31</v>
      </c>
      <c r="F972" s="178"/>
      <c r="G972" s="179">
        <f>ROUND(E972*F972,2)</f>
        <v>0</v>
      </c>
      <c r="H972" s="162">
        <v>550</v>
      </c>
      <c r="I972" s="161">
        <f>ROUND(E972*H972,2)</f>
        <v>37570.5</v>
      </c>
      <c r="J972" s="162">
        <v>0</v>
      </c>
      <c r="K972" s="161">
        <f>ROUND(E972*J972,2)</f>
        <v>0</v>
      </c>
      <c r="L972" s="161">
        <v>21</v>
      </c>
      <c r="M972" s="161">
        <f>G972*(1+L972/100)</f>
        <v>0</v>
      </c>
      <c r="N972" s="161">
        <v>0</v>
      </c>
      <c r="O972" s="161">
        <f>ROUND(E972*N972,2)</f>
        <v>0</v>
      </c>
      <c r="P972" s="161">
        <v>0</v>
      </c>
      <c r="Q972" s="161">
        <f>ROUND(E972*P972,2)</f>
        <v>0</v>
      </c>
      <c r="R972" s="161"/>
      <c r="S972" s="161" t="s">
        <v>259</v>
      </c>
      <c r="T972" s="161" t="s">
        <v>134</v>
      </c>
      <c r="U972" s="161">
        <v>0</v>
      </c>
      <c r="V972" s="161">
        <f>ROUND(E972*U972,2)</f>
        <v>0</v>
      </c>
      <c r="W972" s="161"/>
      <c r="X972" s="161" t="s">
        <v>423</v>
      </c>
      <c r="Y972" s="152"/>
      <c r="Z972" s="152"/>
      <c r="AA972" s="152"/>
      <c r="AB972" s="152"/>
      <c r="AC972" s="152"/>
      <c r="AD972" s="152"/>
      <c r="AE972" s="152"/>
      <c r="AF972" s="152"/>
      <c r="AG972" s="152" t="s">
        <v>424</v>
      </c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5">
      <c r="A973" s="159"/>
      <c r="B973" s="160"/>
      <c r="C973" s="191" t="s">
        <v>222</v>
      </c>
      <c r="D973" s="165"/>
      <c r="E973" s="166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52"/>
      <c r="Z973" s="152"/>
      <c r="AA973" s="152"/>
      <c r="AB973" s="152"/>
      <c r="AC973" s="152"/>
      <c r="AD973" s="152"/>
      <c r="AE973" s="152"/>
      <c r="AF973" s="152"/>
      <c r="AG973" s="152" t="s">
        <v>138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 x14ac:dyDescent="0.25">
      <c r="A974" s="159"/>
      <c r="B974" s="160"/>
      <c r="C974" s="192" t="s">
        <v>591</v>
      </c>
      <c r="D974" s="165"/>
      <c r="E974" s="166">
        <v>6.9</v>
      </c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52"/>
      <c r="Z974" s="152"/>
      <c r="AA974" s="152"/>
      <c r="AB974" s="152"/>
      <c r="AC974" s="152"/>
      <c r="AD974" s="152"/>
      <c r="AE974" s="152"/>
      <c r="AF974" s="152"/>
      <c r="AG974" s="152" t="s">
        <v>138</v>
      </c>
      <c r="AH974" s="152">
        <v>2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5">
      <c r="A975" s="159"/>
      <c r="B975" s="160"/>
      <c r="C975" s="192" t="s">
        <v>592</v>
      </c>
      <c r="D975" s="165"/>
      <c r="E975" s="166">
        <v>-0.9</v>
      </c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52"/>
      <c r="Z975" s="152"/>
      <c r="AA975" s="152"/>
      <c r="AB975" s="152"/>
      <c r="AC975" s="152"/>
      <c r="AD975" s="152"/>
      <c r="AE975" s="152"/>
      <c r="AF975" s="152"/>
      <c r="AG975" s="152" t="s">
        <v>138</v>
      </c>
      <c r="AH975" s="152">
        <v>2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5">
      <c r="A976" s="159"/>
      <c r="B976" s="160"/>
      <c r="C976" s="192" t="s">
        <v>593</v>
      </c>
      <c r="D976" s="165"/>
      <c r="E976" s="166">
        <v>6.9</v>
      </c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52"/>
      <c r="Z976" s="152"/>
      <c r="AA976" s="152"/>
      <c r="AB976" s="152"/>
      <c r="AC976" s="152"/>
      <c r="AD976" s="152"/>
      <c r="AE976" s="152"/>
      <c r="AF976" s="152"/>
      <c r="AG976" s="152" t="s">
        <v>138</v>
      </c>
      <c r="AH976" s="152">
        <v>2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5">
      <c r="A977" s="159"/>
      <c r="B977" s="160"/>
      <c r="C977" s="192" t="s">
        <v>594</v>
      </c>
      <c r="D977" s="165"/>
      <c r="E977" s="166">
        <v>-1.8</v>
      </c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52"/>
      <c r="Z977" s="152"/>
      <c r="AA977" s="152"/>
      <c r="AB977" s="152"/>
      <c r="AC977" s="152"/>
      <c r="AD977" s="152"/>
      <c r="AE977" s="152"/>
      <c r="AF977" s="152"/>
      <c r="AG977" s="152" t="s">
        <v>138</v>
      </c>
      <c r="AH977" s="152">
        <v>2</v>
      </c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 x14ac:dyDescent="0.25">
      <c r="A978" s="159"/>
      <c r="B978" s="160"/>
      <c r="C978" s="192" t="s">
        <v>595</v>
      </c>
      <c r="D978" s="165"/>
      <c r="E978" s="166">
        <v>6.9</v>
      </c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52"/>
      <c r="Z978" s="152"/>
      <c r="AA978" s="152"/>
      <c r="AB978" s="152"/>
      <c r="AC978" s="152"/>
      <c r="AD978" s="152"/>
      <c r="AE978" s="152"/>
      <c r="AF978" s="152"/>
      <c r="AG978" s="152" t="s">
        <v>138</v>
      </c>
      <c r="AH978" s="152">
        <v>2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1" x14ac:dyDescent="0.25">
      <c r="A979" s="159"/>
      <c r="B979" s="160"/>
      <c r="C979" s="192" t="s">
        <v>592</v>
      </c>
      <c r="D979" s="165"/>
      <c r="E979" s="166">
        <v>-0.9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52"/>
      <c r="Z979" s="152"/>
      <c r="AA979" s="152"/>
      <c r="AB979" s="152"/>
      <c r="AC979" s="152"/>
      <c r="AD979" s="152"/>
      <c r="AE979" s="152"/>
      <c r="AF979" s="152"/>
      <c r="AG979" s="152" t="s">
        <v>138</v>
      </c>
      <c r="AH979" s="152">
        <v>2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5">
      <c r="A980" s="159"/>
      <c r="B980" s="160"/>
      <c r="C980" s="192" t="s">
        <v>593</v>
      </c>
      <c r="D980" s="165"/>
      <c r="E980" s="166">
        <v>6.9</v>
      </c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52"/>
      <c r="Z980" s="152"/>
      <c r="AA980" s="152"/>
      <c r="AB980" s="152"/>
      <c r="AC980" s="152"/>
      <c r="AD980" s="152"/>
      <c r="AE980" s="152"/>
      <c r="AF980" s="152"/>
      <c r="AG980" s="152" t="s">
        <v>138</v>
      </c>
      <c r="AH980" s="152">
        <v>2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5">
      <c r="A981" s="159"/>
      <c r="B981" s="160"/>
      <c r="C981" s="192" t="s">
        <v>594</v>
      </c>
      <c r="D981" s="165"/>
      <c r="E981" s="166">
        <v>-1.8</v>
      </c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52"/>
      <c r="Z981" s="152"/>
      <c r="AA981" s="152"/>
      <c r="AB981" s="152"/>
      <c r="AC981" s="152"/>
      <c r="AD981" s="152"/>
      <c r="AE981" s="152"/>
      <c r="AF981" s="152"/>
      <c r="AG981" s="152" t="s">
        <v>138</v>
      </c>
      <c r="AH981" s="152">
        <v>2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5">
      <c r="A982" s="159"/>
      <c r="B982" s="160"/>
      <c r="C982" s="192" t="s">
        <v>596</v>
      </c>
      <c r="D982" s="165"/>
      <c r="E982" s="166">
        <v>6.9</v>
      </c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52"/>
      <c r="Z982" s="152"/>
      <c r="AA982" s="152"/>
      <c r="AB982" s="152"/>
      <c r="AC982" s="152"/>
      <c r="AD982" s="152"/>
      <c r="AE982" s="152"/>
      <c r="AF982" s="152"/>
      <c r="AG982" s="152" t="s">
        <v>138</v>
      </c>
      <c r="AH982" s="152">
        <v>2</v>
      </c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5">
      <c r="A983" s="159"/>
      <c r="B983" s="160"/>
      <c r="C983" s="192" t="s">
        <v>592</v>
      </c>
      <c r="D983" s="165"/>
      <c r="E983" s="166">
        <v>-0.9</v>
      </c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52"/>
      <c r="Z983" s="152"/>
      <c r="AA983" s="152"/>
      <c r="AB983" s="152"/>
      <c r="AC983" s="152"/>
      <c r="AD983" s="152"/>
      <c r="AE983" s="152"/>
      <c r="AF983" s="152"/>
      <c r="AG983" s="152" t="s">
        <v>138</v>
      </c>
      <c r="AH983" s="152">
        <v>2</v>
      </c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1" x14ac:dyDescent="0.25">
      <c r="A984" s="159"/>
      <c r="B984" s="160"/>
      <c r="C984" s="192" t="s">
        <v>597</v>
      </c>
      <c r="D984" s="165"/>
      <c r="E984" s="166">
        <v>13.2</v>
      </c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52"/>
      <c r="Z984" s="152"/>
      <c r="AA984" s="152"/>
      <c r="AB984" s="152"/>
      <c r="AC984" s="152"/>
      <c r="AD984" s="152"/>
      <c r="AE984" s="152"/>
      <c r="AF984" s="152"/>
      <c r="AG984" s="152" t="s">
        <v>138</v>
      </c>
      <c r="AH984" s="152">
        <v>2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1" x14ac:dyDescent="0.25">
      <c r="A985" s="159"/>
      <c r="B985" s="160"/>
      <c r="C985" s="192" t="s">
        <v>594</v>
      </c>
      <c r="D985" s="165"/>
      <c r="E985" s="166">
        <v>-1.8</v>
      </c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52"/>
      <c r="Z985" s="152"/>
      <c r="AA985" s="152"/>
      <c r="AB985" s="152"/>
      <c r="AC985" s="152"/>
      <c r="AD985" s="152"/>
      <c r="AE985" s="152"/>
      <c r="AF985" s="152"/>
      <c r="AG985" s="152" t="s">
        <v>138</v>
      </c>
      <c r="AH985" s="152">
        <v>2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5">
      <c r="A986" s="159"/>
      <c r="B986" s="160"/>
      <c r="C986" s="192" t="s">
        <v>598</v>
      </c>
      <c r="D986" s="165"/>
      <c r="E986" s="166">
        <v>13.8</v>
      </c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52"/>
      <c r="Z986" s="152"/>
      <c r="AA986" s="152"/>
      <c r="AB986" s="152"/>
      <c r="AC986" s="152"/>
      <c r="AD986" s="152"/>
      <c r="AE986" s="152"/>
      <c r="AF986" s="152"/>
      <c r="AG986" s="152" t="s">
        <v>138</v>
      </c>
      <c r="AH986" s="152">
        <v>2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5">
      <c r="A987" s="159"/>
      <c r="B987" s="160"/>
      <c r="C987" s="192" t="s">
        <v>594</v>
      </c>
      <c r="D987" s="165"/>
      <c r="E987" s="166">
        <v>-1.8</v>
      </c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52"/>
      <c r="Z987" s="152"/>
      <c r="AA987" s="152"/>
      <c r="AB987" s="152"/>
      <c r="AC987" s="152"/>
      <c r="AD987" s="152"/>
      <c r="AE987" s="152"/>
      <c r="AF987" s="152"/>
      <c r="AG987" s="152" t="s">
        <v>138</v>
      </c>
      <c r="AH987" s="152">
        <v>2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5">
      <c r="A988" s="159"/>
      <c r="B988" s="160"/>
      <c r="C988" s="192" t="s">
        <v>599</v>
      </c>
      <c r="D988" s="165"/>
      <c r="E988" s="166">
        <v>11.4</v>
      </c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52"/>
      <c r="Z988" s="152"/>
      <c r="AA988" s="152"/>
      <c r="AB988" s="152"/>
      <c r="AC988" s="152"/>
      <c r="AD988" s="152"/>
      <c r="AE988" s="152"/>
      <c r="AF988" s="152"/>
      <c r="AG988" s="152" t="s">
        <v>138</v>
      </c>
      <c r="AH988" s="152">
        <v>2</v>
      </c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5">
      <c r="A989" s="159"/>
      <c r="B989" s="160"/>
      <c r="C989" s="192" t="s">
        <v>592</v>
      </c>
      <c r="D989" s="165"/>
      <c r="E989" s="166">
        <v>-0.9</v>
      </c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52"/>
      <c r="Z989" s="152"/>
      <c r="AA989" s="152"/>
      <c r="AB989" s="152"/>
      <c r="AC989" s="152"/>
      <c r="AD989" s="152"/>
      <c r="AE989" s="152"/>
      <c r="AF989" s="152"/>
      <c r="AG989" s="152" t="s">
        <v>138</v>
      </c>
      <c r="AH989" s="152">
        <v>2</v>
      </c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5">
      <c r="A990" s="159"/>
      <c r="B990" s="160"/>
      <c r="C990" s="191" t="s">
        <v>248</v>
      </c>
      <c r="D990" s="165"/>
      <c r="E990" s="166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52"/>
      <c r="Z990" s="152"/>
      <c r="AA990" s="152"/>
      <c r="AB990" s="152"/>
      <c r="AC990" s="152"/>
      <c r="AD990" s="152"/>
      <c r="AE990" s="152"/>
      <c r="AF990" s="152"/>
      <c r="AG990" s="152" t="s">
        <v>138</v>
      </c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5">
      <c r="A991" s="159"/>
      <c r="B991" s="160"/>
      <c r="C991" s="189" t="s">
        <v>600</v>
      </c>
      <c r="D991" s="163"/>
      <c r="E991" s="164">
        <v>68.31</v>
      </c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52"/>
      <c r="Z991" s="152"/>
      <c r="AA991" s="152"/>
      <c r="AB991" s="152"/>
      <c r="AC991" s="152"/>
      <c r="AD991" s="152"/>
      <c r="AE991" s="152"/>
      <c r="AF991" s="152"/>
      <c r="AG991" s="152" t="s">
        <v>138</v>
      </c>
      <c r="AH991" s="152">
        <v>0</v>
      </c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5">
      <c r="A992" s="180">
        <v>121</v>
      </c>
      <c r="B992" s="181" t="s">
        <v>601</v>
      </c>
      <c r="C992" s="190" t="s">
        <v>602</v>
      </c>
      <c r="D992" s="182" t="s">
        <v>267</v>
      </c>
      <c r="E992" s="183">
        <v>34</v>
      </c>
      <c r="F992" s="184"/>
      <c r="G992" s="185">
        <f>ROUND(E992*F992,2)</f>
        <v>0</v>
      </c>
      <c r="H992" s="162">
        <v>87</v>
      </c>
      <c r="I992" s="161">
        <f>ROUND(E992*H992,2)</f>
        <v>2958</v>
      </c>
      <c r="J992" s="162">
        <v>0</v>
      </c>
      <c r="K992" s="161">
        <f>ROUND(E992*J992,2)</f>
        <v>0</v>
      </c>
      <c r="L992" s="161">
        <v>21</v>
      </c>
      <c r="M992" s="161">
        <f>G992*(1+L992/100)</f>
        <v>0</v>
      </c>
      <c r="N992" s="161">
        <v>2.2000000000000001E-4</v>
      </c>
      <c r="O992" s="161">
        <f>ROUND(E992*N992,2)</f>
        <v>0.01</v>
      </c>
      <c r="P992" s="161">
        <v>0</v>
      </c>
      <c r="Q992" s="161">
        <f>ROUND(E992*P992,2)</f>
        <v>0</v>
      </c>
      <c r="R992" s="161"/>
      <c r="S992" s="161" t="s">
        <v>259</v>
      </c>
      <c r="T992" s="161" t="s">
        <v>134</v>
      </c>
      <c r="U992" s="161">
        <v>0</v>
      </c>
      <c r="V992" s="161">
        <f>ROUND(E992*U992,2)</f>
        <v>0</v>
      </c>
      <c r="W992" s="161"/>
      <c r="X992" s="161" t="s">
        <v>423</v>
      </c>
      <c r="Y992" s="152"/>
      <c r="Z992" s="152"/>
      <c r="AA992" s="152"/>
      <c r="AB992" s="152"/>
      <c r="AC992" s="152"/>
      <c r="AD992" s="152"/>
      <c r="AE992" s="152"/>
      <c r="AF992" s="152"/>
      <c r="AG992" s="152" t="s">
        <v>424</v>
      </c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5">
      <c r="A993" s="180">
        <v>122</v>
      </c>
      <c r="B993" s="181" t="s">
        <v>603</v>
      </c>
      <c r="C993" s="190" t="s">
        <v>604</v>
      </c>
      <c r="D993" s="182" t="s">
        <v>0</v>
      </c>
      <c r="E993" s="183">
        <v>1085.7026000000001</v>
      </c>
      <c r="F993" s="184"/>
      <c r="G993" s="185">
        <f>ROUND(E993*F993,2)</f>
        <v>0</v>
      </c>
      <c r="H993" s="162">
        <v>0</v>
      </c>
      <c r="I993" s="161">
        <f>ROUND(E993*H993,2)</f>
        <v>0</v>
      </c>
      <c r="J993" s="162">
        <v>4.0999999999999996</v>
      </c>
      <c r="K993" s="161">
        <f>ROUND(E993*J993,2)</f>
        <v>4451.38</v>
      </c>
      <c r="L993" s="161">
        <v>21</v>
      </c>
      <c r="M993" s="161">
        <f>G993*(1+L993/100)</f>
        <v>0</v>
      </c>
      <c r="N993" s="161">
        <v>0</v>
      </c>
      <c r="O993" s="161">
        <f>ROUND(E993*N993,2)</f>
        <v>0</v>
      </c>
      <c r="P993" s="161">
        <v>0</v>
      </c>
      <c r="Q993" s="161">
        <f>ROUND(E993*P993,2)</f>
        <v>0</v>
      </c>
      <c r="R993" s="161"/>
      <c r="S993" s="161" t="s">
        <v>133</v>
      </c>
      <c r="T993" s="161" t="s">
        <v>134</v>
      </c>
      <c r="U993" s="161">
        <v>0</v>
      </c>
      <c r="V993" s="161">
        <f>ROUND(E993*U993,2)</f>
        <v>0</v>
      </c>
      <c r="W993" s="161"/>
      <c r="X993" s="161" t="s">
        <v>323</v>
      </c>
      <c r="Y993" s="152"/>
      <c r="Z993" s="152"/>
      <c r="AA993" s="152"/>
      <c r="AB993" s="152"/>
      <c r="AC993" s="152"/>
      <c r="AD993" s="152"/>
      <c r="AE993" s="152"/>
      <c r="AF993" s="152"/>
      <c r="AG993" s="152" t="s">
        <v>324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x14ac:dyDescent="0.25">
      <c r="A994" s="168" t="s">
        <v>128</v>
      </c>
      <c r="B994" s="169" t="s">
        <v>92</v>
      </c>
      <c r="C994" s="187" t="s">
        <v>93</v>
      </c>
      <c r="D994" s="170"/>
      <c r="E994" s="171"/>
      <c r="F994" s="172"/>
      <c r="G994" s="173">
        <f>SUMIF(AG995:AG1018,"&lt;&gt;NOR",G995:G1018)</f>
        <v>0</v>
      </c>
      <c r="H994" s="167"/>
      <c r="I994" s="167">
        <f>SUM(I995:I1018)</f>
        <v>11877.89</v>
      </c>
      <c r="J994" s="167"/>
      <c r="K994" s="167">
        <f>SUM(K995:K1018)</f>
        <v>27949.19</v>
      </c>
      <c r="L994" s="167"/>
      <c r="M994" s="167">
        <f>SUM(M995:M1018)</f>
        <v>0</v>
      </c>
      <c r="N994" s="167"/>
      <c r="O994" s="167">
        <f>SUM(O995:O1018)</f>
        <v>0.08</v>
      </c>
      <c r="P994" s="167"/>
      <c r="Q994" s="167">
        <f>SUM(Q995:Q1018)</f>
        <v>0</v>
      </c>
      <c r="R994" s="167"/>
      <c r="S994" s="167"/>
      <c r="T994" s="167"/>
      <c r="U994" s="167"/>
      <c r="V994" s="167">
        <f>SUM(V995:V1018)</f>
        <v>55.519999999999996</v>
      </c>
      <c r="W994" s="167"/>
      <c r="X994" s="167"/>
      <c r="AG994" t="s">
        <v>129</v>
      </c>
    </row>
    <row r="995" spans="1:60" outlineLevel="1" x14ac:dyDescent="0.25">
      <c r="A995" s="174">
        <v>123</v>
      </c>
      <c r="B995" s="175" t="s">
        <v>605</v>
      </c>
      <c r="C995" s="188" t="s">
        <v>606</v>
      </c>
      <c r="D995" s="176" t="s">
        <v>132</v>
      </c>
      <c r="E995" s="177">
        <v>63.36</v>
      </c>
      <c r="F995" s="178"/>
      <c r="G995" s="179">
        <f>ROUND(E995*F995,2)</f>
        <v>0</v>
      </c>
      <c r="H995" s="162">
        <v>69.489999999999995</v>
      </c>
      <c r="I995" s="161">
        <f>ROUND(E995*H995,2)</f>
        <v>4402.8900000000003</v>
      </c>
      <c r="J995" s="162">
        <v>73.510000000000005</v>
      </c>
      <c r="K995" s="161">
        <f>ROUND(E995*J995,2)</f>
        <v>4657.59</v>
      </c>
      <c r="L995" s="161">
        <v>21</v>
      </c>
      <c r="M995" s="161">
        <f>G995*(1+L995/100)</f>
        <v>0</v>
      </c>
      <c r="N995" s="161">
        <v>3.6999999999999999E-4</v>
      </c>
      <c r="O995" s="161">
        <f>ROUND(E995*N995,2)</f>
        <v>0.02</v>
      </c>
      <c r="P995" s="161">
        <v>0</v>
      </c>
      <c r="Q995" s="161">
        <f>ROUND(E995*P995,2)</f>
        <v>0</v>
      </c>
      <c r="R995" s="161"/>
      <c r="S995" s="161" t="s">
        <v>133</v>
      </c>
      <c r="T995" s="161" t="s">
        <v>134</v>
      </c>
      <c r="U995" s="161">
        <v>0.13900000000000001</v>
      </c>
      <c r="V995" s="161">
        <f>ROUND(E995*U995,2)</f>
        <v>8.81</v>
      </c>
      <c r="W995" s="161"/>
      <c r="X995" s="161" t="s">
        <v>135</v>
      </c>
      <c r="Y995" s="152"/>
      <c r="Z995" s="152"/>
      <c r="AA995" s="152"/>
      <c r="AB995" s="152"/>
      <c r="AC995" s="152"/>
      <c r="AD995" s="152"/>
      <c r="AE995" s="152"/>
      <c r="AF995" s="152"/>
      <c r="AG995" s="152" t="s">
        <v>136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1" x14ac:dyDescent="0.25">
      <c r="A996" s="159"/>
      <c r="B996" s="160"/>
      <c r="C996" s="189" t="s">
        <v>607</v>
      </c>
      <c r="D996" s="163"/>
      <c r="E996" s="164">
        <v>13.44</v>
      </c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52"/>
      <c r="Z996" s="152"/>
      <c r="AA996" s="152"/>
      <c r="AB996" s="152"/>
      <c r="AC996" s="152"/>
      <c r="AD996" s="152"/>
      <c r="AE996" s="152"/>
      <c r="AF996" s="152"/>
      <c r="AG996" s="152" t="s">
        <v>138</v>
      </c>
      <c r="AH996" s="152">
        <v>0</v>
      </c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5">
      <c r="A997" s="159"/>
      <c r="B997" s="160"/>
      <c r="C997" s="189" t="s">
        <v>608</v>
      </c>
      <c r="D997" s="163"/>
      <c r="E997" s="164">
        <v>38.4</v>
      </c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52"/>
      <c r="Z997" s="152"/>
      <c r="AA997" s="152"/>
      <c r="AB997" s="152"/>
      <c r="AC997" s="152"/>
      <c r="AD997" s="152"/>
      <c r="AE997" s="152"/>
      <c r="AF997" s="152"/>
      <c r="AG997" s="152" t="s">
        <v>138</v>
      </c>
      <c r="AH997" s="152">
        <v>0</v>
      </c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1" x14ac:dyDescent="0.25">
      <c r="A998" s="159"/>
      <c r="B998" s="160"/>
      <c r="C998" s="189" t="s">
        <v>609</v>
      </c>
      <c r="D998" s="163"/>
      <c r="E998" s="164">
        <v>11.52</v>
      </c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52"/>
      <c r="Z998" s="152"/>
      <c r="AA998" s="152"/>
      <c r="AB998" s="152"/>
      <c r="AC998" s="152"/>
      <c r="AD998" s="152"/>
      <c r="AE998" s="152"/>
      <c r="AF998" s="152"/>
      <c r="AG998" s="152" t="s">
        <v>138</v>
      </c>
      <c r="AH998" s="152">
        <v>0</v>
      </c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1" x14ac:dyDescent="0.25">
      <c r="A999" s="180">
        <v>124</v>
      </c>
      <c r="B999" s="181" t="s">
        <v>610</v>
      </c>
      <c r="C999" s="190" t="s">
        <v>611</v>
      </c>
      <c r="D999" s="182" t="s">
        <v>267</v>
      </c>
      <c r="E999" s="183">
        <v>140</v>
      </c>
      <c r="F999" s="184"/>
      <c r="G999" s="185">
        <f>ROUND(E999*F999,2)</f>
        <v>0</v>
      </c>
      <c r="H999" s="162">
        <v>0.46</v>
      </c>
      <c r="I999" s="161">
        <f>ROUND(E999*H999,2)</f>
        <v>64.400000000000006</v>
      </c>
      <c r="J999" s="162">
        <v>5.54</v>
      </c>
      <c r="K999" s="161">
        <f>ROUND(E999*J999,2)</f>
        <v>775.6</v>
      </c>
      <c r="L999" s="161">
        <v>21</v>
      </c>
      <c r="M999" s="161">
        <f>G999*(1+L999/100)</f>
        <v>0</v>
      </c>
      <c r="N999" s="161">
        <v>0</v>
      </c>
      <c r="O999" s="161">
        <f>ROUND(E999*N999,2)</f>
        <v>0</v>
      </c>
      <c r="P999" s="161">
        <v>0</v>
      </c>
      <c r="Q999" s="161">
        <f>ROUND(E999*P999,2)</f>
        <v>0</v>
      </c>
      <c r="R999" s="161"/>
      <c r="S999" s="161" t="s">
        <v>133</v>
      </c>
      <c r="T999" s="161" t="s">
        <v>134</v>
      </c>
      <c r="U999" s="161">
        <v>1.2E-2</v>
      </c>
      <c r="V999" s="161">
        <f>ROUND(E999*U999,2)</f>
        <v>1.68</v>
      </c>
      <c r="W999" s="161"/>
      <c r="X999" s="161" t="s">
        <v>135</v>
      </c>
      <c r="Y999" s="152"/>
      <c r="Z999" s="152"/>
      <c r="AA999" s="152"/>
      <c r="AB999" s="152"/>
      <c r="AC999" s="152"/>
      <c r="AD999" s="152"/>
      <c r="AE999" s="152"/>
      <c r="AF999" s="152"/>
      <c r="AG999" s="152" t="s">
        <v>136</v>
      </c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5">
      <c r="A1000" s="180">
        <v>125</v>
      </c>
      <c r="B1000" s="181" t="s">
        <v>612</v>
      </c>
      <c r="C1000" s="190" t="s">
        <v>613</v>
      </c>
      <c r="D1000" s="182" t="s">
        <v>267</v>
      </c>
      <c r="E1000" s="183">
        <v>140</v>
      </c>
      <c r="F1000" s="184"/>
      <c r="G1000" s="185">
        <f>ROUND(E1000*F1000,2)</f>
        <v>0</v>
      </c>
      <c r="H1000" s="162">
        <v>15.08</v>
      </c>
      <c r="I1000" s="161">
        <f>ROUND(E1000*H1000,2)</f>
        <v>2111.1999999999998</v>
      </c>
      <c r="J1000" s="162">
        <v>54.92</v>
      </c>
      <c r="K1000" s="161">
        <f>ROUND(E1000*J1000,2)</f>
        <v>7688.8</v>
      </c>
      <c r="L1000" s="161">
        <v>21</v>
      </c>
      <c r="M1000" s="161">
        <f>G1000*(1+L1000/100)</f>
        <v>0</v>
      </c>
      <c r="N1000" s="161">
        <v>1E-4</v>
      </c>
      <c r="O1000" s="161">
        <f>ROUND(E1000*N1000,2)</f>
        <v>0.01</v>
      </c>
      <c r="P1000" s="161">
        <v>0</v>
      </c>
      <c r="Q1000" s="161">
        <f>ROUND(E1000*P1000,2)</f>
        <v>0</v>
      </c>
      <c r="R1000" s="161"/>
      <c r="S1000" s="161" t="s">
        <v>133</v>
      </c>
      <c r="T1000" s="161" t="s">
        <v>134</v>
      </c>
      <c r="U1000" s="161">
        <v>0.107</v>
      </c>
      <c r="V1000" s="161">
        <f>ROUND(E1000*U1000,2)</f>
        <v>14.98</v>
      </c>
      <c r="W1000" s="161"/>
      <c r="X1000" s="161" t="s">
        <v>135</v>
      </c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136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1" x14ac:dyDescent="0.25">
      <c r="A1001" s="174">
        <v>126</v>
      </c>
      <c r="B1001" s="175" t="s">
        <v>614</v>
      </c>
      <c r="C1001" s="188" t="s">
        <v>615</v>
      </c>
      <c r="D1001" s="176" t="s">
        <v>132</v>
      </c>
      <c r="E1001" s="177">
        <v>58.59</v>
      </c>
      <c r="F1001" s="178"/>
      <c r="G1001" s="179">
        <f>ROUND(E1001*F1001,2)</f>
        <v>0</v>
      </c>
      <c r="H1001" s="162">
        <v>74.19</v>
      </c>
      <c r="I1001" s="161">
        <f>ROUND(E1001*H1001,2)</f>
        <v>4346.79</v>
      </c>
      <c r="J1001" s="162">
        <v>186.31</v>
      </c>
      <c r="K1001" s="161">
        <f>ROUND(E1001*J1001,2)</f>
        <v>10915.9</v>
      </c>
      <c r="L1001" s="161">
        <v>21</v>
      </c>
      <c r="M1001" s="161">
        <f>G1001*(1+L1001/100)</f>
        <v>0</v>
      </c>
      <c r="N1001" s="161">
        <v>6.0999999999999997E-4</v>
      </c>
      <c r="O1001" s="161">
        <f>ROUND(E1001*N1001,2)</f>
        <v>0.04</v>
      </c>
      <c r="P1001" s="161">
        <v>0</v>
      </c>
      <c r="Q1001" s="161">
        <f>ROUND(E1001*P1001,2)</f>
        <v>0</v>
      </c>
      <c r="R1001" s="161"/>
      <c r="S1001" s="161" t="s">
        <v>133</v>
      </c>
      <c r="T1001" s="161" t="s">
        <v>133</v>
      </c>
      <c r="U1001" s="161">
        <v>0.372</v>
      </c>
      <c r="V1001" s="161">
        <f>ROUND(E1001*U1001,2)</f>
        <v>21.8</v>
      </c>
      <c r="W1001" s="161"/>
      <c r="X1001" s="161" t="s">
        <v>135</v>
      </c>
      <c r="Y1001" s="152"/>
      <c r="Z1001" s="152"/>
      <c r="AA1001" s="152"/>
      <c r="AB1001" s="152"/>
      <c r="AC1001" s="152"/>
      <c r="AD1001" s="152"/>
      <c r="AE1001" s="152"/>
      <c r="AF1001" s="152"/>
      <c r="AG1001" s="152" t="s">
        <v>136</v>
      </c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5">
      <c r="A1002" s="159"/>
      <c r="B1002" s="160"/>
      <c r="C1002" s="189" t="s">
        <v>197</v>
      </c>
      <c r="D1002" s="163"/>
      <c r="E1002" s="164">
        <v>13.92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61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138</v>
      </c>
      <c r="AH1002" s="152">
        <v>0</v>
      </c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1" x14ac:dyDescent="0.25">
      <c r="A1003" s="159"/>
      <c r="B1003" s="160"/>
      <c r="C1003" s="191" t="s">
        <v>222</v>
      </c>
      <c r="D1003" s="165"/>
      <c r="E1003" s="166"/>
      <c r="F1003" s="161"/>
      <c r="G1003" s="161"/>
      <c r="H1003" s="161"/>
      <c r="I1003" s="161"/>
      <c r="J1003" s="161"/>
      <c r="K1003" s="161"/>
      <c r="L1003" s="161"/>
      <c r="M1003" s="161"/>
      <c r="N1003" s="161"/>
      <c r="O1003" s="161"/>
      <c r="P1003" s="161"/>
      <c r="Q1003" s="161"/>
      <c r="R1003" s="161"/>
      <c r="S1003" s="161"/>
      <c r="T1003" s="161"/>
      <c r="U1003" s="161"/>
      <c r="V1003" s="161"/>
      <c r="W1003" s="161"/>
      <c r="X1003" s="161"/>
      <c r="Y1003" s="152"/>
      <c r="Z1003" s="152"/>
      <c r="AA1003" s="152"/>
      <c r="AB1003" s="152"/>
      <c r="AC1003" s="152"/>
      <c r="AD1003" s="152"/>
      <c r="AE1003" s="152"/>
      <c r="AF1003" s="152"/>
      <c r="AG1003" s="152" t="s">
        <v>138</v>
      </c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5">
      <c r="A1004" s="159"/>
      <c r="B1004" s="160"/>
      <c r="C1004" s="192" t="s">
        <v>616</v>
      </c>
      <c r="D1004" s="165"/>
      <c r="E1004" s="166">
        <v>15.4</v>
      </c>
      <c r="F1004" s="161"/>
      <c r="G1004" s="161"/>
      <c r="H1004" s="161"/>
      <c r="I1004" s="161"/>
      <c r="J1004" s="161"/>
      <c r="K1004" s="161"/>
      <c r="L1004" s="161"/>
      <c r="M1004" s="161"/>
      <c r="N1004" s="161"/>
      <c r="O1004" s="161"/>
      <c r="P1004" s="161"/>
      <c r="Q1004" s="161"/>
      <c r="R1004" s="161"/>
      <c r="S1004" s="161"/>
      <c r="T1004" s="161"/>
      <c r="U1004" s="161"/>
      <c r="V1004" s="161"/>
      <c r="W1004" s="161"/>
      <c r="X1004" s="161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138</v>
      </c>
      <c r="AH1004" s="152">
        <v>2</v>
      </c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5">
      <c r="A1005" s="159"/>
      <c r="B1005" s="160"/>
      <c r="C1005" s="192" t="s">
        <v>228</v>
      </c>
      <c r="D1005" s="165"/>
      <c r="E1005" s="166">
        <v>-1.8</v>
      </c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1"/>
      <c r="Q1005" s="161"/>
      <c r="R1005" s="161"/>
      <c r="S1005" s="161"/>
      <c r="T1005" s="161"/>
      <c r="U1005" s="161"/>
      <c r="V1005" s="161"/>
      <c r="W1005" s="161"/>
      <c r="X1005" s="161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138</v>
      </c>
      <c r="AH1005" s="152">
        <v>2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5">
      <c r="A1006" s="159"/>
      <c r="B1006" s="160"/>
      <c r="C1006" s="191" t="s">
        <v>248</v>
      </c>
      <c r="D1006" s="165"/>
      <c r="E1006" s="166"/>
      <c r="F1006" s="161"/>
      <c r="G1006" s="161"/>
      <c r="H1006" s="161"/>
      <c r="I1006" s="161"/>
      <c r="J1006" s="161"/>
      <c r="K1006" s="161"/>
      <c r="L1006" s="161"/>
      <c r="M1006" s="161"/>
      <c r="N1006" s="161"/>
      <c r="O1006" s="161"/>
      <c r="P1006" s="161"/>
      <c r="Q1006" s="161"/>
      <c r="R1006" s="161"/>
      <c r="S1006" s="161"/>
      <c r="T1006" s="161"/>
      <c r="U1006" s="161"/>
      <c r="V1006" s="161"/>
      <c r="W1006" s="161"/>
      <c r="X1006" s="161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138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1" x14ac:dyDescent="0.25">
      <c r="A1007" s="159"/>
      <c r="B1007" s="160"/>
      <c r="C1007" s="189" t="s">
        <v>617</v>
      </c>
      <c r="D1007" s="163"/>
      <c r="E1007" s="164">
        <v>1.36</v>
      </c>
      <c r="F1007" s="161"/>
      <c r="G1007" s="161"/>
      <c r="H1007" s="161"/>
      <c r="I1007" s="161"/>
      <c r="J1007" s="161"/>
      <c r="K1007" s="161"/>
      <c r="L1007" s="161"/>
      <c r="M1007" s="161"/>
      <c r="N1007" s="161"/>
      <c r="O1007" s="161"/>
      <c r="P1007" s="161"/>
      <c r="Q1007" s="161"/>
      <c r="R1007" s="161"/>
      <c r="S1007" s="161"/>
      <c r="T1007" s="161"/>
      <c r="U1007" s="161"/>
      <c r="V1007" s="161"/>
      <c r="W1007" s="161"/>
      <c r="X1007" s="161"/>
      <c r="Y1007" s="152"/>
      <c r="Z1007" s="152"/>
      <c r="AA1007" s="152"/>
      <c r="AB1007" s="152"/>
      <c r="AC1007" s="152"/>
      <c r="AD1007" s="152"/>
      <c r="AE1007" s="152"/>
      <c r="AF1007" s="152"/>
      <c r="AG1007" s="152" t="s">
        <v>138</v>
      </c>
      <c r="AH1007" s="152">
        <v>0</v>
      </c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5">
      <c r="A1008" s="159"/>
      <c r="B1008" s="160"/>
      <c r="C1008" s="189" t="s">
        <v>198</v>
      </c>
      <c r="D1008" s="163"/>
      <c r="E1008" s="164">
        <v>40.94</v>
      </c>
      <c r="F1008" s="161"/>
      <c r="G1008" s="161"/>
      <c r="H1008" s="161"/>
      <c r="I1008" s="161"/>
      <c r="J1008" s="161"/>
      <c r="K1008" s="161"/>
      <c r="L1008" s="161"/>
      <c r="M1008" s="161"/>
      <c r="N1008" s="161"/>
      <c r="O1008" s="161"/>
      <c r="P1008" s="161"/>
      <c r="Q1008" s="161"/>
      <c r="R1008" s="161"/>
      <c r="S1008" s="161"/>
      <c r="T1008" s="161"/>
      <c r="U1008" s="161"/>
      <c r="V1008" s="161"/>
      <c r="W1008" s="161"/>
      <c r="X1008" s="161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138</v>
      </c>
      <c r="AH1008" s="152">
        <v>0</v>
      </c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5">
      <c r="A1009" s="159"/>
      <c r="B1009" s="160"/>
      <c r="C1009" s="191" t="s">
        <v>222</v>
      </c>
      <c r="D1009" s="165"/>
      <c r="E1009" s="166"/>
      <c r="F1009" s="161"/>
      <c r="G1009" s="161"/>
      <c r="H1009" s="161"/>
      <c r="I1009" s="161"/>
      <c r="J1009" s="161"/>
      <c r="K1009" s="161"/>
      <c r="L1009" s="161"/>
      <c r="M1009" s="161"/>
      <c r="N1009" s="161"/>
      <c r="O1009" s="161"/>
      <c r="P1009" s="161"/>
      <c r="Q1009" s="161"/>
      <c r="R1009" s="161"/>
      <c r="S1009" s="161"/>
      <c r="T1009" s="161"/>
      <c r="U1009" s="161"/>
      <c r="V1009" s="161"/>
      <c r="W1009" s="161"/>
      <c r="X1009" s="161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138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5">
      <c r="A1010" s="159"/>
      <c r="B1010" s="160"/>
      <c r="C1010" s="192" t="s">
        <v>618</v>
      </c>
      <c r="D1010" s="165"/>
      <c r="E1010" s="166">
        <v>27</v>
      </c>
      <c r="F1010" s="161"/>
      <c r="G1010" s="161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61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138</v>
      </c>
      <c r="AH1010" s="152">
        <v>2</v>
      </c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5">
      <c r="A1011" s="159"/>
      <c r="B1011" s="160"/>
      <c r="C1011" s="192" t="s">
        <v>226</v>
      </c>
      <c r="D1011" s="165"/>
      <c r="E1011" s="166">
        <v>-0.9</v>
      </c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61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138</v>
      </c>
      <c r="AH1011" s="152">
        <v>2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5">
      <c r="A1012" s="159"/>
      <c r="B1012" s="160"/>
      <c r="C1012" s="192" t="s">
        <v>230</v>
      </c>
      <c r="D1012" s="165"/>
      <c r="E1012" s="166">
        <v>-2.4</v>
      </c>
      <c r="F1012" s="161"/>
      <c r="G1012" s="161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61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138</v>
      </c>
      <c r="AH1012" s="152">
        <v>2</v>
      </c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5">
      <c r="A1013" s="159"/>
      <c r="B1013" s="160"/>
      <c r="C1013" s="191" t="s">
        <v>248</v>
      </c>
      <c r="D1013" s="165"/>
      <c r="E1013" s="166"/>
      <c r="F1013" s="161"/>
      <c r="G1013" s="161"/>
      <c r="H1013" s="161"/>
      <c r="I1013" s="161"/>
      <c r="J1013" s="161"/>
      <c r="K1013" s="161"/>
      <c r="L1013" s="161"/>
      <c r="M1013" s="161"/>
      <c r="N1013" s="161"/>
      <c r="O1013" s="161"/>
      <c r="P1013" s="161"/>
      <c r="Q1013" s="161"/>
      <c r="R1013" s="161"/>
      <c r="S1013" s="161"/>
      <c r="T1013" s="161"/>
      <c r="U1013" s="161"/>
      <c r="V1013" s="161"/>
      <c r="W1013" s="161"/>
      <c r="X1013" s="161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138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5">
      <c r="A1014" s="159"/>
      <c r="B1014" s="160"/>
      <c r="C1014" s="189" t="s">
        <v>619</v>
      </c>
      <c r="D1014" s="163"/>
      <c r="E1014" s="164">
        <v>2.37</v>
      </c>
      <c r="F1014" s="161"/>
      <c r="G1014" s="161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61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138</v>
      </c>
      <c r="AH1014" s="152">
        <v>0</v>
      </c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5">
      <c r="A1015" s="174">
        <v>127</v>
      </c>
      <c r="B1015" s="175" t="s">
        <v>620</v>
      </c>
      <c r="C1015" s="188" t="s">
        <v>621</v>
      </c>
      <c r="D1015" s="176" t="s">
        <v>132</v>
      </c>
      <c r="E1015" s="177">
        <v>19.975000000000001</v>
      </c>
      <c r="F1015" s="178"/>
      <c r="G1015" s="179">
        <f>ROUND(E1015*F1015,2)</f>
        <v>0</v>
      </c>
      <c r="H1015" s="162">
        <v>47.69</v>
      </c>
      <c r="I1015" s="161">
        <f>ROUND(E1015*H1015,2)</f>
        <v>952.61</v>
      </c>
      <c r="J1015" s="162">
        <v>195.81</v>
      </c>
      <c r="K1015" s="161">
        <f>ROUND(E1015*J1015,2)</f>
        <v>3911.3</v>
      </c>
      <c r="L1015" s="161">
        <v>21</v>
      </c>
      <c r="M1015" s="161">
        <f>G1015*(1+L1015/100)</f>
        <v>0</v>
      </c>
      <c r="N1015" s="161">
        <v>3.6000000000000002E-4</v>
      </c>
      <c r="O1015" s="161">
        <f>ROUND(E1015*N1015,2)</f>
        <v>0.01</v>
      </c>
      <c r="P1015" s="161">
        <v>0</v>
      </c>
      <c r="Q1015" s="161">
        <f>ROUND(E1015*P1015,2)</f>
        <v>0</v>
      </c>
      <c r="R1015" s="161"/>
      <c r="S1015" s="161" t="s">
        <v>259</v>
      </c>
      <c r="T1015" s="161" t="s">
        <v>134</v>
      </c>
      <c r="U1015" s="161">
        <v>0.41299999999999998</v>
      </c>
      <c r="V1015" s="161">
        <f>ROUND(E1015*U1015,2)</f>
        <v>8.25</v>
      </c>
      <c r="W1015" s="161"/>
      <c r="X1015" s="161" t="s">
        <v>135</v>
      </c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136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5">
      <c r="A1016" s="159"/>
      <c r="B1016" s="160"/>
      <c r="C1016" s="189" t="s">
        <v>622</v>
      </c>
      <c r="D1016" s="163"/>
      <c r="E1016" s="164">
        <v>7.65</v>
      </c>
      <c r="F1016" s="161"/>
      <c r="G1016" s="161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61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138</v>
      </c>
      <c r="AH1016" s="152">
        <v>0</v>
      </c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5">
      <c r="A1017" s="159"/>
      <c r="B1017" s="160"/>
      <c r="C1017" s="189" t="s">
        <v>623</v>
      </c>
      <c r="D1017" s="163"/>
      <c r="E1017" s="164">
        <v>3.75</v>
      </c>
      <c r="F1017" s="161"/>
      <c r="G1017" s="161"/>
      <c r="H1017" s="161"/>
      <c r="I1017" s="161"/>
      <c r="J1017" s="161"/>
      <c r="K1017" s="161"/>
      <c r="L1017" s="161"/>
      <c r="M1017" s="161"/>
      <c r="N1017" s="161"/>
      <c r="O1017" s="161"/>
      <c r="P1017" s="161"/>
      <c r="Q1017" s="161"/>
      <c r="R1017" s="161"/>
      <c r="S1017" s="161"/>
      <c r="T1017" s="161"/>
      <c r="U1017" s="161"/>
      <c r="V1017" s="161"/>
      <c r="W1017" s="161"/>
      <c r="X1017" s="161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138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5">
      <c r="A1018" s="159"/>
      <c r="B1018" s="160"/>
      <c r="C1018" s="189" t="s">
        <v>624</v>
      </c>
      <c r="D1018" s="163"/>
      <c r="E1018" s="164">
        <v>8.5749999999999993</v>
      </c>
      <c r="F1018" s="161"/>
      <c r="G1018" s="161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61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138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x14ac:dyDescent="0.25">
      <c r="A1019" s="168" t="s">
        <v>128</v>
      </c>
      <c r="B1019" s="169" t="s">
        <v>94</v>
      </c>
      <c r="C1019" s="187" t="s">
        <v>95</v>
      </c>
      <c r="D1019" s="170"/>
      <c r="E1019" s="171"/>
      <c r="F1019" s="172"/>
      <c r="G1019" s="173">
        <f>SUMIF(AG1020:AG1051,"&lt;&gt;NOR",G1020:G1051)</f>
        <v>0</v>
      </c>
      <c r="H1019" s="167"/>
      <c r="I1019" s="167">
        <f>SUM(I1020:I1051)</f>
        <v>15988.51</v>
      </c>
      <c r="J1019" s="167"/>
      <c r="K1019" s="167">
        <f>SUM(K1020:K1051)</f>
        <v>110753.84</v>
      </c>
      <c r="L1019" s="167"/>
      <c r="M1019" s="167">
        <f>SUM(M1020:M1051)</f>
        <v>0</v>
      </c>
      <c r="N1019" s="167"/>
      <c r="O1019" s="167">
        <f>SUM(O1020:O1051)</f>
        <v>0.33999999999999997</v>
      </c>
      <c r="P1019" s="167"/>
      <c r="Q1019" s="167">
        <f>SUM(Q1020:Q1051)</f>
        <v>0</v>
      </c>
      <c r="R1019" s="167"/>
      <c r="S1019" s="167"/>
      <c r="T1019" s="167"/>
      <c r="U1019" s="167"/>
      <c r="V1019" s="167">
        <f>SUM(V1020:V1051)</f>
        <v>183.17</v>
      </c>
      <c r="W1019" s="167"/>
      <c r="X1019" s="167"/>
      <c r="AG1019" t="s">
        <v>129</v>
      </c>
    </row>
    <row r="1020" spans="1:60" outlineLevel="1" x14ac:dyDescent="0.25">
      <c r="A1020" s="174">
        <v>128</v>
      </c>
      <c r="B1020" s="175" t="s">
        <v>625</v>
      </c>
      <c r="C1020" s="188" t="s">
        <v>626</v>
      </c>
      <c r="D1020" s="176" t="s">
        <v>132</v>
      </c>
      <c r="E1020" s="177">
        <v>677.67</v>
      </c>
      <c r="F1020" s="178"/>
      <c r="G1020" s="179">
        <f>ROUND(E1020*F1020,2)</f>
        <v>0</v>
      </c>
      <c r="H1020" s="162">
        <v>0.11</v>
      </c>
      <c r="I1020" s="161">
        <f>ROUND(E1020*H1020,2)</f>
        <v>74.540000000000006</v>
      </c>
      <c r="J1020" s="162">
        <v>37.39</v>
      </c>
      <c r="K1020" s="161">
        <f>ROUND(E1020*J1020,2)</f>
        <v>25338.080000000002</v>
      </c>
      <c r="L1020" s="161">
        <v>21</v>
      </c>
      <c r="M1020" s="161">
        <f>G1020*(1+L1020/100)</f>
        <v>0</v>
      </c>
      <c r="N1020" s="161">
        <v>0</v>
      </c>
      <c r="O1020" s="161">
        <f>ROUND(E1020*N1020,2)</f>
        <v>0</v>
      </c>
      <c r="P1020" s="161">
        <v>0</v>
      </c>
      <c r="Q1020" s="161">
        <f>ROUND(E1020*P1020,2)</f>
        <v>0</v>
      </c>
      <c r="R1020" s="161"/>
      <c r="S1020" s="161" t="s">
        <v>133</v>
      </c>
      <c r="T1020" s="161" t="s">
        <v>134</v>
      </c>
      <c r="U1020" s="161">
        <v>6.9709999999999994E-2</v>
      </c>
      <c r="V1020" s="161">
        <f>ROUND(E1020*U1020,2)</f>
        <v>47.24</v>
      </c>
      <c r="W1020" s="161"/>
      <c r="X1020" s="161" t="s">
        <v>135</v>
      </c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136</v>
      </c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5">
      <c r="A1021" s="159"/>
      <c r="B1021" s="160"/>
      <c r="C1021" s="189" t="s">
        <v>627</v>
      </c>
      <c r="D1021" s="163"/>
      <c r="E1021" s="164">
        <v>426.4</v>
      </c>
      <c r="F1021" s="161"/>
      <c r="G1021" s="161"/>
      <c r="H1021" s="161"/>
      <c r="I1021" s="161"/>
      <c r="J1021" s="161"/>
      <c r="K1021" s="161"/>
      <c r="L1021" s="161"/>
      <c r="M1021" s="161"/>
      <c r="N1021" s="161"/>
      <c r="O1021" s="161"/>
      <c r="P1021" s="161"/>
      <c r="Q1021" s="161"/>
      <c r="R1021" s="161"/>
      <c r="S1021" s="161"/>
      <c r="T1021" s="161"/>
      <c r="U1021" s="161"/>
      <c r="V1021" s="161"/>
      <c r="W1021" s="161"/>
      <c r="X1021" s="161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138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5">
      <c r="A1022" s="159"/>
      <c r="B1022" s="160"/>
      <c r="C1022" s="189" t="s">
        <v>628</v>
      </c>
      <c r="D1022" s="163"/>
      <c r="E1022" s="164">
        <v>251.27</v>
      </c>
      <c r="F1022" s="161"/>
      <c r="G1022" s="161"/>
      <c r="H1022" s="161"/>
      <c r="I1022" s="161"/>
      <c r="J1022" s="161"/>
      <c r="K1022" s="161"/>
      <c r="L1022" s="161"/>
      <c r="M1022" s="161"/>
      <c r="N1022" s="161"/>
      <c r="O1022" s="161"/>
      <c r="P1022" s="161"/>
      <c r="Q1022" s="161"/>
      <c r="R1022" s="161"/>
      <c r="S1022" s="161"/>
      <c r="T1022" s="161"/>
      <c r="U1022" s="161"/>
      <c r="V1022" s="161"/>
      <c r="W1022" s="161"/>
      <c r="X1022" s="161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138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 x14ac:dyDescent="0.25">
      <c r="A1023" s="174">
        <v>129</v>
      </c>
      <c r="B1023" s="175" t="s">
        <v>629</v>
      </c>
      <c r="C1023" s="188" t="s">
        <v>630</v>
      </c>
      <c r="D1023" s="176" t="s">
        <v>132</v>
      </c>
      <c r="E1023" s="177">
        <v>677.67</v>
      </c>
      <c r="F1023" s="178"/>
      <c r="G1023" s="179">
        <f>ROUND(E1023*F1023,2)</f>
        <v>0</v>
      </c>
      <c r="H1023" s="162">
        <v>0.11</v>
      </c>
      <c r="I1023" s="161">
        <f>ROUND(E1023*H1023,2)</f>
        <v>74.540000000000006</v>
      </c>
      <c r="J1023" s="162">
        <v>23.19</v>
      </c>
      <c r="K1023" s="161">
        <f>ROUND(E1023*J1023,2)</f>
        <v>15715.17</v>
      </c>
      <c r="L1023" s="161">
        <v>21</v>
      </c>
      <c r="M1023" s="161">
        <f>G1023*(1+L1023/100)</f>
        <v>0</v>
      </c>
      <c r="N1023" s="161">
        <v>0</v>
      </c>
      <c r="O1023" s="161">
        <f>ROUND(E1023*N1023,2)</f>
        <v>0</v>
      </c>
      <c r="P1023" s="161">
        <v>0</v>
      </c>
      <c r="Q1023" s="161">
        <f>ROUND(E1023*P1023,2)</f>
        <v>0</v>
      </c>
      <c r="R1023" s="161"/>
      <c r="S1023" s="161" t="s">
        <v>133</v>
      </c>
      <c r="T1023" s="161" t="s">
        <v>134</v>
      </c>
      <c r="U1023" s="161">
        <v>4.3220000000000001E-2</v>
      </c>
      <c r="V1023" s="161">
        <f>ROUND(E1023*U1023,2)</f>
        <v>29.29</v>
      </c>
      <c r="W1023" s="161"/>
      <c r="X1023" s="161" t="s">
        <v>135</v>
      </c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136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5">
      <c r="A1024" s="159"/>
      <c r="B1024" s="160"/>
      <c r="C1024" s="189" t="s">
        <v>627</v>
      </c>
      <c r="D1024" s="163"/>
      <c r="E1024" s="164">
        <v>426.4</v>
      </c>
      <c r="F1024" s="161"/>
      <c r="G1024" s="161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61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138</v>
      </c>
      <c r="AH1024" s="152">
        <v>0</v>
      </c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5">
      <c r="A1025" s="159"/>
      <c r="B1025" s="160"/>
      <c r="C1025" s="189" t="s">
        <v>628</v>
      </c>
      <c r="D1025" s="163"/>
      <c r="E1025" s="164">
        <v>251.27</v>
      </c>
      <c r="F1025" s="161"/>
      <c r="G1025" s="161"/>
      <c r="H1025" s="161"/>
      <c r="I1025" s="161"/>
      <c r="J1025" s="161"/>
      <c r="K1025" s="161"/>
      <c r="L1025" s="161"/>
      <c r="M1025" s="161"/>
      <c r="N1025" s="161"/>
      <c r="O1025" s="161"/>
      <c r="P1025" s="161"/>
      <c r="Q1025" s="161"/>
      <c r="R1025" s="161"/>
      <c r="S1025" s="161"/>
      <c r="T1025" s="161"/>
      <c r="U1025" s="161"/>
      <c r="V1025" s="161"/>
      <c r="W1025" s="161"/>
      <c r="X1025" s="161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138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5">
      <c r="A1026" s="174">
        <v>130</v>
      </c>
      <c r="B1026" s="175" t="s">
        <v>631</v>
      </c>
      <c r="C1026" s="188" t="s">
        <v>632</v>
      </c>
      <c r="D1026" s="176" t="s">
        <v>132</v>
      </c>
      <c r="E1026" s="177">
        <v>925.07</v>
      </c>
      <c r="F1026" s="178"/>
      <c r="G1026" s="179">
        <f>ROUND(E1026*F1026,2)</f>
        <v>0</v>
      </c>
      <c r="H1026" s="162">
        <v>14.14</v>
      </c>
      <c r="I1026" s="161">
        <f>ROUND(E1026*H1026,2)</f>
        <v>13080.49</v>
      </c>
      <c r="J1026" s="162">
        <v>67.86</v>
      </c>
      <c r="K1026" s="161">
        <f>ROUND(E1026*J1026,2)</f>
        <v>62775.25</v>
      </c>
      <c r="L1026" s="161">
        <v>21</v>
      </c>
      <c r="M1026" s="161">
        <f>G1026*(1+L1026/100)</f>
        <v>0</v>
      </c>
      <c r="N1026" s="161">
        <v>2.7E-4</v>
      </c>
      <c r="O1026" s="161">
        <f>ROUND(E1026*N1026,2)</f>
        <v>0.25</v>
      </c>
      <c r="P1026" s="161">
        <v>0</v>
      </c>
      <c r="Q1026" s="161">
        <f>ROUND(E1026*P1026,2)</f>
        <v>0</v>
      </c>
      <c r="R1026" s="161"/>
      <c r="S1026" s="161" t="s">
        <v>133</v>
      </c>
      <c r="T1026" s="161" t="s">
        <v>134</v>
      </c>
      <c r="U1026" s="161">
        <v>0.10191</v>
      </c>
      <c r="V1026" s="161">
        <f>ROUND(E1026*U1026,2)</f>
        <v>94.27</v>
      </c>
      <c r="W1026" s="161"/>
      <c r="X1026" s="161" t="s">
        <v>135</v>
      </c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136</v>
      </c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5">
      <c r="A1027" s="159"/>
      <c r="B1027" s="160"/>
      <c r="C1027" s="189" t="s">
        <v>633</v>
      </c>
      <c r="D1027" s="163"/>
      <c r="E1027" s="164">
        <v>673.8</v>
      </c>
      <c r="F1027" s="161"/>
      <c r="G1027" s="161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61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138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5">
      <c r="A1028" s="159"/>
      <c r="B1028" s="160"/>
      <c r="C1028" s="189" t="s">
        <v>634</v>
      </c>
      <c r="D1028" s="163"/>
      <c r="E1028" s="164">
        <v>251.27</v>
      </c>
      <c r="F1028" s="161"/>
      <c r="G1028" s="161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61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138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5">
      <c r="A1029" s="174">
        <v>131</v>
      </c>
      <c r="B1029" s="175" t="s">
        <v>635</v>
      </c>
      <c r="C1029" s="188" t="s">
        <v>636</v>
      </c>
      <c r="D1029" s="176" t="s">
        <v>132</v>
      </c>
      <c r="E1029" s="177">
        <v>925.07</v>
      </c>
      <c r="F1029" s="178"/>
      <c r="G1029" s="179">
        <f>ROUND(E1029*F1029,2)</f>
        <v>0</v>
      </c>
      <c r="H1029" s="162">
        <v>0</v>
      </c>
      <c r="I1029" s="161">
        <f>ROUND(E1029*H1029,2)</f>
        <v>0</v>
      </c>
      <c r="J1029" s="162">
        <v>4</v>
      </c>
      <c r="K1029" s="161">
        <f>ROUND(E1029*J1029,2)</f>
        <v>3700.28</v>
      </c>
      <c r="L1029" s="161">
        <v>21</v>
      </c>
      <c r="M1029" s="161">
        <f>G1029*(1+L1029/100)</f>
        <v>0</v>
      </c>
      <c r="N1029" s="161">
        <v>0</v>
      </c>
      <c r="O1029" s="161">
        <f>ROUND(E1029*N1029,2)</f>
        <v>0</v>
      </c>
      <c r="P1029" s="161">
        <v>0</v>
      </c>
      <c r="Q1029" s="161">
        <f>ROUND(E1029*P1029,2)</f>
        <v>0</v>
      </c>
      <c r="R1029" s="161"/>
      <c r="S1029" s="161" t="s">
        <v>133</v>
      </c>
      <c r="T1029" s="161" t="s">
        <v>134</v>
      </c>
      <c r="U1029" s="161">
        <v>7.0000000000000001E-3</v>
      </c>
      <c r="V1029" s="161">
        <f>ROUND(E1029*U1029,2)</f>
        <v>6.48</v>
      </c>
      <c r="W1029" s="161"/>
      <c r="X1029" s="161" t="s">
        <v>135</v>
      </c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136</v>
      </c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5">
      <c r="A1030" s="159"/>
      <c r="B1030" s="160"/>
      <c r="C1030" s="189" t="s">
        <v>633</v>
      </c>
      <c r="D1030" s="163"/>
      <c r="E1030" s="164">
        <v>673.8</v>
      </c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61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138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 x14ac:dyDescent="0.25">
      <c r="A1031" s="159"/>
      <c r="B1031" s="160"/>
      <c r="C1031" s="189" t="s">
        <v>634</v>
      </c>
      <c r="D1031" s="163"/>
      <c r="E1031" s="164">
        <v>251.27</v>
      </c>
      <c r="F1031" s="161"/>
      <c r="G1031" s="161"/>
      <c r="H1031" s="161"/>
      <c r="I1031" s="161"/>
      <c r="J1031" s="161"/>
      <c r="K1031" s="161"/>
      <c r="L1031" s="161"/>
      <c r="M1031" s="161"/>
      <c r="N1031" s="161"/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61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138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outlineLevel="1" x14ac:dyDescent="0.25">
      <c r="A1032" s="174">
        <v>132</v>
      </c>
      <c r="B1032" s="175" t="s">
        <v>637</v>
      </c>
      <c r="C1032" s="188" t="s">
        <v>638</v>
      </c>
      <c r="D1032" s="176" t="s">
        <v>132</v>
      </c>
      <c r="E1032" s="177">
        <v>251.27</v>
      </c>
      <c r="F1032" s="178"/>
      <c r="G1032" s="179">
        <f>ROUND(E1032*F1032,2)</f>
        <v>0</v>
      </c>
      <c r="H1032" s="162">
        <v>10.98</v>
      </c>
      <c r="I1032" s="161">
        <f>ROUND(E1032*H1032,2)</f>
        <v>2758.94</v>
      </c>
      <c r="J1032" s="162">
        <v>7.92</v>
      </c>
      <c r="K1032" s="161">
        <f>ROUND(E1032*J1032,2)</f>
        <v>1990.06</v>
      </c>
      <c r="L1032" s="161">
        <v>21</v>
      </c>
      <c r="M1032" s="161">
        <f>G1032*(1+L1032/100)</f>
        <v>0</v>
      </c>
      <c r="N1032" s="161">
        <v>3.5E-4</v>
      </c>
      <c r="O1032" s="161">
        <f>ROUND(E1032*N1032,2)</f>
        <v>0.09</v>
      </c>
      <c r="P1032" s="161">
        <v>0</v>
      </c>
      <c r="Q1032" s="161">
        <f>ROUND(E1032*P1032,2)</f>
        <v>0</v>
      </c>
      <c r="R1032" s="161"/>
      <c r="S1032" s="161" t="s">
        <v>133</v>
      </c>
      <c r="T1032" s="161" t="s">
        <v>134</v>
      </c>
      <c r="U1032" s="161">
        <v>1.35E-2</v>
      </c>
      <c r="V1032" s="161">
        <f>ROUND(E1032*U1032,2)</f>
        <v>3.39</v>
      </c>
      <c r="W1032" s="161"/>
      <c r="X1032" s="161" t="s">
        <v>135</v>
      </c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136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5">
      <c r="A1033" s="159"/>
      <c r="B1033" s="160"/>
      <c r="C1033" s="189" t="s">
        <v>196</v>
      </c>
      <c r="D1033" s="163"/>
      <c r="E1033" s="164">
        <v>35.51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61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138</v>
      </c>
      <c r="AH1033" s="152">
        <v>0</v>
      </c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 x14ac:dyDescent="0.25">
      <c r="A1034" s="159"/>
      <c r="B1034" s="160"/>
      <c r="C1034" s="189" t="s">
        <v>197</v>
      </c>
      <c r="D1034" s="163"/>
      <c r="E1034" s="164">
        <v>13.92</v>
      </c>
      <c r="F1034" s="161"/>
      <c r="G1034" s="161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61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138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 x14ac:dyDescent="0.25">
      <c r="A1035" s="159"/>
      <c r="B1035" s="160"/>
      <c r="C1035" s="189" t="s">
        <v>198</v>
      </c>
      <c r="D1035" s="163"/>
      <c r="E1035" s="164">
        <v>40.94</v>
      </c>
      <c r="F1035" s="161"/>
      <c r="G1035" s="161"/>
      <c r="H1035" s="161"/>
      <c r="I1035" s="161"/>
      <c r="J1035" s="161"/>
      <c r="K1035" s="161"/>
      <c r="L1035" s="161"/>
      <c r="M1035" s="161"/>
      <c r="N1035" s="161"/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61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138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5">
      <c r="A1036" s="159"/>
      <c r="B1036" s="160"/>
      <c r="C1036" s="189" t="s">
        <v>199</v>
      </c>
      <c r="D1036" s="163"/>
      <c r="E1036" s="164">
        <v>53.94</v>
      </c>
      <c r="F1036" s="161"/>
      <c r="G1036" s="161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61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138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5">
      <c r="A1037" s="159"/>
      <c r="B1037" s="160"/>
      <c r="C1037" s="189" t="s">
        <v>200</v>
      </c>
      <c r="D1037" s="163"/>
      <c r="E1037" s="164">
        <v>7.5</v>
      </c>
      <c r="F1037" s="161"/>
      <c r="G1037" s="161"/>
      <c r="H1037" s="161"/>
      <c r="I1037" s="161"/>
      <c r="J1037" s="161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61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138</v>
      </c>
      <c r="AH1037" s="152">
        <v>0</v>
      </c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5">
      <c r="A1038" s="159"/>
      <c r="B1038" s="160"/>
      <c r="C1038" s="189" t="s">
        <v>201</v>
      </c>
      <c r="D1038" s="163"/>
      <c r="E1038" s="164">
        <v>2.97</v>
      </c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61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138</v>
      </c>
      <c r="AH1038" s="152">
        <v>0</v>
      </c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5">
      <c r="A1039" s="159"/>
      <c r="B1039" s="160"/>
      <c r="C1039" s="189" t="s">
        <v>202</v>
      </c>
      <c r="D1039" s="163"/>
      <c r="E1039" s="164">
        <v>1.2</v>
      </c>
      <c r="F1039" s="161"/>
      <c r="G1039" s="161"/>
      <c r="H1039" s="161"/>
      <c r="I1039" s="161"/>
      <c r="J1039" s="161"/>
      <c r="K1039" s="161"/>
      <c r="L1039" s="161"/>
      <c r="M1039" s="161"/>
      <c r="N1039" s="161"/>
      <c r="O1039" s="161"/>
      <c r="P1039" s="161"/>
      <c r="Q1039" s="161"/>
      <c r="R1039" s="161"/>
      <c r="S1039" s="161"/>
      <c r="T1039" s="161"/>
      <c r="U1039" s="161"/>
      <c r="V1039" s="161"/>
      <c r="W1039" s="161"/>
      <c r="X1039" s="161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138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5">
      <c r="A1040" s="159"/>
      <c r="B1040" s="160"/>
      <c r="C1040" s="189" t="s">
        <v>203</v>
      </c>
      <c r="D1040" s="163"/>
      <c r="E1040" s="164">
        <v>1.2</v>
      </c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61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138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5">
      <c r="A1041" s="159"/>
      <c r="B1041" s="160"/>
      <c r="C1041" s="189" t="s">
        <v>204</v>
      </c>
      <c r="D1041" s="163"/>
      <c r="E1041" s="164">
        <v>1.2</v>
      </c>
      <c r="F1041" s="161"/>
      <c r="G1041" s="161"/>
      <c r="H1041" s="161"/>
      <c r="I1041" s="161"/>
      <c r="J1041" s="161"/>
      <c r="K1041" s="161"/>
      <c r="L1041" s="161"/>
      <c r="M1041" s="161"/>
      <c r="N1041" s="161"/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61"/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138</v>
      </c>
      <c r="AH1041" s="152">
        <v>0</v>
      </c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 x14ac:dyDescent="0.25">
      <c r="A1042" s="159"/>
      <c r="B1042" s="160"/>
      <c r="C1042" s="189" t="s">
        <v>203</v>
      </c>
      <c r="D1042" s="163"/>
      <c r="E1042" s="164">
        <v>1.2</v>
      </c>
      <c r="F1042" s="161"/>
      <c r="G1042" s="161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61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138</v>
      </c>
      <c r="AH1042" s="152">
        <v>0</v>
      </c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outlineLevel="1" x14ac:dyDescent="0.25">
      <c r="A1043" s="159"/>
      <c r="B1043" s="160"/>
      <c r="C1043" s="189" t="s">
        <v>205</v>
      </c>
      <c r="D1043" s="163"/>
      <c r="E1043" s="164">
        <v>1.2</v>
      </c>
      <c r="F1043" s="161"/>
      <c r="G1043" s="161"/>
      <c r="H1043" s="161"/>
      <c r="I1043" s="161"/>
      <c r="J1043" s="161"/>
      <c r="K1043" s="161"/>
      <c r="L1043" s="161"/>
      <c r="M1043" s="161"/>
      <c r="N1043" s="161"/>
      <c r="O1043" s="161"/>
      <c r="P1043" s="161"/>
      <c r="Q1043" s="161"/>
      <c r="R1043" s="161"/>
      <c r="S1043" s="161"/>
      <c r="T1043" s="161"/>
      <c r="U1043" s="161"/>
      <c r="V1043" s="161"/>
      <c r="W1043" s="161"/>
      <c r="X1043" s="161"/>
      <c r="Y1043" s="152"/>
      <c r="Z1043" s="152"/>
      <c r="AA1043" s="152"/>
      <c r="AB1043" s="152"/>
      <c r="AC1043" s="152"/>
      <c r="AD1043" s="152"/>
      <c r="AE1043" s="152"/>
      <c r="AF1043" s="152"/>
      <c r="AG1043" s="152" t="s">
        <v>138</v>
      </c>
      <c r="AH1043" s="152">
        <v>0</v>
      </c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outlineLevel="1" x14ac:dyDescent="0.25">
      <c r="A1044" s="159"/>
      <c r="B1044" s="160"/>
      <c r="C1044" s="189" t="s">
        <v>206</v>
      </c>
      <c r="D1044" s="163"/>
      <c r="E1044" s="164">
        <v>1.1000000000000001</v>
      </c>
      <c r="F1044" s="161"/>
      <c r="G1044" s="161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61"/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138</v>
      </c>
      <c r="AH1044" s="152">
        <v>0</v>
      </c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 x14ac:dyDescent="0.25">
      <c r="A1045" s="159"/>
      <c r="B1045" s="160"/>
      <c r="C1045" s="189" t="s">
        <v>207</v>
      </c>
      <c r="D1045" s="163"/>
      <c r="E1045" s="164">
        <v>4.68</v>
      </c>
      <c r="F1045" s="161"/>
      <c r="G1045" s="161"/>
      <c r="H1045" s="161"/>
      <c r="I1045" s="161"/>
      <c r="J1045" s="161"/>
      <c r="K1045" s="161"/>
      <c r="L1045" s="161"/>
      <c r="M1045" s="161"/>
      <c r="N1045" s="161"/>
      <c r="O1045" s="161"/>
      <c r="P1045" s="161"/>
      <c r="Q1045" s="161"/>
      <c r="R1045" s="161"/>
      <c r="S1045" s="161"/>
      <c r="T1045" s="161"/>
      <c r="U1045" s="161"/>
      <c r="V1045" s="161"/>
      <c r="W1045" s="161"/>
      <c r="X1045" s="161"/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138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1" x14ac:dyDescent="0.25">
      <c r="A1046" s="159"/>
      <c r="B1046" s="160"/>
      <c r="C1046" s="189" t="s">
        <v>208</v>
      </c>
      <c r="D1046" s="163"/>
      <c r="E1046" s="164">
        <v>5.2</v>
      </c>
      <c r="F1046" s="161"/>
      <c r="G1046" s="161"/>
      <c r="H1046" s="161"/>
      <c r="I1046" s="161"/>
      <c r="J1046" s="161"/>
      <c r="K1046" s="161"/>
      <c r="L1046" s="161"/>
      <c r="M1046" s="161"/>
      <c r="N1046" s="161"/>
      <c r="O1046" s="161"/>
      <c r="P1046" s="161"/>
      <c r="Q1046" s="161"/>
      <c r="R1046" s="161"/>
      <c r="S1046" s="161"/>
      <c r="T1046" s="161"/>
      <c r="U1046" s="161"/>
      <c r="V1046" s="161"/>
      <c r="W1046" s="161"/>
      <c r="X1046" s="161"/>
      <c r="Y1046" s="152"/>
      <c r="Z1046" s="152"/>
      <c r="AA1046" s="152"/>
      <c r="AB1046" s="152"/>
      <c r="AC1046" s="152"/>
      <c r="AD1046" s="152"/>
      <c r="AE1046" s="152"/>
      <c r="AF1046" s="152"/>
      <c r="AG1046" s="152" t="s">
        <v>138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1" x14ac:dyDescent="0.25">
      <c r="A1047" s="159"/>
      <c r="B1047" s="160"/>
      <c r="C1047" s="189" t="s">
        <v>209</v>
      </c>
      <c r="D1047" s="163"/>
      <c r="E1047" s="164">
        <v>3.12</v>
      </c>
      <c r="F1047" s="161"/>
      <c r="G1047" s="161"/>
      <c r="H1047" s="161"/>
      <c r="I1047" s="161"/>
      <c r="J1047" s="161"/>
      <c r="K1047" s="161"/>
      <c r="L1047" s="161"/>
      <c r="M1047" s="161"/>
      <c r="N1047" s="161"/>
      <c r="O1047" s="161"/>
      <c r="P1047" s="161"/>
      <c r="Q1047" s="161"/>
      <c r="R1047" s="161"/>
      <c r="S1047" s="161"/>
      <c r="T1047" s="161"/>
      <c r="U1047" s="161"/>
      <c r="V1047" s="161"/>
      <c r="W1047" s="161"/>
      <c r="X1047" s="161"/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138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5">
      <c r="A1048" s="159"/>
      <c r="B1048" s="160"/>
      <c r="C1048" s="189" t="s">
        <v>210</v>
      </c>
      <c r="D1048" s="163"/>
      <c r="E1048" s="164">
        <v>6.29</v>
      </c>
      <c r="F1048" s="161"/>
      <c r="G1048" s="161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61"/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138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outlineLevel="1" x14ac:dyDescent="0.25">
      <c r="A1049" s="159"/>
      <c r="B1049" s="160"/>
      <c r="C1049" s="189" t="s">
        <v>211</v>
      </c>
      <c r="D1049" s="163"/>
      <c r="E1049" s="164">
        <v>26</v>
      </c>
      <c r="F1049" s="161"/>
      <c r="G1049" s="161"/>
      <c r="H1049" s="161"/>
      <c r="I1049" s="161"/>
      <c r="J1049" s="161"/>
      <c r="K1049" s="161"/>
      <c r="L1049" s="161"/>
      <c r="M1049" s="161"/>
      <c r="N1049" s="161"/>
      <c r="O1049" s="161"/>
      <c r="P1049" s="161"/>
      <c r="Q1049" s="161"/>
      <c r="R1049" s="161"/>
      <c r="S1049" s="161"/>
      <c r="T1049" s="161"/>
      <c r="U1049" s="161"/>
      <c r="V1049" s="161"/>
      <c r="W1049" s="161"/>
      <c r="X1049" s="161"/>
      <c r="Y1049" s="152"/>
      <c r="Z1049" s="152"/>
      <c r="AA1049" s="152"/>
      <c r="AB1049" s="152"/>
      <c r="AC1049" s="152"/>
      <c r="AD1049" s="152"/>
      <c r="AE1049" s="152"/>
      <c r="AF1049" s="152"/>
      <c r="AG1049" s="152" t="s">
        <v>138</v>
      </c>
      <c r="AH1049" s="152">
        <v>0</v>
      </c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outlineLevel="1" x14ac:dyDescent="0.25">
      <c r="A1050" s="159"/>
      <c r="B1050" s="160"/>
      <c r="C1050" s="189" t="s">
        <v>212</v>
      </c>
      <c r="D1050" s="163"/>
      <c r="E1050" s="164">
        <v>44.1</v>
      </c>
      <c r="F1050" s="161"/>
      <c r="G1050" s="161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61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138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 x14ac:dyDescent="0.25">
      <c r="A1051" s="180">
        <v>133</v>
      </c>
      <c r="B1051" s="181" t="s">
        <v>639</v>
      </c>
      <c r="C1051" s="190" t="s">
        <v>640</v>
      </c>
      <c r="D1051" s="182" t="s">
        <v>267</v>
      </c>
      <c r="E1051" s="183">
        <v>50</v>
      </c>
      <c r="F1051" s="184"/>
      <c r="G1051" s="185">
        <f>ROUND(E1051*F1051,2)</f>
        <v>0</v>
      </c>
      <c r="H1051" s="162">
        <v>0</v>
      </c>
      <c r="I1051" s="161">
        <f>ROUND(E1051*H1051,2)</f>
        <v>0</v>
      </c>
      <c r="J1051" s="162">
        <v>24.7</v>
      </c>
      <c r="K1051" s="161">
        <f>ROUND(E1051*J1051,2)</f>
        <v>1235</v>
      </c>
      <c r="L1051" s="161">
        <v>21</v>
      </c>
      <c r="M1051" s="161">
        <f>G1051*(1+L1051/100)</f>
        <v>0</v>
      </c>
      <c r="N1051" s="161">
        <v>1.0000000000000001E-5</v>
      </c>
      <c r="O1051" s="161">
        <f>ROUND(E1051*N1051,2)</f>
        <v>0</v>
      </c>
      <c r="P1051" s="161">
        <v>0</v>
      </c>
      <c r="Q1051" s="161">
        <f>ROUND(E1051*P1051,2)</f>
        <v>0</v>
      </c>
      <c r="R1051" s="161"/>
      <c r="S1051" s="161" t="s">
        <v>259</v>
      </c>
      <c r="T1051" s="161" t="s">
        <v>134</v>
      </c>
      <c r="U1051" s="161">
        <v>0.05</v>
      </c>
      <c r="V1051" s="161">
        <f>ROUND(E1051*U1051,2)</f>
        <v>2.5</v>
      </c>
      <c r="W1051" s="161"/>
      <c r="X1051" s="161" t="s">
        <v>135</v>
      </c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136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x14ac:dyDescent="0.25">
      <c r="A1052" s="168" t="s">
        <v>128</v>
      </c>
      <c r="B1052" s="169" t="s">
        <v>96</v>
      </c>
      <c r="C1052" s="187" t="s">
        <v>97</v>
      </c>
      <c r="D1052" s="170"/>
      <c r="E1052" s="171"/>
      <c r="F1052" s="172"/>
      <c r="G1052" s="173">
        <f>SUMIF(AG1053:AG1053,"&lt;&gt;NOR",G1053:G1053)</f>
        <v>0</v>
      </c>
      <c r="H1052" s="167"/>
      <c r="I1052" s="167">
        <f>SUM(I1053:I1053)</f>
        <v>0</v>
      </c>
      <c r="J1052" s="167"/>
      <c r="K1052" s="167">
        <f>SUM(K1053:K1053)</f>
        <v>70000</v>
      </c>
      <c r="L1052" s="167"/>
      <c r="M1052" s="167">
        <f>SUM(M1053:M1053)</f>
        <v>0</v>
      </c>
      <c r="N1052" s="167"/>
      <c r="O1052" s="167">
        <f>SUM(O1053:O1053)</f>
        <v>0</v>
      </c>
      <c r="P1052" s="167"/>
      <c r="Q1052" s="167">
        <f>SUM(Q1053:Q1053)</f>
        <v>0</v>
      </c>
      <c r="R1052" s="167"/>
      <c r="S1052" s="167"/>
      <c r="T1052" s="167"/>
      <c r="U1052" s="167"/>
      <c r="V1052" s="167">
        <f>SUM(V1053:V1053)</f>
        <v>0</v>
      </c>
      <c r="W1052" s="167"/>
      <c r="X1052" s="167"/>
      <c r="AG1052" t="s">
        <v>129</v>
      </c>
    </row>
    <row r="1053" spans="1:60" ht="30.6" outlineLevel="1" x14ac:dyDescent="0.25">
      <c r="A1053" s="180">
        <v>134</v>
      </c>
      <c r="B1053" s="181" t="s">
        <v>96</v>
      </c>
      <c r="C1053" s="190" t="s">
        <v>641</v>
      </c>
      <c r="D1053" s="182" t="s">
        <v>193</v>
      </c>
      <c r="E1053" s="183">
        <v>1</v>
      </c>
      <c r="F1053" s="184"/>
      <c r="G1053" s="185">
        <f>ROUND(E1053*F1053,2)</f>
        <v>0</v>
      </c>
      <c r="H1053" s="162">
        <v>0</v>
      </c>
      <c r="I1053" s="161">
        <f>ROUND(E1053*H1053,2)</f>
        <v>0</v>
      </c>
      <c r="J1053" s="162">
        <v>70000</v>
      </c>
      <c r="K1053" s="161">
        <f>ROUND(E1053*J1053,2)</f>
        <v>70000</v>
      </c>
      <c r="L1053" s="161">
        <v>21</v>
      </c>
      <c r="M1053" s="161">
        <f>G1053*(1+L1053/100)</f>
        <v>0</v>
      </c>
      <c r="N1053" s="161">
        <v>0</v>
      </c>
      <c r="O1053" s="161">
        <f>ROUND(E1053*N1053,2)</f>
        <v>0</v>
      </c>
      <c r="P1053" s="161">
        <v>0</v>
      </c>
      <c r="Q1053" s="161">
        <f>ROUND(E1053*P1053,2)</f>
        <v>0</v>
      </c>
      <c r="R1053" s="161"/>
      <c r="S1053" s="161" t="s">
        <v>259</v>
      </c>
      <c r="T1053" s="161" t="s">
        <v>134</v>
      </c>
      <c r="U1053" s="161">
        <v>0</v>
      </c>
      <c r="V1053" s="161">
        <f>ROUND(E1053*U1053,2)</f>
        <v>0</v>
      </c>
      <c r="W1053" s="161"/>
      <c r="X1053" s="161" t="s">
        <v>419</v>
      </c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437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x14ac:dyDescent="0.25">
      <c r="A1054" s="168" t="s">
        <v>128</v>
      </c>
      <c r="B1054" s="169" t="s">
        <v>98</v>
      </c>
      <c r="C1054" s="187" t="s">
        <v>99</v>
      </c>
      <c r="D1054" s="170"/>
      <c r="E1054" s="171"/>
      <c r="F1054" s="172"/>
      <c r="G1054" s="173">
        <f>SUMIF(AG1055:AG1061,"&lt;&gt;NOR",G1055:G1061)</f>
        <v>0</v>
      </c>
      <c r="H1054" s="167"/>
      <c r="I1054" s="167">
        <f>SUM(I1055:I1061)</f>
        <v>0</v>
      </c>
      <c r="J1054" s="167"/>
      <c r="K1054" s="167">
        <f>SUM(K1055:K1061)</f>
        <v>88228.489999999991</v>
      </c>
      <c r="L1054" s="167"/>
      <c r="M1054" s="167">
        <f>SUM(M1055:M1061)</f>
        <v>0</v>
      </c>
      <c r="N1054" s="167"/>
      <c r="O1054" s="167">
        <f>SUM(O1055:O1061)</f>
        <v>0</v>
      </c>
      <c r="P1054" s="167"/>
      <c r="Q1054" s="167">
        <f>SUM(Q1055:Q1061)</f>
        <v>0</v>
      </c>
      <c r="R1054" s="167"/>
      <c r="S1054" s="167"/>
      <c r="T1054" s="167"/>
      <c r="U1054" s="167"/>
      <c r="V1054" s="167">
        <f>SUM(V1055:V1061)</f>
        <v>89.26</v>
      </c>
      <c r="W1054" s="167"/>
      <c r="X1054" s="167"/>
      <c r="AG1054" t="s">
        <v>129</v>
      </c>
    </row>
    <row r="1055" spans="1:60" outlineLevel="1" x14ac:dyDescent="0.25">
      <c r="A1055" s="180">
        <v>135</v>
      </c>
      <c r="B1055" s="181" t="s">
        <v>642</v>
      </c>
      <c r="C1055" s="190" t="s">
        <v>643</v>
      </c>
      <c r="D1055" s="182" t="s">
        <v>644</v>
      </c>
      <c r="E1055" s="183">
        <v>10</v>
      </c>
      <c r="F1055" s="184"/>
      <c r="G1055" s="185">
        <f t="shared" ref="G1055:G1061" si="35">ROUND(E1055*F1055,2)</f>
        <v>0</v>
      </c>
      <c r="H1055" s="162">
        <v>0</v>
      </c>
      <c r="I1055" s="161">
        <f t="shared" ref="I1055:I1061" si="36">ROUND(E1055*H1055,2)</f>
        <v>0</v>
      </c>
      <c r="J1055" s="162">
        <v>105</v>
      </c>
      <c r="K1055" s="161">
        <f t="shared" ref="K1055:K1061" si="37">ROUND(E1055*J1055,2)</f>
        <v>1050</v>
      </c>
      <c r="L1055" s="161">
        <v>21</v>
      </c>
      <c r="M1055" s="161">
        <f t="shared" ref="M1055:M1061" si="38">G1055*(1+L1055/100)</f>
        <v>0</v>
      </c>
      <c r="N1055" s="161">
        <v>0</v>
      </c>
      <c r="O1055" s="161">
        <f t="shared" ref="O1055:O1061" si="39">ROUND(E1055*N1055,2)</f>
        <v>0</v>
      </c>
      <c r="P1055" s="161">
        <v>0</v>
      </c>
      <c r="Q1055" s="161">
        <f t="shared" ref="Q1055:Q1061" si="40">ROUND(E1055*P1055,2)</f>
        <v>0</v>
      </c>
      <c r="R1055" s="161"/>
      <c r="S1055" s="161" t="s">
        <v>133</v>
      </c>
      <c r="T1055" s="161" t="s">
        <v>134</v>
      </c>
      <c r="U1055" s="161">
        <v>0</v>
      </c>
      <c r="V1055" s="161">
        <f t="shared" ref="V1055:V1061" si="41">ROUND(E1055*U1055,2)</f>
        <v>0</v>
      </c>
      <c r="W1055" s="161"/>
      <c r="X1055" s="161" t="s">
        <v>135</v>
      </c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136</v>
      </c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5">
      <c r="A1056" s="180">
        <v>136</v>
      </c>
      <c r="B1056" s="181" t="s">
        <v>645</v>
      </c>
      <c r="C1056" s="190" t="s">
        <v>646</v>
      </c>
      <c r="D1056" s="182" t="s">
        <v>322</v>
      </c>
      <c r="E1056" s="183">
        <v>32.35183</v>
      </c>
      <c r="F1056" s="184"/>
      <c r="G1056" s="185">
        <f t="shared" si="35"/>
        <v>0</v>
      </c>
      <c r="H1056" s="162">
        <v>0</v>
      </c>
      <c r="I1056" s="161">
        <f t="shared" si="36"/>
        <v>0</v>
      </c>
      <c r="J1056" s="162">
        <v>176.9</v>
      </c>
      <c r="K1056" s="161">
        <f t="shared" si="37"/>
        <v>5723.04</v>
      </c>
      <c r="L1056" s="161">
        <v>21</v>
      </c>
      <c r="M1056" s="161">
        <f t="shared" si="38"/>
        <v>0</v>
      </c>
      <c r="N1056" s="161">
        <v>0</v>
      </c>
      <c r="O1056" s="161">
        <f t="shared" si="39"/>
        <v>0</v>
      </c>
      <c r="P1056" s="161">
        <v>0</v>
      </c>
      <c r="Q1056" s="161">
        <f t="shared" si="40"/>
        <v>0</v>
      </c>
      <c r="R1056" s="161"/>
      <c r="S1056" s="161" t="s">
        <v>133</v>
      </c>
      <c r="T1056" s="161" t="s">
        <v>134</v>
      </c>
      <c r="U1056" s="161">
        <v>0.27700000000000002</v>
      </c>
      <c r="V1056" s="161">
        <f t="shared" si="41"/>
        <v>8.9600000000000009</v>
      </c>
      <c r="W1056" s="161"/>
      <c r="X1056" s="161" t="s">
        <v>647</v>
      </c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648</v>
      </c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1" x14ac:dyDescent="0.25">
      <c r="A1057" s="180">
        <v>137</v>
      </c>
      <c r="B1057" s="181" t="s">
        <v>649</v>
      </c>
      <c r="C1057" s="190" t="s">
        <v>650</v>
      </c>
      <c r="D1057" s="182" t="s">
        <v>322</v>
      </c>
      <c r="E1057" s="183">
        <v>32.35183</v>
      </c>
      <c r="F1057" s="184"/>
      <c r="G1057" s="185">
        <f t="shared" si="35"/>
        <v>0</v>
      </c>
      <c r="H1057" s="162">
        <v>0</v>
      </c>
      <c r="I1057" s="161">
        <f t="shared" si="36"/>
        <v>0</v>
      </c>
      <c r="J1057" s="162">
        <v>246.2</v>
      </c>
      <c r="K1057" s="161">
        <f t="shared" si="37"/>
        <v>7965.02</v>
      </c>
      <c r="L1057" s="161">
        <v>21</v>
      </c>
      <c r="M1057" s="161">
        <f t="shared" si="38"/>
        <v>0</v>
      </c>
      <c r="N1057" s="161">
        <v>0</v>
      </c>
      <c r="O1057" s="161">
        <f t="shared" si="39"/>
        <v>0</v>
      </c>
      <c r="P1057" s="161">
        <v>0</v>
      </c>
      <c r="Q1057" s="161">
        <f t="shared" si="40"/>
        <v>0</v>
      </c>
      <c r="R1057" s="161"/>
      <c r="S1057" s="161" t="s">
        <v>133</v>
      </c>
      <c r="T1057" s="161" t="s">
        <v>134</v>
      </c>
      <c r="U1057" s="161">
        <v>0.49</v>
      </c>
      <c r="V1057" s="161">
        <f t="shared" si="41"/>
        <v>15.85</v>
      </c>
      <c r="W1057" s="161"/>
      <c r="X1057" s="161" t="s">
        <v>647</v>
      </c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648</v>
      </c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 x14ac:dyDescent="0.25">
      <c r="A1058" s="180">
        <v>138</v>
      </c>
      <c r="B1058" s="181" t="s">
        <v>651</v>
      </c>
      <c r="C1058" s="190" t="s">
        <v>652</v>
      </c>
      <c r="D1058" s="182" t="s">
        <v>322</v>
      </c>
      <c r="E1058" s="183">
        <v>647.03665999999998</v>
      </c>
      <c r="F1058" s="184"/>
      <c r="G1058" s="185">
        <f t="shared" si="35"/>
        <v>0</v>
      </c>
      <c r="H1058" s="162">
        <v>0</v>
      </c>
      <c r="I1058" s="161">
        <f t="shared" si="36"/>
        <v>0</v>
      </c>
      <c r="J1058" s="162">
        <v>16.8</v>
      </c>
      <c r="K1058" s="161">
        <f t="shared" si="37"/>
        <v>10870.22</v>
      </c>
      <c r="L1058" s="161">
        <v>21</v>
      </c>
      <c r="M1058" s="161">
        <f t="shared" si="38"/>
        <v>0</v>
      </c>
      <c r="N1058" s="161">
        <v>0</v>
      </c>
      <c r="O1058" s="161">
        <f t="shared" si="39"/>
        <v>0</v>
      </c>
      <c r="P1058" s="161">
        <v>0</v>
      </c>
      <c r="Q1058" s="161">
        <f t="shared" si="40"/>
        <v>0</v>
      </c>
      <c r="R1058" s="161"/>
      <c r="S1058" s="161" t="s">
        <v>133</v>
      </c>
      <c r="T1058" s="161" t="s">
        <v>134</v>
      </c>
      <c r="U1058" s="161">
        <v>0</v>
      </c>
      <c r="V1058" s="161">
        <f t="shared" si="41"/>
        <v>0</v>
      </c>
      <c r="W1058" s="161"/>
      <c r="X1058" s="161" t="s">
        <v>647</v>
      </c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648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5">
      <c r="A1059" s="180">
        <v>139</v>
      </c>
      <c r="B1059" s="181" t="s">
        <v>653</v>
      </c>
      <c r="C1059" s="190" t="s">
        <v>654</v>
      </c>
      <c r="D1059" s="182" t="s">
        <v>322</v>
      </c>
      <c r="E1059" s="183">
        <v>32.35183</v>
      </c>
      <c r="F1059" s="184"/>
      <c r="G1059" s="185">
        <f t="shared" si="35"/>
        <v>0</v>
      </c>
      <c r="H1059" s="162">
        <v>0</v>
      </c>
      <c r="I1059" s="161">
        <f t="shared" si="36"/>
        <v>0</v>
      </c>
      <c r="J1059" s="162">
        <v>347.6</v>
      </c>
      <c r="K1059" s="161">
        <f t="shared" si="37"/>
        <v>11245.5</v>
      </c>
      <c r="L1059" s="161">
        <v>21</v>
      </c>
      <c r="M1059" s="161">
        <f t="shared" si="38"/>
        <v>0</v>
      </c>
      <c r="N1059" s="161">
        <v>0</v>
      </c>
      <c r="O1059" s="161">
        <f t="shared" si="39"/>
        <v>0</v>
      </c>
      <c r="P1059" s="161">
        <v>0</v>
      </c>
      <c r="Q1059" s="161">
        <f t="shared" si="40"/>
        <v>0</v>
      </c>
      <c r="R1059" s="161"/>
      <c r="S1059" s="161" t="s">
        <v>133</v>
      </c>
      <c r="T1059" s="161" t="s">
        <v>134</v>
      </c>
      <c r="U1059" s="161">
        <v>0.94199999999999995</v>
      </c>
      <c r="V1059" s="161">
        <f t="shared" si="41"/>
        <v>30.48</v>
      </c>
      <c r="W1059" s="161"/>
      <c r="X1059" s="161" t="s">
        <v>647</v>
      </c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648</v>
      </c>
      <c r="AH1059" s="152"/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outlineLevel="1" x14ac:dyDescent="0.25">
      <c r="A1060" s="180">
        <v>140</v>
      </c>
      <c r="B1060" s="181" t="s">
        <v>655</v>
      </c>
      <c r="C1060" s="190" t="s">
        <v>656</v>
      </c>
      <c r="D1060" s="182" t="s">
        <v>322</v>
      </c>
      <c r="E1060" s="183">
        <v>323.51832999999999</v>
      </c>
      <c r="F1060" s="184"/>
      <c r="G1060" s="185">
        <f t="shared" si="35"/>
        <v>0</v>
      </c>
      <c r="H1060" s="162">
        <v>0</v>
      </c>
      <c r="I1060" s="161">
        <f t="shared" si="36"/>
        <v>0</v>
      </c>
      <c r="J1060" s="162">
        <v>38.799999999999997</v>
      </c>
      <c r="K1060" s="161">
        <f t="shared" si="37"/>
        <v>12552.51</v>
      </c>
      <c r="L1060" s="161">
        <v>21</v>
      </c>
      <c r="M1060" s="161">
        <f t="shared" si="38"/>
        <v>0</v>
      </c>
      <c r="N1060" s="161">
        <v>0</v>
      </c>
      <c r="O1060" s="161">
        <f t="shared" si="39"/>
        <v>0</v>
      </c>
      <c r="P1060" s="161">
        <v>0</v>
      </c>
      <c r="Q1060" s="161">
        <f t="shared" si="40"/>
        <v>0</v>
      </c>
      <c r="R1060" s="161"/>
      <c r="S1060" s="161" t="s">
        <v>133</v>
      </c>
      <c r="T1060" s="161" t="s">
        <v>134</v>
      </c>
      <c r="U1060" s="161">
        <v>0.105</v>
      </c>
      <c r="V1060" s="161">
        <f t="shared" si="41"/>
        <v>33.97</v>
      </c>
      <c r="W1060" s="161"/>
      <c r="X1060" s="161" t="s">
        <v>647</v>
      </c>
      <c r="Y1060" s="152"/>
      <c r="Z1060" s="152"/>
      <c r="AA1060" s="152"/>
      <c r="AB1060" s="152"/>
      <c r="AC1060" s="152"/>
      <c r="AD1060" s="152"/>
      <c r="AE1060" s="152"/>
      <c r="AF1060" s="152"/>
      <c r="AG1060" s="152" t="s">
        <v>648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1" x14ac:dyDescent="0.25">
      <c r="A1061" s="174">
        <v>141</v>
      </c>
      <c r="B1061" s="175" t="s">
        <v>657</v>
      </c>
      <c r="C1061" s="188" t="s">
        <v>658</v>
      </c>
      <c r="D1061" s="176" t="s">
        <v>322</v>
      </c>
      <c r="E1061" s="177">
        <v>32.35183</v>
      </c>
      <c r="F1061" s="178"/>
      <c r="G1061" s="179">
        <f t="shared" si="35"/>
        <v>0</v>
      </c>
      <c r="H1061" s="162">
        <v>0</v>
      </c>
      <c r="I1061" s="161">
        <f t="shared" si="36"/>
        <v>0</v>
      </c>
      <c r="J1061" s="162">
        <v>1200</v>
      </c>
      <c r="K1061" s="161">
        <f t="shared" si="37"/>
        <v>38822.199999999997</v>
      </c>
      <c r="L1061" s="161">
        <v>21</v>
      </c>
      <c r="M1061" s="161">
        <f t="shared" si="38"/>
        <v>0</v>
      </c>
      <c r="N1061" s="161">
        <v>0</v>
      </c>
      <c r="O1061" s="161">
        <f t="shared" si="39"/>
        <v>0</v>
      </c>
      <c r="P1061" s="161">
        <v>0</v>
      </c>
      <c r="Q1061" s="161">
        <f t="shared" si="40"/>
        <v>0</v>
      </c>
      <c r="R1061" s="161"/>
      <c r="S1061" s="161" t="s">
        <v>659</v>
      </c>
      <c r="T1061" s="161" t="s">
        <v>134</v>
      </c>
      <c r="U1061" s="161">
        <v>0</v>
      </c>
      <c r="V1061" s="161">
        <f t="shared" si="41"/>
        <v>0</v>
      </c>
      <c r="W1061" s="161"/>
      <c r="X1061" s="161" t="s">
        <v>647</v>
      </c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648</v>
      </c>
      <c r="AH1061" s="152"/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x14ac:dyDescent="0.25">
      <c r="A1062" s="3"/>
      <c r="B1062" s="4"/>
      <c r="C1062" s="193"/>
      <c r="D1062" s="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AE1062">
        <v>15</v>
      </c>
      <c r="AF1062">
        <v>21</v>
      </c>
      <c r="AG1062" t="s">
        <v>115</v>
      </c>
    </row>
    <row r="1063" spans="1:60" x14ac:dyDescent="0.25">
      <c r="A1063" s="155"/>
      <c r="B1063" s="156" t="s">
        <v>31</v>
      </c>
      <c r="C1063" s="194"/>
      <c r="D1063" s="157"/>
      <c r="E1063" s="158"/>
      <c r="F1063" s="158"/>
      <c r="G1063" s="186">
        <f>G8+G241+G299+G310+G330+G373+G537+G539+G581+G583+G591+G600+G625+G629+G638+G687+G868+G900+G994+G1019+G1052+G1054</f>
        <v>0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AE1063">
        <f>SUMIF(L7:L1061,AE1062,G7:G1061)</f>
        <v>0</v>
      </c>
      <c r="AF1063">
        <f>SUMIF(L7:L1061,AF1062,G7:G1061)</f>
        <v>0</v>
      </c>
      <c r="AG1063" t="s">
        <v>660</v>
      </c>
    </row>
    <row r="1064" spans="1:60" x14ac:dyDescent="0.25">
      <c r="A1064" s="3"/>
      <c r="B1064" s="4"/>
      <c r="C1064" s="193"/>
      <c r="D1064" s="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</row>
    <row r="1065" spans="1:60" x14ac:dyDescent="0.25">
      <c r="A1065" s="3"/>
      <c r="B1065" s="4"/>
      <c r="C1065" s="193"/>
      <c r="D1065" s="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</row>
    <row r="1066" spans="1:60" x14ac:dyDescent="0.25">
      <c r="A1066" s="254" t="s">
        <v>661</v>
      </c>
      <c r="B1066" s="254"/>
      <c r="C1066" s="255"/>
      <c r="D1066" s="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</row>
    <row r="1067" spans="1:60" x14ac:dyDescent="0.25">
      <c r="A1067" s="256"/>
      <c r="B1067" s="257"/>
      <c r="C1067" s="258"/>
      <c r="D1067" s="257"/>
      <c r="E1067" s="257"/>
      <c r="F1067" s="257"/>
      <c r="G1067" s="259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AG1067" t="s">
        <v>662</v>
      </c>
    </row>
    <row r="1068" spans="1:60" x14ac:dyDescent="0.25">
      <c r="A1068" s="260"/>
      <c r="B1068" s="261"/>
      <c r="C1068" s="262"/>
      <c r="D1068" s="261"/>
      <c r="E1068" s="261"/>
      <c r="F1068" s="261"/>
      <c r="G1068" s="26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</row>
    <row r="1069" spans="1:60" x14ac:dyDescent="0.25">
      <c r="A1069" s="260"/>
      <c r="B1069" s="261"/>
      <c r="C1069" s="262"/>
      <c r="D1069" s="261"/>
      <c r="E1069" s="261"/>
      <c r="F1069" s="261"/>
      <c r="G1069" s="26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</row>
    <row r="1070" spans="1:60" x14ac:dyDescent="0.25">
      <c r="A1070" s="260"/>
      <c r="B1070" s="261"/>
      <c r="C1070" s="262"/>
      <c r="D1070" s="261"/>
      <c r="E1070" s="261"/>
      <c r="F1070" s="261"/>
      <c r="G1070" s="26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</row>
    <row r="1071" spans="1:60" x14ac:dyDescent="0.25">
      <c r="A1071" s="264"/>
      <c r="B1071" s="265"/>
      <c r="C1071" s="266"/>
      <c r="D1071" s="265"/>
      <c r="E1071" s="265"/>
      <c r="F1071" s="265"/>
      <c r="G1071" s="267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</row>
    <row r="1072" spans="1:60" x14ac:dyDescent="0.25">
      <c r="A1072" s="3"/>
      <c r="B1072" s="4"/>
      <c r="C1072" s="193"/>
      <c r="D1072" s="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</row>
    <row r="1073" spans="3:33" x14ac:dyDescent="0.25">
      <c r="C1073" s="195"/>
      <c r="D1073" s="10"/>
      <c r="AG1073" t="s">
        <v>663</v>
      </c>
    </row>
    <row r="1074" spans="3:33" x14ac:dyDescent="0.25">
      <c r="D1074" s="10"/>
    </row>
    <row r="1075" spans="3:33" x14ac:dyDescent="0.25">
      <c r="D1075" s="10"/>
    </row>
    <row r="1076" spans="3:33" x14ac:dyDescent="0.25">
      <c r="D1076" s="10"/>
    </row>
    <row r="1077" spans="3:33" x14ac:dyDescent="0.25">
      <c r="D1077" s="10"/>
    </row>
    <row r="1078" spans="3:33" x14ac:dyDescent="0.25">
      <c r="D1078" s="10"/>
    </row>
    <row r="1079" spans="3:33" x14ac:dyDescent="0.25">
      <c r="D1079" s="10"/>
    </row>
    <row r="1080" spans="3:33" x14ac:dyDescent="0.25">
      <c r="D1080" s="10"/>
    </row>
    <row r="1081" spans="3:33" x14ac:dyDescent="0.25">
      <c r="D1081" s="10"/>
    </row>
    <row r="1082" spans="3:33" x14ac:dyDescent="0.25">
      <c r="D1082" s="10"/>
    </row>
    <row r="1083" spans="3:33" x14ac:dyDescent="0.25">
      <c r="D1083" s="10"/>
    </row>
    <row r="1084" spans="3:33" x14ac:dyDescent="0.25">
      <c r="D1084" s="10"/>
    </row>
    <row r="1085" spans="3:33" x14ac:dyDescent="0.25">
      <c r="D1085" s="10"/>
    </row>
    <row r="1086" spans="3:33" x14ac:dyDescent="0.25">
      <c r="D1086" s="10"/>
    </row>
    <row r="1087" spans="3:33" x14ac:dyDescent="0.25">
      <c r="D1087" s="10"/>
    </row>
    <row r="1088" spans="3:33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067:G1071"/>
    <mergeCell ref="A1:G1"/>
    <mergeCell ref="C2:G2"/>
    <mergeCell ref="C3:G3"/>
    <mergeCell ref="C4:G4"/>
    <mergeCell ref="A1066:C106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11" sqref="Y1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103</v>
      </c>
    </row>
    <row r="2" spans="1:60" ht="25.05" customHeight="1" x14ac:dyDescent="0.25">
      <c r="A2" s="144" t="s">
        <v>8</v>
      </c>
      <c r="B2" s="49"/>
      <c r="C2" s="248" t="s">
        <v>833</v>
      </c>
      <c r="D2" s="249"/>
      <c r="E2" s="249"/>
      <c r="F2" s="249"/>
      <c r="G2" s="250"/>
      <c r="AG2" t="s">
        <v>104</v>
      </c>
    </row>
    <row r="3" spans="1:60" ht="25.05" customHeight="1" x14ac:dyDescent="0.25">
      <c r="A3" s="144" t="s">
        <v>9</v>
      </c>
      <c r="B3" s="49"/>
      <c r="C3" s="248" t="s">
        <v>43</v>
      </c>
      <c r="D3" s="249"/>
      <c r="E3" s="249"/>
      <c r="F3" s="249"/>
      <c r="G3" s="250"/>
      <c r="AC3" s="126" t="s">
        <v>104</v>
      </c>
      <c r="AG3" t="s">
        <v>105</v>
      </c>
    </row>
    <row r="4" spans="1:60" ht="25.05" customHeight="1" x14ac:dyDescent="0.25">
      <c r="A4" s="145" t="s">
        <v>10</v>
      </c>
      <c r="B4" s="146"/>
      <c r="C4" s="251" t="s">
        <v>835</v>
      </c>
      <c r="D4" s="252"/>
      <c r="E4" s="252"/>
      <c r="F4" s="252"/>
      <c r="G4" s="253"/>
      <c r="AG4" t="s">
        <v>106</v>
      </c>
    </row>
    <row r="5" spans="1:60" x14ac:dyDescent="0.25">
      <c r="D5" s="10"/>
    </row>
    <row r="6" spans="1:60" ht="39.6" x14ac:dyDescent="0.25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31</v>
      </c>
      <c r="H6" s="151" t="s">
        <v>32</v>
      </c>
      <c r="I6" s="151" t="s">
        <v>113</v>
      </c>
      <c r="J6" s="151" t="s">
        <v>33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8" t="s">
        <v>128</v>
      </c>
      <c r="B8" s="169" t="s">
        <v>54</v>
      </c>
      <c r="C8" s="187" t="s">
        <v>55</v>
      </c>
      <c r="D8" s="170"/>
      <c r="E8" s="171"/>
      <c r="F8" s="172"/>
      <c r="G8" s="173">
        <f>SUMIF(AG9:AG14,"&lt;&gt;NOR",G9:G14)</f>
        <v>0</v>
      </c>
      <c r="H8" s="167"/>
      <c r="I8" s="167">
        <f>SUM(I9:I14)</f>
        <v>529.54999999999995</v>
      </c>
      <c r="J8" s="167"/>
      <c r="K8" s="167">
        <f>SUM(K9:K14)</f>
        <v>3805.57</v>
      </c>
      <c r="L8" s="167"/>
      <c r="M8" s="167">
        <f>SUM(M9:M14)</f>
        <v>0</v>
      </c>
      <c r="N8" s="167"/>
      <c r="O8" s="167">
        <f>SUM(O9:O14)</f>
        <v>0.34</v>
      </c>
      <c r="P8" s="167"/>
      <c r="Q8" s="167">
        <f>SUM(Q9:Q14)</f>
        <v>0</v>
      </c>
      <c r="R8" s="167"/>
      <c r="S8" s="167"/>
      <c r="T8" s="167"/>
      <c r="U8" s="167"/>
      <c r="V8" s="167">
        <f>SUM(V9:V14)</f>
        <v>7.55</v>
      </c>
      <c r="W8" s="167"/>
      <c r="X8" s="167"/>
      <c r="AG8" t="s">
        <v>129</v>
      </c>
    </row>
    <row r="9" spans="1:60" outlineLevel="1" x14ac:dyDescent="0.25">
      <c r="A9" s="174">
        <v>1</v>
      </c>
      <c r="B9" s="175" t="s">
        <v>664</v>
      </c>
      <c r="C9" s="188" t="s">
        <v>665</v>
      </c>
      <c r="D9" s="176" t="s">
        <v>132</v>
      </c>
      <c r="E9" s="177">
        <v>12.96</v>
      </c>
      <c r="F9" s="178"/>
      <c r="G9" s="179">
        <f>ROUND(E9*F9,2)</f>
        <v>0</v>
      </c>
      <c r="H9" s="162">
        <v>40.86</v>
      </c>
      <c r="I9" s="161">
        <f>ROUND(E9*H9,2)</f>
        <v>529.54999999999995</v>
      </c>
      <c r="J9" s="162">
        <v>293.64</v>
      </c>
      <c r="K9" s="161">
        <f>ROUND(E9*J9,2)</f>
        <v>3805.57</v>
      </c>
      <c r="L9" s="161">
        <v>21</v>
      </c>
      <c r="M9" s="161">
        <f>G9*(1+L9/100)</f>
        <v>0</v>
      </c>
      <c r="N9" s="161">
        <v>2.606E-2</v>
      </c>
      <c r="O9" s="161">
        <f>ROUND(E9*N9,2)</f>
        <v>0.34</v>
      </c>
      <c r="P9" s="161">
        <v>0</v>
      </c>
      <c r="Q9" s="161">
        <f>ROUND(E9*P9,2)</f>
        <v>0</v>
      </c>
      <c r="R9" s="161"/>
      <c r="S9" s="161" t="s">
        <v>133</v>
      </c>
      <c r="T9" s="161" t="s">
        <v>133</v>
      </c>
      <c r="U9" s="161">
        <v>0.58225000000000005</v>
      </c>
      <c r="V9" s="161">
        <f>ROUND(E9*U9,2)</f>
        <v>7.55</v>
      </c>
      <c r="W9" s="161"/>
      <c r="X9" s="161" t="s">
        <v>135</v>
      </c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191" t="s">
        <v>222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 x14ac:dyDescent="0.25">
      <c r="A11" s="159"/>
      <c r="B11" s="160"/>
      <c r="C11" s="192" t="s">
        <v>666</v>
      </c>
      <c r="D11" s="165"/>
      <c r="E11" s="166">
        <v>36.1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138</v>
      </c>
      <c r="AH11" s="152">
        <v>2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59"/>
      <c r="B12" s="160"/>
      <c r="C12" s="192" t="s">
        <v>667</v>
      </c>
      <c r="D12" s="165"/>
      <c r="E12" s="166">
        <v>7.1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138</v>
      </c>
      <c r="AH12" s="152">
        <v>2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59"/>
      <c r="B13" s="160"/>
      <c r="C13" s="191" t="s">
        <v>248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138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189" t="s">
        <v>668</v>
      </c>
      <c r="D14" s="163"/>
      <c r="E14" s="164">
        <v>12.96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138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5">
      <c r="A15" s="168" t="s">
        <v>128</v>
      </c>
      <c r="B15" s="169" t="s">
        <v>56</v>
      </c>
      <c r="C15" s="187" t="s">
        <v>57</v>
      </c>
      <c r="D15" s="170"/>
      <c r="E15" s="171"/>
      <c r="F15" s="172"/>
      <c r="G15" s="173">
        <f>SUMIF(AG16:AG21,"&lt;&gt;NOR",G16:G21)</f>
        <v>0</v>
      </c>
      <c r="H15" s="167"/>
      <c r="I15" s="167">
        <f>SUM(I16:I21)</f>
        <v>23478.59</v>
      </c>
      <c r="J15" s="167"/>
      <c r="K15" s="167">
        <f>SUM(K16:K21)</f>
        <v>12080.380000000001</v>
      </c>
      <c r="L15" s="167"/>
      <c r="M15" s="167">
        <f>SUM(M16:M21)</f>
        <v>0</v>
      </c>
      <c r="N15" s="167"/>
      <c r="O15" s="167">
        <f>SUM(O16:O21)</f>
        <v>1.56</v>
      </c>
      <c r="P15" s="167"/>
      <c r="Q15" s="167">
        <f>SUM(Q16:Q21)</f>
        <v>0</v>
      </c>
      <c r="R15" s="167"/>
      <c r="S15" s="167"/>
      <c r="T15" s="167"/>
      <c r="U15" s="167"/>
      <c r="V15" s="167">
        <f>SUM(V16:V21)</f>
        <v>21.339999999999996</v>
      </c>
      <c r="W15" s="167"/>
      <c r="X15" s="167"/>
      <c r="AG15" t="s">
        <v>129</v>
      </c>
    </row>
    <row r="16" spans="1:60" outlineLevel="1" x14ac:dyDescent="0.25">
      <c r="A16" s="174">
        <v>2</v>
      </c>
      <c r="B16" s="175" t="s">
        <v>669</v>
      </c>
      <c r="C16" s="188" t="s">
        <v>670</v>
      </c>
      <c r="D16" s="176" t="s">
        <v>132</v>
      </c>
      <c r="E16" s="177">
        <v>42.77</v>
      </c>
      <c r="F16" s="178"/>
      <c r="G16" s="179">
        <f>ROUND(E16*F16,2)</f>
        <v>0</v>
      </c>
      <c r="H16" s="162">
        <v>548.95000000000005</v>
      </c>
      <c r="I16" s="161">
        <f>ROUND(E16*H16,2)</f>
        <v>23478.59</v>
      </c>
      <c r="J16" s="162">
        <v>191.05</v>
      </c>
      <c r="K16" s="161">
        <f>ROUND(E16*J16,2)</f>
        <v>8171.21</v>
      </c>
      <c r="L16" s="161">
        <v>21</v>
      </c>
      <c r="M16" s="161">
        <f>G16*(1+L16/100)</f>
        <v>0</v>
      </c>
      <c r="N16" s="161">
        <v>3.6150000000000002E-2</v>
      </c>
      <c r="O16" s="161">
        <f>ROUND(E16*N16,2)</f>
        <v>1.55</v>
      </c>
      <c r="P16" s="161">
        <v>0</v>
      </c>
      <c r="Q16" s="161">
        <f>ROUND(E16*P16,2)</f>
        <v>0</v>
      </c>
      <c r="R16" s="161"/>
      <c r="S16" s="161" t="s">
        <v>133</v>
      </c>
      <c r="T16" s="161" t="s">
        <v>133</v>
      </c>
      <c r="U16" s="161">
        <v>0.40300000000000002</v>
      </c>
      <c r="V16" s="161">
        <f>ROUND(E16*U16,2)</f>
        <v>17.239999999999998</v>
      </c>
      <c r="W16" s="161"/>
      <c r="X16" s="161" t="s">
        <v>135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59"/>
      <c r="B17" s="160"/>
      <c r="C17" s="189" t="s">
        <v>671</v>
      </c>
      <c r="D17" s="163"/>
      <c r="E17" s="164">
        <v>42.77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138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4">
        <v>3</v>
      </c>
      <c r="B18" s="175" t="s">
        <v>256</v>
      </c>
      <c r="C18" s="188" t="s">
        <v>257</v>
      </c>
      <c r="D18" s="176" t="s">
        <v>132</v>
      </c>
      <c r="E18" s="177">
        <v>42.77</v>
      </c>
      <c r="F18" s="178"/>
      <c r="G18" s="179">
        <f>ROUND(E18*F18,2)</f>
        <v>0</v>
      </c>
      <c r="H18" s="162">
        <v>0</v>
      </c>
      <c r="I18" s="161">
        <f>ROUND(E18*H18,2)</f>
        <v>0</v>
      </c>
      <c r="J18" s="162">
        <v>8.1999999999999993</v>
      </c>
      <c r="K18" s="161">
        <f>ROUND(E18*J18,2)</f>
        <v>350.71</v>
      </c>
      <c r="L18" s="161">
        <v>21</v>
      </c>
      <c r="M18" s="161">
        <f>G18*(1+L18/100)</f>
        <v>0</v>
      </c>
      <c r="N18" s="161">
        <v>0</v>
      </c>
      <c r="O18" s="161">
        <f>ROUND(E18*N18,2)</f>
        <v>0</v>
      </c>
      <c r="P18" s="161">
        <v>0</v>
      </c>
      <c r="Q18" s="161">
        <f>ROUND(E18*P18,2)</f>
        <v>0</v>
      </c>
      <c r="R18" s="161"/>
      <c r="S18" s="161" t="s">
        <v>133</v>
      </c>
      <c r="T18" s="161" t="s">
        <v>134</v>
      </c>
      <c r="U18" s="161">
        <v>1.6E-2</v>
      </c>
      <c r="V18" s="161">
        <f>ROUND(E18*U18,2)</f>
        <v>0.68</v>
      </c>
      <c r="W18" s="161"/>
      <c r="X18" s="161" t="s">
        <v>135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59"/>
      <c r="B19" s="160"/>
      <c r="C19" s="189" t="s">
        <v>671</v>
      </c>
      <c r="D19" s="163"/>
      <c r="E19" s="164">
        <v>42.77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138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74">
        <v>4</v>
      </c>
      <c r="B20" s="175" t="s">
        <v>258</v>
      </c>
      <c r="C20" s="188" t="s">
        <v>251</v>
      </c>
      <c r="D20" s="176" t="s">
        <v>132</v>
      </c>
      <c r="E20" s="177">
        <v>42.77</v>
      </c>
      <c r="F20" s="178"/>
      <c r="G20" s="179">
        <f>ROUND(E20*F20,2)</f>
        <v>0</v>
      </c>
      <c r="H20" s="162">
        <v>0</v>
      </c>
      <c r="I20" s="161">
        <f>ROUND(E20*H20,2)</f>
        <v>0</v>
      </c>
      <c r="J20" s="162">
        <v>83.2</v>
      </c>
      <c r="K20" s="161">
        <f>ROUND(E20*J20,2)</f>
        <v>3558.46</v>
      </c>
      <c r="L20" s="161">
        <v>21</v>
      </c>
      <c r="M20" s="161">
        <f>G20*(1+L20/100)</f>
        <v>0</v>
      </c>
      <c r="N20" s="161">
        <v>2.5999999999999998E-4</v>
      </c>
      <c r="O20" s="161">
        <f>ROUND(E20*N20,2)</f>
        <v>0.01</v>
      </c>
      <c r="P20" s="161">
        <v>0</v>
      </c>
      <c r="Q20" s="161">
        <f>ROUND(E20*P20,2)</f>
        <v>0</v>
      </c>
      <c r="R20" s="161"/>
      <c r="S20" s="161" t="s">
        <v>259</v>
      </c>
      <c r="T20" s="161" t="s">
        <v>133</v>
      </c>
      <c r="U20" s="161">
        <v>0.08</v>
      </c>
      <c r="V20" s="161">
        <f>ROUND(E20*U20,2)</f>
        <v>3.42</v>
      </c>
      <c r="W20" s="161"/>
      <c r="X20" s="161" t="s">
        <v>135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59"/>
      <c r="B21" s="160"/>
      <c r="C21" s="189" t="s">
        <v>671</v>
      </c>
      <c r="D21" s="163"/>
      <c r="E21" s="164">
        <v>42.77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6.4" x14ac:dyDescent="0.25">
      <c r="A22" s="168" t="s">
        <v>128</v>
      </c>
      <c r="B22" s="169" t="s">
        <v>62</v>
      </c>
      <c r="C22" s="187" t="s">
        <v>63</v>
      </c>
      <c r="D22" s="170"/>
      <c r="E22" s="171"/>
      <c r="F22" s="172"/>
      <c r="G22" s="173">
        <f>SUMIF(AG23:AG29,"&lt;&gt;NOR",G23:G29)</f>
        <v>0</v>
      </c>
      <c r="H22" s="167"/>
      <c r="I22" s="167">
        <f>SUM(I23:I29)</f>
        <v>66.290000000000006</v>
      </c>
      <c r="J22" s="167"/>
      <c r="K22" s="167">
        <f>SUM(K23:K29)</f>
        <v>8579.15</v>
      </c>
      <c r="L22" s="167"/>
      <c r="M22" s="167">
        <f>SUM(M23:M29)</f>
        <v>0</v>
      </c>
      <c r="N22" s="167"/>
      <c r="O22" s="167">
        <f>SUM(O23:O29)</f>
        <v>0</v>
      </c>
      <c r="P22" s="167"/>
      <c r="Q22" s="167">
        <f>SUM(Q23:Q29)</f>
        <v>0</v>
      </c>
      <c r="R22" s="167"/>
      <c r="S22" s="167"/>
      <c r="T22" s="167"/>
      <c r="U22" s="167"/>
      <c r="V22" s="167">
        <f>SUM(V23:V29)</f>
        <v>18.810000000000002</v>
      </c>
      <c r="W22" s="167"/>
      <c r="X22" s="167"/>
      <c r="AG22" t="s">
        <v>129</v>
      </c>
    </row>
    <row r="23" spans="1:60" outlineLevel="1" x14ac:dyDescent="0.25">
      <c r="A23" s="174">
        <v>5</v>
      </c>
      <c r="B23" s="175" t="s">
        <v>276</v>
      </c>
      <c r="C23" s="188" t="s">
        <v>277</v>
      </c>
      <c r="D23" s="176" t="s">
        <v>132</v>
      </c>
      <c r="E23" s="177">
        <v>42.77</v>
      </c>
      <c r="F23" s="178"/>
      <c r="G23" s="179">
        <f>ROUND(E23*F23,2)</f>
        <v>0</v>
      </c>
      <c r="H23" s="162">
        <v>1.55</v>
      </c>
      <c r="I23" s="161">
        <f>ROUND(E23*H23,2)</f>
        <v>66.290000000000006</v>
      </c>
      <c r="J23" s="162">
        <v>141.15</v>
      </c>
      <c r="K23" s="161">
        <f>ROUND(E23*J23,2)</f>
        <v>6036.99</v>
      </c>
      <c r="L23" s="161">
        <v>21</v>
      </c>
      <c r="M23" s="161">
        <f>G23*(1+L23/100)</f>
        <v>0</v>
      </c>
      <c r="N23" s="161">
        <v>4.0000000000000003E-5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133</v>
      </c>
      <c r="T23" s="161" t="s">
        <v>134</v>
      </c>
      <c r="U23" s="161">
        <v>0.308</v>
      </c>
      <c r="V23" s="161">
        <f>ROUND(E23*U23,2)</f>
        <v>13.17</v>
      </c>
      <c r="W23" s="161"/>
      <c r="X23" s="161" t="s">
        <v>135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136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189" t="s">
        <v>671</v>
      </c>
      <c r="D24" s="163"/>
      <c r="E24" s="164">
        <v>42.77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74">
        <v>6</v>
      </c>
      <c r="B25" s="175" t="s">
        <v>281</v>
      </c>
      <c r="C25" s="188" t="s">
        <v>282</v>
      </c>
      <c r="D25" s="176" t="s">
        <v>132</v>
      </c>
      <c r="E25" s="177">
        <v>42.77</v>
      </c>
      <c r="F25" s="178"/>
      <c r="G25" s="179">
        <f>ROUND(E25*F25,2)</f>
        <v>0</v>
      </c>
      <c r="H25" s="162">
        <v>0</v>
      </c>
      <c r="I25" s="161">
        <f>ROUND(E25*H25,2)</f>
        <v>0</v>
      </c>
      <c r="J25" s="162">
        <v>8</v>
      </c>
      <c r="K25" s="161">
        <f>ROUND(E25*J25,2)</f>
        <v>342.16</v>
      </c>
      <c r="L25" s="161">
        <v>21</v>
      </c>
      <c r="M25" s="161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133</v>
      </c>
      <c r="T25" s="161" t="s">
        <v>134</v>
      </c>
      <c r="U25" s="161">
        <v>1.4999999999999999E-2</v>
      </c>
      <c r="V25" s="161">
        <f>ROUND(E25*U25,2)</f>
        <v>0.64</v>
      </c>
      <c r="W25" s="161"/>
      <c r="X25" s="161" t="s">
        <v>135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189" t="s">
        <v>671</v>
      </c>
      <c r="D26" s="163"/>
      <c r="E26" s="164">
        <v>42.77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138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74">
        <v>7</v>
      </c>
      <c r="B27" s="175" t="s">
        <v>283</v>
      </c>
      <c r="C27" s="188" t="s">
        <v>284</v>
      </c>
      <c r="D27" s="176" t="s">
        <v>285</v>
      </c>
      <c r="E27" s="177">
        <v>5</v>
      </c>
      <c r="F27" s="178"/>
      <c r="G27" s="179">
        <f>ROUND(E27*F27,2)</f>
        <v>0</v>
      </c>
      <c r="H27" s="162">
        <v>0</v>
      </c>
      <c r="I27" s="161">
        <f>ROUND(E27*H27,2)</f>
        <v>0</v>
      </c>
      <c r="J27" s="162">
        <v>440</v>
      </c>
      <c r="K27" s="161">
        <f>ROUND(E27*J27,2)</f>
        <v>2200</v>
      </c>
      <c r="L27" s="161">
        <v>21</v>
      </c>
      <c r="M27" s="161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133</v>
      </c>
      <c r="T27" s="161" t="s">
        <v>133</v>
      </c>
      <c r="U27" s="161">
        <v>1</v>
      </c>
      <c r="V27" s="161">
        <f>ROUND(E27*U27,2)</f>
        <v>5</v>
      </c>
      <c r="W27" s="161"/>
      <c r="X27" s="161" t="s">
        <v>135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89" t="s">
        <v>672</v>
      </c>
      <c r="D28" s="163"/>
      <c r="E28" s="164">
        <v>5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59"/>
      <c r="B29" s="160"/>
      <c r="C29" s="189" t="s">
        <v>287</v>
      </c>
      <c r="D29" s="163"/>
      <c r="E29" s="16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5">
      <c r="A30" s="168" t="s">
        <v>128</v>
      </c>
      <c r="B30" s="169" t="s">
        <v>64</v>
      </c>
      <c r="C30" s="187" t="s">
        <v>65</v>
      </c>
      <c r="D30" s="170"/>
      <c r="E30" s="171"/>
      <c r="F30" s="172"/>
      <c r="G30" s="173">
        <f>SUMIF(AG31:AG41,"&lt;&gt;NOR",G31:G41)</f>
        <v>0</v>
      </c>
      <c r="H30" s="167"/>
      <c r="I30" s="167">
        <f>SUM(I31:I41)</f>
        <v>0</v>
      </c>
      <c r="J30" s="167"/>
      <c r="K30" s="167">
        <f>SUM(K31:K41)</f>
        <v>25823.309999999998</v>
      </c>
      <c r="L30" s="167"/>
      <c r="M30" s="167">
        <f>SUM(M31:M41)</f>
        <v>0</v>
      </c>
      <c r="N30" s="167"/>
      <c r="O30" s="167">
        <f>SUM(O31:O41)</f>
        <v>0</v>
      </c>
      <c r="P30" s="167"/>
      <c r="Q30" s="167">
        <f>SUM(Q31:Q41)</f>
        <v>3.37</v>
      </c>
      <c r="R30" s="167"/>
      <c r="S30" s="167"/>
      <c r="T30" s="167"/>
      <c r="U30" s="167"/>
      <c r="V30" s="167">
        <f>SUM(V31:V41)</f>
        <v>43.18</v>
      </c>
      <c r="W30" s="167"/>
      <c r="X30" s="167"/>
      <c r="AG30" t="s">
        <v>129</v>
      </c>
    </row>
    <row r="31" spans="1:60" ht="20.399999999999999" outlineLevel="1" x14ac:dyDescent="0.25">
      <c r="A31" s="174">
        <v>8</v>
      </c>
      <c r="B31" s="175" t="s">
        <v>292</v>
      </c>
      <c r="C31" s="188" t="s">
        <v>293</v>
      </c>
      <c r="D31" s="176" t="s">
        <v>290</v>
      </c>
      <c r="E31" s="177">
        <v>0.85540000000000005</v>
      </c>
      <c r="F31" s="178"/>
      <c r="G31" s="179">
        <f>ROUND(E31*F31,2)</f>
        <v>0</v>
      </c>
      <c r="H31" s="162">
        <v>0</v>
      </c>
      <c r="I31" s="161">
        <f>ROUND(E31*H31,2)</f>
        <v>0</v>
      </c>
      <c r="J31" s="162">
        <v>5215</v>
      </c>
      <c r="K31" s="161">
        <f>ROUND(E31*J31,2)</f>
        <v>4460.91</v>
      </c>
      <c r="L31" s="161">
        <v>21</v>
      </c>
      <c r="M31" s="161">
        <f>G31*(1+L31/100)</f>
        <v>0</v>
      </c>
      <c r="N31" s="161">
        <v>0</v>
      </c>
      <c r="O31" s="161">
        <f>ROUND(E31*N31,2)</f>
        <v>0</v>
      </c>
      <c r="P31" s="161">
        <v>2.2000000000000002</v>
      </c>
      <c r="Q31" s="161">
        <f>ROUND(E31*P31,2)</f>
        <v>1.88</v>
      </c>
      <c r="R31" s="161"/>
      <c r="S31" s="161" t="s">
        <v>133</v>
      </c>
      <c r="T31" s="161" t="s">
        <v>133</v>
      </c>
      <c r="U31" s="161">
        <v>14.85</v>
      </c>
      <c r="V31" s="161">
        <f>ROUND(E31*U31,2)</f>
        <v>12.7</v>
      </c>
      <c r="W31" s="161"/>
      <c r="X31" s="161" t="s">
        <v>135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1" x14ac:dyDescent="0.25">
      <c r="A32" s="159"/>
      <c r="B32" s="160"/>
      <c r="C32" s="189" t="s">
        <v>673</v>
      </c>
      <c r="D32" s="163"/>
      <c r="E32" s="164">
        <v>0.85540000000000005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138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74">
        <v>9</v>
      </c>
      <c r="B33" s="175" t="s">
        <v>295</v>
      </c>
      <c r="C33" s="188" t="s">
        <v>296</v>
      </c>
      <c r="D33" s="176" t="s">
        <v>132</v>
      </c>
      <c r="E33" s="177">
        <v>42.77</v>
      </c>
      <c r="F33" s="178"/>
      <c r="G33" s="179">
        <f>ROUND(E33*F33,2)</f>
        <v>0</v>
      </c>
      <c r="H33" s="162">
        <v>0</v>
      </c>
      <c r="I33" s="161">
        <f>ROUND(E33*H33,2)</f>
        <v>0</v>
      </c>
      <c r="J33" s="162">
        <v>59.5</v>
      </c>
      <c r="K33" s="161">
        <f>ROUND(E33*J33,2)</f>
        <v>2544.8200000000002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1.75E-3</v>
      </c>
      <c r="Q33" s="161">
        <f>ROUND(E33*P33,2)</f>
        <v>7.0000000000000007E-2</v>
      </c>
      <c r="R33" s="161"/>
      <c r="S33" s="161" t="s">
        <v>133</v>
      </c>
      <c r="T33" s="161" t="s">
        <v>134</v>
      </c>
      <c r="U33" s="161">
        <v>0.16500000000000001</v>
      </c>
      <c r="V33" s="161">
        <f>ROUND(E33*U33,2)</f>
        <v>7.06</v>
      </c>
      <c r="W33" s="161"/>
      <c r="X33" s="161" t="s">
        <v>135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189" t="s">
        <v>671</v>
      </c>
      <c r="D34" s="163"/>
      <c r="E34" s="164">
        <v>42.77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138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74">
        <v>10</v>
      </c>
      <c r="B35" s="175" t="s">
        <v>297</v>
      </c>
      <c r="C35" s="188" t="s">
        <v>298</v>
      </c>
      <c r="D35" s="176" t="s">
        <v>132</v>
      </c>
      <c r="E35" s="177">
        <v>42.77</v>
      </c>
      <c r="F35" s="178"/>
      <c r="G35" s="179">
        <f>ROUND(E35*F35,2)</f>
        <v>0</v>
      </c>
      <c r="H35" s="162">
        <v>0</v>
      </c>
      <c r="I35" s="161">
        <f>ROUND(E35*H35,2)</f>
        <v>0</v>
      </c>
      <c r="J35" s="162">
        <v>345.4</v>
      </c>
      <c r="K35" s="161">
        <f>ROUND(E35*J35,2)</f>
        <v>14772.76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1.26E-2</v>
      </c>
      <c r="Q35" s="161">
        <f>ROUND(E35*P35,2)</f>
        <v>0.54</v>
      </c>
      <c r="R35" s="161"/>
      <c r="S35" s="161" t="s">
        <v>133</v>
      </c>
      <c r="T35" s="161" t="s">
        <v>134</v>
      </c>
      <c r="U35" s="161">
        <v>0.33</v>
      </c>
      <c r="V35" s="161">
        <f>ROUND(E35*U35,2)</f>
        <v>14.11</v>
      </c>
      <c r="W35" s="161"/>
      <c r="X35" s="161" t="s">
        <v>135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136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189" t="s">
        <v>671</v>
      </c>
      <c r="D36" s="163"/>
      <c r="E36" s="164">
        <v>42.77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138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74">
        <v>11</v>
      </c>
      <c r="B37" s="175" t="s">
        <v>299</v>
      </c>
      <c r="C37" s="188" t="s">
        <v>300</v>
      </c>
      <c r="D37" s="176" t="s">
        <v>132</v>
      </c>
      <c r="E37" s="177">
        <v>42.77</v>
      </c>
      <c r="F37" s="178"/>
      <c r="G37" s="179">
        <f>ROUND(E37*F37,2)</f>
        <v>0</v>
      </c>
      <c r="H37" s="162">
        <v>0</v>
      </c>
      <c r="I37" s="161">
        <f>ROUND(E37*H37,2)</f>
        <v>0</v>
      </c>
      <c r="J37" s="162">
        <v>67.3</v>
      </c>
      <c r="K37" s="161">
        <f>ROUND(E37*J37,2)</f>
        <v>2878.42</v>
      </c>
      <c r="L37" s="161">
        <v>21</v>
      </c>
      <c r="M37" s="161">
        <f>G37*(1+L37/100)</f>
        <v>0</v>
      </c>
      <c r="N37" s="161">
        <v>0</v>
      </c>
      <c r="O37" s="161">
        <f>ROUND(E37*N37,2)</f>
        <v>0</v>
      </c>
      <c r="P37" s="161">
        <v>0.02</v>
      </c>
      <c r="Q37" s="161">
        <f>ROUND(E37*P37,2)</f>
        <v>0.86</v>
      </c>
      <c r="R37" s="161"/>
      <c r="S37" s="161" t="s">
        <v>133</v>
      </c>
      <c r="T37" s="161" t="s">
        <v>134</v>
      </c>
      <c r="U37" s="161">
        <v>0.14699999999999999</v>
      </c>
      <c r="V37" s="161">
        <f>ROUND(E37*U37,2)</f>
        <v>6.29</v>
      </c>
      <c r="W37" s="161"/>
      <c r="X37" s="161" t="s">
        <v>135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189" t="s">
        <v>671</v>
      </c>
      <c r="D38" s="163"/>
      <c r="E38" s="164">
        <v>42.77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74">
        <v>12</v>
      </c>
      <c r="B39" s="175" t="s">
        <v>674</v>
      </c>
      <c r="C39" s="188" t="s">
        <v>675</v>
      </c>
      <c r="D39" s="176" t="s">
        <v>267</v>
      </c>
      <c r="E39" s="177">
        <v>43.2</v>
      </c>
      <c r="F39" s="178"/>
      <c r="G39" s="179">
        <f>ROUND(E39*F39,2)</f>
        <v>0</v>
      </c>
      <c r="H39" s="162">
        <v>0</v>
      </c>
      <c r="I39" s="161">
        <f>ROUND(E39*H39,2)</f>
        <v>0</v>
      </c>
      <c r="J39" s="162">
        <v>27</v>
      </c>
      <c r="K39" s="161">
        <f>ROUND(E39*J39,2)</f>
        <v>1166.4000000000001</v>
      </c>
      <c r="L39" s="161">
        <v>21</v>
      </c>
      <c r="M39" s="161">
        <f>G39*(1+L39/100)</f>
        <v>0</v>
      </c>
      <c r="N39" s="161">
        <v>0</v>
      </c>
      <c r="O39" s="161">
        <f>ROUND(E39*N39,2)</f>
        <v>0</v>
      </c>
      <c r="P39" s="161">
        <v>4.0000000000000002E-4</v>
      </c>
      <c r="Q39" s="161">
        <f>ROUND(E39*P39,2)</f>
        <v>0.02</v>
      </c>
      <c r="R39" s="161"/>
      <c r="S39" s="161" t="s">
        <v>133</v>
      </c>
      <c r="T39" s="161" t="s">
        <v>133</v>
      </c>
      <c r="U39" s="161">
        <v>7.0000000000000007E-2</v>
      </c>
      <c r="V39" s="161">
        <f>ROUND(E39*U39,2)</f>
        <v>3.02</v>
      </c>
      <c r="W39" s="161"/>
      <c r="X39" s="161" t="s">
        <v>135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136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0.399999999999999" outlineLevel="1" x14ac:dyDescent="0.25">
      <c r="A40" s="159"/>
      <c r="B40" s="160"/>
      <c r="C40" s="189" t="s">
        <v>676</v>
      </c>
      <c r="D40" s="163"/>
      <c r="E40" s="164">
        <v>36.1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138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189" t="s">
        <v>677</v>
      </c>
      <c r="D41" s="163"/>
      <c r="E41" s="164">
        <v>7.1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138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5">
      <c r="A42" s="168" t="s">
        <v>128</v>
      </c>
      <c r="B42" s="169" t="s">
        <v>66</v>
      </c>
      <c r="C42" s="187" t="s">
        <v>67</v>
      </c>
      <c r="D42" s="170"/>
      <c r="E42" s="171"/>
      <c r="F42" s="172"/>
      <c r="G42" s="173">
        <f>SUMIF(AG43:AG43,"&lt;&gt;NOR",G43:G43)</f>
        <v>0</v>
      </c>
      <c r="H42" s="167"/>
      <c r="I42" s="167">
        <f>SUM(I43:I43)</f>
        <v>0</v>
      </c>
      <c r="J42" s="167"/>
      <c r="K42" s="167">
        <f>SUM(K43:K43)</f>
        <v>1938.81</v>
      </c>
      <c r="L42" s="167"/>
      <c r="M42" s="167">
        <f>SUM(M43:M43)</f>
        <v>0</v>
      </c>
      <c r="N42" s="167"/>
      <c r="O42" s="167">
        <f>SUM(O43:O43)</f>
        <v>0</v>
      </c>
      <c r="P42" s="167"/>
      <c r="Q42" s="167">
        <f>SUM(Q43:Q43)</f>
        <v>0</v>
      </c>
      <c r="R42" s="167"/>
      <c r="S42" s="167"/>
      <c r="T42" s="167"/>
      <c r="U42" s="167"/>
      <c r="V42" s="167">
        <f>SUM(V43:V43)</f>
        <v>3.98</v>
      </c>
      <c r="W42" s="167"/>
      <c r="X42" s="167"/>
      <c r="AG42" t="s">
        <v>129</v>
      </c>
    </row>
    <row r="43" spans="1:60" outlineLevel="1" x14ac:dyDescent="0.25">
      <c r="A43" s="180">
        <v>13</v>
      </c>
      <c r="B43" s="181" t="s">
        <v>320</v>
      </c>
      <c r="C43" s="190" t="s">
        <v>321</v>
      </c>
      <c r="D43" s="182" t="s">
        <v>322</v>
      </c>
      <c r="E43" s="183">
        <v>1.8967000000000001</v>
      </c>
      <c r="F43" s="184"/>
      <c r="G43" s="185">
        <f>ROUND(E43*F43,2)</f>
        <v>0</v>
      </c>
      <c r="H43" s="162">
        <v>0</v>
      </c>
      <c r="I43" s="161">
        <f>ROUND(E43*H43,2)</f>
        <v>0</v>
      </c>
      <c r="J43" s="162">
        <v>1022.2</v>
      </c>
      <c r="K43" s="161">
        <f>ROUND(E43*J43,2)</f>
        <v>1938.81</v>
      </c>
      <c r="L43" s="161">
        <v>21</v>
      </c>
      <c r="M43" s="161">
        <f>G43*(1+L43/100)</f>
        <v>0</v>
      </c>
      <c r="N43" s="161">
        <v>0</v>
      </c>
      <c r="O43" s="161">
        <f>ROUND(E43*N43,2)</f>
        <v>0</v>
      </c>
      <c r="P43" s="161">
        <v>0</v>
      </c>
      <c r="Q43" s="161">
        <f>ROUND(E43*P43,2)</f>
        <v>0</v>
      </c>
      <c r="R43" s="161"/>
      <c r="S43" s="161" t="s">
        <v>133</v>
      </c>
      <c r="T43" s="161" t="s">
        <v>134</v>
      </c>
      <c r="U43" s="161">
        <v>2.1</v>
      </c>
      <c r="V43" s="161">
        <f>ROUND(E43*U43,2)</f>
        <v>3.98</v>
      </c>
      <c r="W43" s="161"/>
      <c r="X43" s="161" t="s">
        <v>323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324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x14ac:dyDescent="0.25">
      <c r="A44" s="168" t="s">
        <v>128</v>
      </c>
      <c r="B44" s="169" t="s">
        <v>68</v>
      </c>
      <c r="C44" s="187" t="s">
        <v>69</v>
      </c>
      <c r="D44" s="170"/>
      <c r="E44" s="171"/>
      <c r="F44" s="172"/>
      <c r="G44" s="173">
        <f>SUMIF(AG45:AG48,"&lt;&gt;NOR",G45:G48)</f>
        <v>0</v>
      </c>
      <c r="H44" s="167"/>
      <c r="I44" s="167">
        <f>SUM(I45:I48)</f>
        <v>149.9</v>
      </c>
      <c r="J44" s="167"/>
      <c r="K44" s="167">
        <f>SUM(K45:K48)</f>
        <v>1242.2</v>
      </c>
      <c r="L44" s="167"/>
      <c r="M44" s="167">
        <f>SUM(M45:M48)</f>
        <v>0</v>
      </c>
      <c r="N44" s="167"/>
      <c r="O44" s="167">
        <f>SUM(O45:O48)</f>
        <v>0</v>
      </c>
      <c r="P44" s="167"/>
      <c r="Q44" s="167">
        <f>SUM(Q45:Q48)</f>
        <v>0</v>
      </c>
      <c r="R44" s="167"/>
      <c r="S44" s="167"/>
      <c r="T44" s="167"/>
      <c r="U44" s="167"/>
      <c r="V44" s="167">
        <f>SUM(V45:V48)</f>
        <v>2.16</v>
      </c>
      <c r="W44" s="167"/>
      <c r="X44" s="167"/>
      <c r="AG44" t="s">
        <v>129</v>
      </c>
    </row>
    <row r="45" spans="1:60" ht="20.399999999999999" outlineLevel="1" x14ac:dyDescent="0.25">
      <c r="A45" s="174">
        <v>14</v>
      </c>
      <c r="B45" s="175" t="s">
        <v>325</v>
      </c>
      <c r="C45" s="188" t="s">
        <v>326</v>
      </c>
      <c r="D45" s="176" t="s">
        <v>267</v>
      </c>
      <c r="E45" s="177">
        <v>43.2</v>
      </c>
      <c r="F45" s="178"/>
      <c r="G45" s="179">
        <f>ROUND(E45*F45,2)</f>
        <v>0</v>
      </c>
      <c r="H45" s="162">
        <v>3.47</v>
      </c>
      <c r="I45" s="161">
        <f>ROUND(E45*H45,2)</f>
        <v>149.9</v>
      </c>
      <c r="J45" s="162">
        <v>28.03</v>
      </c>
      <c r="K45" s="161">
        <f>ROUND(E45*J45,2)</f>
        <v>1210.9000000000001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 t="s">
        <v>133</v>
      </c>
      <c r="T45" s="161" t="s">
        <v>134</v>
      </c>
      <c r="U45" s="161">
        <v>0.05</v>
      </c>
      <c r="V45" s="161">
        <f>ROUND(E45*U45,2)</f>
        <v>2.16</v>
      </c>
      <c r="W45" s="161"/>
      <c r="X45" s="161" t="s">
        <v>135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136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1" x14ac:dyDescent="0.25">
      <c r="A46" s="159"/>
      <c r="B46" s="160"/>
      <c r="C46" s="189" t="s">
        <v>676</v>
      </c>
      <c r="D46" s="163"/>
      <c r="E46" s="164">
        <v>36.1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138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189" t="s">
        <v>677</v>
      </c>
      <c r="D47" s="163"/>
      <c r="E47" s="164">
        <v>7.1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138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80">
        <v>15</v>
      </c>
      <c r="B48" s="181" t="s">
        <v>351</v>
      </c>
      <c r="C48" s="190" t="s">
        <v>352</v>
      </c>
      <c r="D48" s="182" t="s">
        <v>0</v>
      </c>
      <c r="E48" s="183">
        <v>13.608000000000001</v>
      </c>
      <c r="F48" s="184"/>
      <c r="G48" s="185">
        <f>ROUND(E48*F48,2)</f>
        <v>0</v>
      </c>
      <c r="H48" s="162">
        <v>0</v>
      </c>
      <c r="I48" s="161">
        <f>ROUND(E48*H48,2)</f>
        <v>0</v>
      </c>
      <c r="J48" s="162">
        <v>2.2999999999999998</v>
      </c>
      <c r="K48" s="161">
        <f>ROUND(E48*J48,2)</f>
        <v>31.3</v>
      </c>
      <c r="L48" s="161">
        <v>21</v>
      </c>
      <c r="M48" s="161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 t="s">
        <v>133</v>
      </c>
      <c r="T48" s="161" t="s">
        <v>134</v>
      </c>
      <c r="U48" s="161">
        <v>0</v>
      </c>
      <c r="V48" s="161">
        <f>ROUND(E48*U48,2)</f>
        <v>0</v>
      </c>
      <c r="W48" s="161"/>
      <c r="X48" s="161" t="s">
        <v>323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324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5">
      <c r="A49" s="168" t="s">
        <v>128</v>
      </c>
      <c r="B49" s="169" t="s">
        <v>82</v>
      </c>
      <c r="C49" s="187" t="s">
        <v>83</v>
      </c>
      <c r="D49" s="170"/>
      <c r="E49" s="171"/>
      <c r="F49" s="172"/>
      <c r="G49" s="173">
        <f>SUMIF(AG50:AG53,"&lt;&gt;NOR",G50:G53)</f>
        <v>0</v>
      </c>
      <c r="H49" s="167"/>
      <c r="I49" s="167">
        <f>SUM(I50:I53)</f>
        <v>30.88</v>
      </c>
      <c r="J49" s="167"/>
      <c r="K49" s="167">
        <f>SUM(K50:K53)</f>
        <v>2009.31</v>
      </c>
      <c r="L49" s="167"/>
      <c r="M49" s="167">
        <f>SUM(M50:M53)</f>
        <v>0</v>
      </c>
      <c r="N49" s="167"/>
      <c r="O49" s="167">
        <f>SUM(O50:O53)</f>
        <v>0</v>
      </c>
      <c r="P49" s="167"/>
      <c r="Q49" s="167">
        <f>SUM(Q50:Q53)</f>
        <v>0.01</v>
      </c>
      <c r="R49" s="167"/>
      <c r="S49" s="167"/>
      <c r="T49" s="167"/>
      <c r="U49" s="167"/>
      <c r="V49" s="167">
        <f>SUM(V50:V53)</f>
        <v>3.8400000000000003</v>
      </c>
      <c r="W49" s="167"/>
      <c r="X49" s="167"/>
      <c r="AG49" t="s">
        <v>129</v>
      </c>
    </row>
    <row r="50" spans="1:60" ht="20.399999999999999" outlineLevel="1" x14ac:dyDescent="0.25">
      <c r="A50" s="180">
        <v>16</v>
      </c>
      <c r="B50" s="181" t="s">
        <v>678</v>
      </c>
      <c r="C50" s="190" t="s">
        <v>679</v>
      </c>
      <c r="D50" s="182" t="s">
        <v>262</v>
      </c>
      <c r="E50" s="183">
        <v>8</v>
      </c>
      <c r="F50" s="184"/>
      <c r="G50" s="185">
        <f>ROUND(E50*F50,2)</f>
        <v>0</v>
      </c>
      <c r="H50" s="162">
        <v>0</v>
      </c>
      <c r="I50" s="161">
        <f>ROUND(E50*H50,2)</f>
        <v>0</v>
      </c>
      <c r="J50" s="162">
        <v>50</v>
      </c>
      <c r="K50" s="161">
        <f>ROUND(E50*J50,2)</f>
        <v>400</v>
      </c>
      <c r="L50" s="161">
        <v>21</v>
      </c>
      <c r="M50" s="161">
        <f>G50*(1+L50/100)</f>
        <v>0</v>
      </c>
      <c r="N50" s="161">
        <v>0</v>
      </c>
      <c r="O50" s="161">
        <f>ROUND(E50*N50,2)</f>
        <v>0</v>
      </c>
      <c r="P50" s="161">
        <v>0</v>
      </c>
      <c r="Q50" s="161">
        <f>ROUND(E50*P50,2)</f>
        <v>0</v>
      </c>
      <c r="R50" s="161"/>
      <c r="S50" s="161" t="s">
        <v>133</v>
      </c>
      <c r="T50" s="161" t="s">
        <v>134</v>
      </c>
      <c r="U50" s="161">
        <v>0.09</v>
      </c>
      <c r="V50" s="161">
        <f>ROUND(E50*U50,2)</f>
        <v>0.72</v>
      </c>
      <c r="W50" s="161"/>
      <c r="X50" s="161" t="s">
        <v>135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136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80">
        <v>17</v>
      </c>
      <c r="B51" s="181" t="s">
        <v>463</v>
      </c>
      <c r="C51" s="190" t="s">
        <v>464</v>
      </c>
      <c r="D51" s="182" t="s">
        <v>262</v>
      </c>
      <c r="E51" s="183">
        <v>8</v>
      </c>
      <c r="F51" s="184"/>
      <c r="G51" s="185">
        <f>ROUND(E51*F51,2)</f>
        <v>0</v>
      </c>
      <c r="H51" s="162">
        <v>0</v>
      </c>
      <c r="I51" s="161">
        <f>ROUND(E51*H51,2)</f>
        <v>0</v>
      </c>
      <c r="J51" s="162">
        <v>55.7</v>
      </c>
      <c r="K51" s="161">
        <f>ROUND(E51*J51,2)</f>
        <v>445.6</v>
      </c>
      <c r="L51" s="161">
        <v>21</v>
      </c>
      <c r="M51" s="161">
        <f>G51*(1+L51/100)</f>
        <v>0</v>
      </c>
      <c r="N51" s="161">
        <v>0</v>
      </c>
      <c r="O51" s="161">
        <f>ROUND(E51*N51,2)</f>
        <v>0</v>
      </c>
      <c r="P51" s="161">
        <v>1.8E-3</v>
      </c>
      <c r="Q51" s="161">
        <f>ROUND(E51*P51,2)</f>
        <v>0.01</v>
      </c>
      <c r="R51" s="161"/>
      <c r="S51" s="161" t="s">
        <v>133</v>
      </c>
      <c r="T51" s="161" t="s">
        <v>134</v>
      </c>
      <c r="U51" s="161">
        <v>0.11</v>
      </c>
      <c r="V51" s="161">
        <f>ROUND(E51*U51,2)</f>
        <v>0.88</v>
      </c>
      <c r="W51" s="161"/>
      <c r="X51" s="161" t="s">
        <v>135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80">
        <v>18</v>
      </c>
      <c r="B52" s="181" t="s">
        <v>465</v>
      </c>
      <c r="C52" s="190" t="s">
        <v>466</v>
      </c>
      <c r="D52" s="182" t="s">
        <v>262</v>
      </c>
      <c r="E52" s="183">
        <v>8</v>
      </c>
      <c r="F52" s="184"/>
      <c r="G52" s="185">
        <f>ROUND(E52*F52,2)</f>
        <v>0</v>
      </c>
      <c r="H52" s="162">
        <v>3.86</v>
      </c>
      <c r="I52" s="161">
        <f>ROUND(E52*H52,2)</f>
        <v>30.88</v>
      </c>
      <c r="J52" s="162">
        <v>142.44</v>
      </c>
      <c r="K52" s="161">
        <f>ROUND(E52*J52,2)</f>
        <v>1139.52</v>
      </c>
      <c r="L52" s="161">
        <v>21</v>
      </c>
      <c r="M52" s="161">
        <f>G52*(1+L52/100)</f>
        <v>0</v>
      </c>
      <c r="N52" s="161">
        <v>1.0000000000000001E-5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 t="s">
        <v>133</v>
      </c>
      <c r="T52" s="161" t="s">
        <v>134</v>
      </c>
      <c r="U52" s="161">
        <v>0.28000000000000003</v>
      </c>
      <c r="V52" s="161">
        <f>ROUND(E52*U52,2)</f>
        <v>2.2400000000000002</v>
      </c>
      <c r="W52" s="161"/>
      <c r="X52" s="161" t="s">
        <v>135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80">
        <v>19</v>
      </c>
      <c r="B53" s="181" t="s">
        <v>518</v>
      </c>
      <c r="C53" s="190" t="s">
        <v>519</v>
      </c>
      <c r="D53" s="182" t="s">
        <v>0</v>
      </c>
      <c r="E53" s="183">
        <v>20.16</v>
      </c>
      <c r="F53" s="184"/>
      <c r="G53" s="185">
        <f>ROUND(E53*F53,2)</f>
        <v>0</v>
      </c>
      <c r="H53" s="162">
        <v>0</v>
      </c>
      <c r="I53" s="161">
        <f>ROUND(E53*H53,2)</f>
        <v>0</v>
      </c>
      <c r="J53" s="162">
        <v>1.2</v>
      </c>
      <c r="K53" s="161">
        <f>ROUND(E53*J53,2)</f>
        <v>24.19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0</v>
      </c>
      <c r="Q53" s="161">
        <f>ROUND(E53*P53,2)</f>
        <v>0</v>
      </c>
      <c r="R53" s="161"/>
      <c r="S53" s="161" t="s">
        <v>133</v>
      </c>
      <c r="T53" s="161" t="s">
        <v>134</v>
      </c>
      <c r="U53" s="161">
        <v>0</v>
      </c>
      <c r="V53" s="161">
        <f>ROUND(E53*U53,2)</f>
        <v>0</v>
      </c>
      <c r="W53" s="161"/>
      <c r="X53" s="161" t="s">
        <v>323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324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x14ac:dyDescent="0.25">
      <c r="A54" s="168" t="s">
        <v>128</v>
      </c>
      <c r="B54" s="169" t="s">
        <v>86</v>
      </c>
      <c r="C54" s="187" t="s">
        <v>87</v>
      </c>
      <c r="D54" s="170"/>
      <c r="E54" s="171"/>
      <c r="F54" s="172"/>
      <c r="G54" s="173">
        <f>SUMIF(AG55:AG74,"&lt;&gt;NOR",G55:G74)</f>
        <v>0</v>
      </c>
      <c r="H54" s="167"/>
      <c r="I54" s="167">
        <f>SUM(I55:I74)</f>
        <v>4718.6399999999994</v>
      </c>
      <c r="J54" s="167"/>
      <c r="K54" s="167">
        <f>SUM(K55:K74)</f>
        <v>5383.57</v>
      </c>
      <c r="L54" s="167"/>
      <c r="M54" s="167">
        <f>SUM(M55:M74)</f>
        <v>0</v>
      </c>
      <c r="N54" s="167"/>
      <c r="O54" s="167">
        <f>SUM(O55:O74)</f>
        <v>0.03</v>
      </c>
      <c r="P54" s="167"/>
      <c r="Q54" s="167">
        <f>SUM(Q55:Q74)</f>
        <v>0</v>
      </c>
      <c r="R54" s="167"/>
      <c r="S54" s="167"/>
      <c r="T54" s="167"/>
      <c r="U54" s="167"/>
      <c r="V54" s="167">
        <f>SUM(V55:V74)</f>
        <v>8.3699999999999992</v>
      </c>
      <c r="W54" s="167"/>
      <c r="X54" s="167"/>
      <c r="AG54" t="s">
        <v>129</v>
      </c>
    </row>
    <row r="55" spans="1:60" outlineLevel="1" x14ac:dyDescent="0.25">
      <c r="A55" s="174">
        <v>20</v>
      </c>
      <c r="B55" s="175" t="s">
        <v>520</v>
      </c>
      <c r="C55" s="188" t="s">
        <v>521</v>
      </c>
      <c r="D55" s="176" t="s">
        <v>132</v>
      </c>
      <c r="E55" s="177">
        <v>4.62</v>
      </c>
      <c r="F55" s="178"/>
      <c r="G55" s="179">
        <f>ROUND(E55*F55,2)</f>
        <v>0</v>
      </c>
      <c r="H55" s="162">
        <v>0</v>
      </c>
      <c r="I55" s="161">
        <f>ROUND(E55*H55,2)</f>
        <v>0</v>
      </c>
      <c r="J55" s="162">
        <v>7.8</v>
      </c>
      <c r="K55" s="161">
        <f>ROUND(E55*J55,2)</f>
        <v>36.04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133</v>
      </c>
      <c r="T55" s="161" t="s">
        <v>134</v>
      </c>
      <c r="U55" s="161">
        <v>1.6E-2</v>
      </c>
      <c r="V55" s="161">
        <f>ROUND(E55*U55,2)</f>
        <v>7.0000000000000007E-2</v>
      </c>
      <c r="W55" s="161"/>
      <c r="X55" s="161" t="s">
        <v>135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136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9"/>
      <c r="B56" s="160"/>
      <c r="C56" s="189" t="s">
        <v>680</v>
      </c>
      <c r="D56" s="163"/>
      <c r="E56" s="164">
        <v>4.62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138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74">
        <v>21</v>
      </c>
      <c r="B57" s="175" t="s">
        <v>522</v>
      </c>
      <c r="C57" s="188" t="s">
        <v>523</v>
      </c>
      <c r="D57" s="176" t="s">
        <v>132</v>
      </c>
      <c r="E57" s="177">
        <v>4.62</v>
      </c>
      <c r="F57" s="178"/>
      <c r="G57" s="179">
        <f>ROUND(E57*F57,2)</f>
        <v>0</v>
      </c>
      <c r="H57" s="162">
        <v>26.94</v>
      </c>
      <c r="I57" s="161">
        <f>ROUND(E57*H57,2)</f>
        <v>124.46</v>
      </c>
      <c r="J57" s="162">
        <v>28.16</v>
      </c>
      <c r="K57" s="161">
        <f>ROUND(E57*J57,2)</f>
        <v>130.1</v>
      </c>
      <c r="L57" s="161">
        <v>21</v>
      </c>
      <c r="M57" s="161">
        <f>G57*(1+L57/100)</f>
        <v>0</v>
      </c>
      <c r="N57" s="161">
        <v>2.1000000000000001E-4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133</v>
      </c>
      <c r="T57" s="161" t="s">
        <v>134</v>
      </c>
      <c r="U57" s="161">
        <v>0.05</v>
      </c>
      <c r="V57" s="161">
        <f>ROUND(E57*U57,2)</f>
        <v>0.23</v>
      </c>
      <c r="W57" s="161"/>
      <c r="X57" s="161" t="s">
        <v>135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136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9"/>
      <c r="B58" s="160"/>
      <c r="C58" s="189" t="s">
        <v>680</v>
      </c>
      <c r="D58" s="163"/>
      <c r="E58" s="164">
        <v>4.62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138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74">
        <v>22</v>
      </c>
      <c r="B59" s="175" t="s">
        <v>524</v>
      </c>
      <c r="C59" s="188" t="s">
        <v>525</v>
      </c>
      <c r="D59" s="176" t="s">
        <v>267</v>
      </c>
      <c r="E59" s="177">
        <v>7.1</v>
      </c>
      <c r="F59" s="178"/>
      <c r="G59" s="179">
        <f>ROUND(E59*F59,2)</f>
        <v>0</v>
      </c>
      <c r="H59" s="162">
        <v>11.29</v>
      </c>
      <c r="I59" s="161">
        <f>ROUND(E59*H59,2)</f>
        <v>80.16</v>
      </c>
      <c r="J59" s="162">
        <v>131.21</v>
      </c>
      <c r="K59" s="161">
        <f>ROUND(E59*J59,2)</f>
        <v>931.59</v>
      </c>
      <c r="L59" s="161">
        <v>21</v>
      </c>
      <c r="M59" s="161">
        <f>G59*(1+L59/100)</f>
        <v>0</v>
      </c>
      <c r="N59" s="161">
        <v>3.2000000000000003E-4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133</v>
      </c>
      <c r="T59" s="161" t="s">
        <v>134</v>
      </c>
      <c r="U59" s="161">
        <v>0.23599999999999999</v>
      </c>
      <c r="V59" s="161">
        <f>ROUND(E59*U59,2)</f>
        <v>1.68</v>
      </c>
      <c r="W59" s="161"/>
      <c r="X59" s="161" t="s">
        <v>135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136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9"/>
      <c r="B60" s="160"/>
      <c r="C60" s="189" t="s">
        <v>681</v>
      </c>
      <c r="D60" s="163"/>
      <c r="E60" s="164">
        <v>7.1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138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74">
        <v>23</v>
      </c>
      <c r="B61" s="175" t="s">
        <v>526</v>
      </c>
      <c r="C61" s="188" t="s">
        <v>527</v>
      </c>
      <c r="D61" s="176" t="s">
        <v>267</v>
      </c>
      <c r="E61" s="177">
        <v>7.1</v>
      </c>
      <c r="F61" s="178"/>
      <c r="G61" s="179">
        <f>ROUND(E61*F61,2)</f>
        <v>0</v>
      </c>
      <c r="H61" s="162">
        <v>5.77</v>
      </c>
      <c r="I61" s="161">
        <f>ROUND(E61*H61,2)</f>
        <v>40.97</v>
      </c>
      <c r="J61" s="162">
        <v>97.73</v>
      </c>
      <c r="K61" s="161">
        <f>ROUND(E61*J61,2)</f>
        <v>693.88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133</v>
      </c>
      <c r="T61" s="161" t="s">
        <v>134</v>
      </c>
      <c r="U61" s="161">
        <v>0.154</v>
      </c>
      <c r="V61" s="161">
        <f>ROUND(E61*U61,2)</f>
        <v>1.0900000000000001</v>
      </c>
      <c r="W61" s="161"/>
      <c r="X61" s="161" t="s">
        <v>135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136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59"/>
      <c r="B62" s="160"/>
      <c r="C62" s="189" t="s">
        <v>681</v>
      </c>
      <c r="D62" s="163"/>
      <c r="E62" s="164">
        <v>7.1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74">
        <v>24</v>
      </c>
      <c r="B63" s="175" t="s">
        <v>528</v>
      </c>
      <c r="C63" s="188" t="s">
        <v>529</v>
      </c>
      <c r="D63" s="176" t="s">
        <v>132</v>
      </c>
      <c r="E63" s="177">
        <v>4.62</v>
      </c>
      <c r="F63" s="178"/>
      <c r="G63" s="179">
        <f>ROUND(E63*F63,2)</f>
        <v>0</v>
      </c>
      <c r="H63" s="162">
        <v>143.43</v>
      </c>
      <c r="I63" s="161">
        <f>ROUND(E63*H63,2)</f>
        <v>662.65</v>
      </c>
      <c r="J63" s="162">
        <v>584.77</v>
      </c>
      <c r="K63" s="161">
        <f>ROUND(E63*J63,2)</f>
        <v>2701.64</v>
      </c>
      <c r="L63" s="161">
        <v>21</v>
      </c>
      <c r="M63" s="161">
        <f>G63*(1+L63/100)</f>
        <v>0</v>
      </c>
      <c r="N63" s="161">
        <v>5.1500000000000001E-3</v>
      </c>
      <c r="O63" s="161">
        <f>ROUND(E63*N63,2)</f>
        <v>0.02</v>
      </c>
      <c r="P63" s="161">
        <v>0</v>
      </c>
      <c r="Q63" s="161">
        <f>ROUND(E63*P63,2)</f>
        <v>0</v>
      </c>
      <c r="R63" s="161"/>
      <c r="S63" s="161" t="s">
        <v>133</v>
      </c>
      <c r="T63" s="161" t="s">
        <v>134</v>
      </c>
      <c r="U63" s="161">
        <v>1.04</v>
      </c>
      <c r="V63" s="161">
        <f>ROUND(E63*U63,2)</f>
        <v>4.8</v>
      </c>
      <c r="W63" s="161"/>
      <c r="X63" s="161" t="s">
        <v>135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5">
      <c r="A64" s="159"/>
      <c r="B64" s="160"/>
      <c r="C64" s="189" t="s">
        <v>680</v>
      </c>
      <c r="D64" s="163"/>
      <c r="E64" s="164">
        <v>4.62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138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74">
        <v>25</v>
      </c>
      <c r="B65" s="175" t="s">
        <v>530</v>
      </c>
      <c r="C65" s="188" t="s">
        <v>531</v>
      </c>
      <c r="D65" s="176" t="s">
        <v>132</v>
      </c>
      <c r="E65" s="177">
        <v>4.62</v>
      </c>
      <c r="F65" s="178"/>
      <c r="G65" s="179">
        <f>ROUND(E65*F65,2)</f>
        <v>0</v>
      </c>
      <c r="H65" s="162">
        <v>0</v>
      </c>
      <c r="I65" s="161">
        <f>ROUND(E65*H65,2)</f>
        <v>0</v>
      </c>
      <c r="J65" s="162">
        <v>16.600000000000001</v>
      </c>
      <c r="K65" s="161">
        <f>ROUND(E65*J65,2)</f>
        <v>76.69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133</v>
      </c>
      <c r="T65" s="161" t="s">
        <v>134</v>
      </c>
      <c r="U65" s="161">
        <v>0.03</v>
      </c>
      <c r="V65" s="161">
        <f>ROUND(E65*U65,2)</f>
        <v>0.14000000000000001</v>
      </c>
      <c r="W65" s="161"/>
      <c r="X65" s="161" t="s">
        <v>135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136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9"/>
      <c r="B66" s="160"/>
      <c r="C66" s="189" t="s">
        <v>680</v>
      </c>
      <c r="D66" s="163"/>
      <c r="E66" s="164">
        <v>4.62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138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74">
        <v>26</v>
      </c>
      <c r="B67" s="175" t="s">
        <v>532</v>
      </c>
      <c r="C67" s="188" t="s">
        <v>533</v>
      </c>
      <c r="D67" s="176" t="s">
        <v>132</v>
      </c>
      <c r="E67" s="177">
        <v>4.62</v>
      </c>
      <c r="F67" s="178"/>
      <c r="G67" s="179">
        <f>ROUND(E67*F67,2)</f>
        <v>0</v>
      </c>
      <c r="H67" s="162">
        <v>13.5</v>
      </c>
      <c r="I67" s="161">
        <f>ROUND(E67*H67,2)</f>
        <v>62.37</v>
      </c>
      <c r="J67" s="162">
        <v>0</v>
      </c>
      <c r="K67" s="161">
        <f>ROUND(E67*J67,2)</f>
        <v>0</v>
      </c>
      <c r="L67" s="161">
        <v>21</v>
      </c>
      <c r="M67" s="161">
        <f>G67*(1+L67/100)</f>
        <v>0</v>
      </c>
      <c r="N67" s="161">
        <v>1.1999999999999999E-3</v>
      </c>
      <c r="O67" s="161">
        <f>ROUND(E67*N67,2)</f>
        <v>0.01</v>
      </c>
      <c r="P67" s="161">
        <v>0</v>
      </c>
      <c r="Q67" s="161">
        <f>ROUND(E67*P67,2)</f>
        <v>0</v>
      </c>
      <c r="R67" s="161"/>
      <c r="S67" s="161" t="s">
        <v>133</v>
      </c>
      <c r="T67" s="161" t="s">
        <v>134</v>
      </c>
      <c r="U67" s="161">
        <v>0</v>
      </c>
      <c r="V67" s="161">
        <f>ROUND(E67*U67,2)</f>
        <v>0</v>
      </c>
      <c r="W67" s="161"/>
      <c r="X67" s="161" t="s">
        <v>135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136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59"/>
      <c r="B68" s="160"/>
      <c r="C68" s="189" t="s">
        <v>680</v>
      </c>
      <c r="D68" s="163"/>
      <c r="E68" s="164">
        <v>4.62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138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0.399999999999999" outlineLevel="1" x14ac:dyDescent="0.25">
      <c r="A69" s="174">
        <v>27</v>
      </c>
      <c r="B69" s="175" t="s">
        <v>534</v>
      </c>
      <c r="C69" s="188" t="s">
        <v>535</v>
      </c>
      <c r="D69" s="176" t="s">
        <v>267</v>
      </c>
      <c r="E69" s="177">
        <v>7.1</v>
      </c>
      <c r="F69" s="178"/>
      <c r="G69" s="179">
        <f>ROUND(E69*F69,2)</f>
        <v>0</v>
      </c>
      <c r="H69" s="162">
        <v>1.75</v>
      </c>
      <c r="I69" s="161">
        <f>ROUND(E69*H69,2)</f>
        <v>12.43</v>
      </c>
      <c r="J69" s="162">
        <v>25.25</v>
      </c>
      <c r="K69" s="161">
        <f>ROUND(E69*J69,2)</f>
        <v>179.28</v>
      </c>
      <c r="L69" s="161">
        <v>21</v>
      </c>
      <c r="M69" s="161">
        <f>G69*(1+L69/100)</f>
        <v>0</v>
      </c>
      <c r="N69" s="161">
        <v>1.0000000000000001E-5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133</v>
      </c>
      <c r="T69" s="161" t="s">
        <v>134</v>
      </c>
      <c r="U69" s="161">
        <v>0.05</v>
      </c>
      <c r="V69" s="161">
        <f>ROUND(E69*U69,2)</f>
        <v>0.36</v>
      </c>
      <c r="W69" s="161"/>
      <c r="X69" s="161" t="s">
        <v>135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136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59"/>
      <c r="B70" s="160"/>
      <c r="C70" s="189" t="s">
        <v>681</v>
      </c>
      <c r="D70" s="163"/>
      <c r="E70" s="164">
        <v>7.1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138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74">
        <v>28</v>
      </c>
      <c r="B71" s="175" t="s">
        <v>538</v>
      </c>
      <c r="C71" s="188" t="s">
        <v>539</v>
      </c>
      <c r="D71" s="176" t="s">
        <v>132</v>
      </c>
      <c r="E71" s="177">
        <v>6.226</v>
      </c>
      <c r="F71" s="178"/>
      <c r="G71" s="179">
        <f>ROUND(E71*F71,2)</f>
        <v>0</v>
      </c>
      <c r="H71" s="162">
        <v>600</v>
      </c>
      <c r="I71" s="161">
        <f>ROUND(E71*H71,2)</f>
        <v>3735.6</v>
      </c>
      <c r="J71" s="162">
        <v>0</v>
      </c>
      <c r="K71" s="161">
        <f>ROUND(E71*J71,2)</f>
        <v>0</v>
      </c>
      <c r="L71" s="161">
        <v>21</v>
      </c>
      <c r="M71" s="161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1"/>
      <c r="S71" s="161" t="s">
        <v>259</v>
      </c>
      <c r="T71" s="161" t="s">
        <v>134</v>
      </c>
      <c r="U71" s="161">
        <v>0</v>
      </c>
      <c r="V71" s="161">
        <f>ROUND(E71*U71,2)</f>
        <v>0</v>
      </c>
      <c r="W71" s="161"/>
      <c r="X71" s="161" t="s">
        <v>419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420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9"/>
      <c r="B72" s="160"/>
      <c r="C72" s="189" t="s">
        <v>682</v>
      </c>
      <c r="D72" s="163"/>
      <c r="E72" s="164">
        <v>5.0819999999999999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138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59"/>
      <c r="B73" s="160"/>
      <c r="C73" s="189" t="s">
        <v>683</v>
      </c>
      <c r="D73" s="163"/>
      <c r="E73" s="164">
        <v>1.1439999999999999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138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80">
        <v>29</v>
      </c>
      <c r="B74" s="181" t="s">
        <v>554</v>
      </c>
      <c r="C74" s="190" t="s">
        <v>555</v>
      </c>
      <c r="D74" s="182" t="s">
        <v>0</v>
      </c>
      <c r="E74" s="183">
        <v>94.678399999999996</v>
      </c>
      <c r="F74" s="184"/>
      <c r="G74" s="185">
        <f>ROUND(E74*F74,2)</f>
        <v>0</v>
      </c>
      <c r="H74" s="162">
        <v>0</v>
      </c>
      <c r="I74" s="161">
        <f>ROUND(E74*H74,2)</f>
        <v>0</v>
      </c>
      <c r="J74" s="162">
        <v>6.7</v>
      </c>
      <c r="K74" s="161">
        <f>ROUND(E74*J74,2)</f>
        <v>634.35</v>
      </c>
      <c r="L74" s="161">
        <v>21</v>
      </c>
      <c r="M74" s="161">
        <f>G74*(1+L74/100)</f>
        <v>0</v>
      </c>
      <c r="N74" s="161">
        <v>0</v>
      </c>
      <c r="O74" s="161">
        <f>ROUND(E74*N74,2)</f>
        <v>0</v>
      </c>
      <c r="P74" s="161">
        <v>0</v>
      </c>
      <c r="Q74" s="161">
        <f>ROUND(E74*P74,2)</f>
        <v>0</v>
      </c>
      <c r="R74" s="161"/>
      <c r="S74" s="161" t="s">
        <v>133</v>
      </c>
      <c r="T74" s="161" t="s">
        <v>134</v>
      </c>
      <c r="U74" s="161">
        <v>0</v>
      </c>
      <c r="V74" s="161">
        <f>ROUND(E74*U74,2)</f>
        <v>0</v>
      </c>
      <c r="W74" s="161"/>
      <c r="X74" s="161" t="s">
        <v>323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324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x14ac:dyDescent="0.25">
      <c r="A75" s="168" t="s">
        <v>128</v>
      </c>
      <c r="B75" s="169" t="s">
        <v>88</v>
      </c>
      <c r="C75" s="187" t="s">
        <v>89</v>
      </c>
      <c r="D75" s="170"/>
      <c r="E75" s="171"/>
      <c r="F75" s="172"/>
      <c r="G75" s="173">
        <f>SUMIF(AG76:AG86,"&lt;&gt;NOR",G76:G86)</f>
        <v>0</v>
      </c>
      <c r="H75" s="167"/>
      <c r="I75" s="167">
        <f>SUM(I76:I86)</f>
        <v>21088.639999999999</v>
      </c>
      <c r="J75" s="167"/>
      <c r="K75" s="167">
        <f>SUM(K76:K86)</f>
        <v>14416.440000000002</v>
      </c>
      <c r="L75" s="167"/>
      <c r="M75" s="167">
        <f>SUM(M76:M86)</f>
        <v>0</v>
      </c>
      <c r="N75" s="167"/>
      <c r="O75" s="167">
        <f>SUM(O76:O86)</f>
        <v>0.13</v>
      </c>
      <c r="P75" s="167"/>
      <c r="Q75" s="167">
        <f>SUM(Q76:Q86)</f>
        <v>0</v>
      </c>
      <c r="R75" s="167"/>
      <c r="S75" s="167"/>
      <c r="T75" s="167"/>
      <c r="U75" s="167"/>
      <c r="V75" s="167">
        <f>SUM(V76:V86)</f>
        <v>23.3</v>
      </c>
      <c r="W75" s="167"/>
      <c r="X75" s="167"/>
      <c r="AG75" t="s">
        <v>129</v>
      </c>
    </row>
    <row r="76" spans="1:60" outlineLevel="1" x14ac:dyDescent="0.25">
      <c r="A76" s="174">
        <v>30</v>
      </c>
      <c r="B76" s="175" t="s">
        <v>556</v>
      </c>
      <c r="C76" s="188" t="s">
        <v>557</v>
      </c>
      <c r="D76" s="176" t="s">
        <v>132</v>
      </c>
      <c r="E76" s="177">
        <v>38.15</v>
      </c>
      <c r="F76" s="178"/>
      <c r="G76" s="179">
        <f>ROUND(E76*F76,2)</f>
        <v>0</v>
      </c>
      <c r="H76" s="162">
        <v>0</v>
      </c>
      <c r="I76" s="161">
        <f>ROUND(E76*H76,2)</f>
        <v>0</v>
      </c>
      <c r="J76" s="162">
        <v>8.1999999999999993</v>
      </c>
      <c r="K76" s="161">
        <f>ROUND(E76*J76,2)</f>
        <v>312.83</v>
      </c>
      <c r="L76" s="161">
        <v>21</v>
      </c>
      <c r="M76" s="161">
        <f>G76*(1+L76/100)</f>
        <v>0</v>
      </c>
      <c r="N76" s="161">
        <v>0</v>
      </c>
      <c r="O76" s="161">
        <f>ROUND(E76*N76,2)</f>
        <v>0</v>
      </c>
      <c r="P76" s="161">
        <v>0</v>
      </c>
      <c r="Q76" s="161">
        <f>ROUND(E76*P76,2)</f>
        <v>0</v>
      </c>
      <c r="R76" s="161"/>
      <c r="S76" s="161" t="s">
        <v>133</v>
      </c>
      <c r="T76" s="161" t="s">
        <v>134</v>
      </c>
      <c r="U76" s="161">
        <v>1.6E-2</v>
      </c>
      <c r="V76" s="161">
        <f>ROUND(E76*U76,2)</f>
        <v>0.61</v>
      </c>
      <c r="W76" s="161"/>
      <c r="X76" s="161" t="s">
        <v>135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136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59"/>
      <c r="B77" s="160"/>
      <c r="C77" s="189" t="s">
        <v>684</v>
      </c>
      <c r="D77" s="163"/>
      <c r="E77" s="164">
        <v>38.15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138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74">
        <v>31</v>
      </c>
      <c r="B78" s="175" t="s">
        <v>558</v>
      </c>
      <c r="C78" s="188" t="s">
        <v>559</v>
      </c>
      <c r="D78" s="176" t="s">
        <v>132</v>
      </c>
      <c r="E78" s="177">
        <v>38.15</v>
      </c>
      <c r="F78" s="178"/>
      <c r="G78" s="179">
        <f>ROUND(E78*F78,2)</f>
        <v>0</v>
      </c>
      <c r="H78" s="162">
        <v>0</v>
      </c>
      <c r="I78" s="161">
        <f>ROUND(E78*H78,2)</f>
        <v>0</v>
      </c>
      <c r="J78" s="162">
        <v>23.2</v>
      </c>
      <c r="K78" s="161">
        <f>ROUND(E78*J78,2)</f>
        <v>885.08</v>
      </c>
      <c r="L78" s="161">
        <v>21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133</v>
      </c>
      <c r="T78" s="161" t="s">
        <v>133</v>
      </c>
      <c r="U78" s="161">
        <v>4.5999999999999999E-2</v>
      </c>
      <c r="V78" s="161">
        <f>ROUND(E78*U78,2)</f>
        <v>1.75</v>
      </c>
      <c r="W78" s="161"/>
      <c r="X78" s="161" t="s">
        <v>135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136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59"/>
      <c r="B79" s="160"/>
      <c r="C79" s="189" t="s">
        <v>684</v>
      </c>
      <c r="D79" s="163"/>
      <c r="E79" s="164">
        <v>38.15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138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0.399999999999999" outlineLevel="1" x14ac:dyDescent="0.25">
      <c r="A80" s="174">
        <v>32</v>
      </c>
      <c r="B80" s="175" t="s">
        <v>560</v>
      </c>
      <c r="C80" s="188" t="s">
        <v>561</v>
      </c>
      <c r="D80" s="176" t="s">
        <v>267</v>
      </c>
      <c r="E80" s="177">
        <v>36.1</v>
      </c>
      <c r="F80" s="178"/>
      <c r="G80" s="179">
        <f>ROUND(E80*F80,2)</f>
        <v>0</v>
      </c>
      <c r="H80" s="162">
        <v>34.950000000000003</v>
      </c>
      <c r="I80" s="161">
        <f>ROUND(E80*H80,2)</f>
        <v>1261.7</v>
      </c>
      <c r="J80" s="162">
        <v>84.05</v>
      </c>
      <c r="K80" s="161">
        <f>ROUND(E80*J80,2)</f>
        <v>3034.21</v>
      </c>
      <c r="L80" s="161">
        <v>21</v>
      </c>
      <c r="M80" s="161">
        <f>G80*(1+L80/100)</f>
        <v>0</v>
      </c>
      <c r="N80" s="161">
        <v>8.0000000000000007E-5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133</v>
      </c>
      <c r="T80" s="161" t="s">
        <v>134</v>
      </c>
      <c r="U80" s="161">
        <v>0.13719999999999999</v>
      </c>
      <c r="V80" s="161">
        <f>ROUND(E80*U80,2)</f>
        <v>4.95</v>
      </c>
      <c r="W80" s="161"/>
      <c r="X80" s="161" t="s">
        <v>135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136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1" x14ac:dyDescent="0.25">
      <c r="A81" s="159"/>
      <c r="B81" s="160"/>
      <c r="C81" s="189" t="s">
        <v>676</v>
      </c>
      <c r="D81" s="163"/>
      <c r="E81" s="164">
        <v>36.1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2"/>
      <c r="Z81" s="152"/>
      <c r="AA81" s="152"/>
      <c r="AB81" s="152"/>
      <c r="AC81" s="152"/>
      <c r="AD81" s="152"/>
      <c r="AE81" s="152"/>
      <c r="AF81" s="152"/>
      <c r="AG81" s="152" t="s">
        <v>138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 x14ac:dyDescent="0.25">
      <c r="A82" s="174">
        <v>33</v>
      </c>
      <c r="B82" s="175" t="s">
        <v>562</v>
      </c>
      <c r="C82" s="188" t="s">
        <v>563</v>
      </c>
      <c r="D82" s="176" t="s">
        <v>132</v>
      </c>
      <c r="E82" s="177">
        <v>38.15</v>
      </c>
      <c r="F82" s="178"/>
      <c r="G82" s="179">
        <f>ROUND(E82*F82,2)</f>
        <v>0</v>
      </c>
      <c r="H82" s="162">
        <v>513.98</v>
      </c>
      <c r="I82" s="161">
        <f>ROUND(E82*H82,2)</f>
        <v>19608.34</v>
      </c>
      <c r="J82" s="162">
        <v>234.42</v>
      </c>
      <c r="K82" s="161">
        <f>ROUND(E82*J82,2)</f>
        <v>8943.1200000000008</v>
      </c>
      <c r="L82" s="161">
        <v>21</v>
      </c>
      <c r="M82" s="161">
        <f>G82*(1+L82/100)</f>
        <v>0</v>
      </c>
      <c r="N82" s="161">
        <v>3.46E-3</v>
      </c>
      <c r="O82" s="161">
        <f>ROUND(E82*N82,2)</f>
        <v>0.13</v>
      </c>
      <c r="P82" s="161">
        <v>0</v>
      </c>
      <c r="Q82" s="161">
        <f>ROUND(E82*P82,2)</f>
        <v>0</v>
      </c>
      <c r="R82" s="161"/>
      <c r="S82" s="161" t="s">
        <v>133</v>
      </c>
      <c r="T82" s="161" t="s">
        <v>134</v>
      </c>
      <c r="U82" s="161">
        <v>0.38</v>
      </c>
      <c r="V82" s="161">
        <f>ROUND(E82*U82,2)</f>
        <v>14.5</v>
      </c>
      <c r="W82" s="161"/>
      <c r="X82" s="161" t="s">
        <v>135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136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59"/>
      <c r="B83" s="160"/>
      <c r="C83" s="189" t="s">
        <v>684</v>
      </c>
      <c r="D83" s="163"/>
      <c r="E83" s="164">
        <v>38.15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138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0.399999999999999" outlineLevel="1" x14ac:dyDescent="0.25">
      <c r="A84" s="174">
        <v>34</v>
      </c>
      <c r="B84" s="175" t="s">
        <v>567</v>
      </c>
      <c r="C84" s="188" t="s">
        <v>568</v>
      </c>
      <c r="D84" s="176" t="s">
        <v>267</v>
      </c>
      <c r="E84" s="177">
        <v>19.074999999999999</v>
      </c>
      <c r="F84" s="178"/>
      <c r="G84" s="179">
        <f>ROUND(E84*F84,2)</f>
        <v>0</v>
      </c>
      <c r="H84" s="162">
        <v>11.46</v>
      </c>
      <c r="I84" s="161">
        <f>ROUND(E84*H84,2)</f>
        <v>218.6</v>
      </c>
      <c r="J84" s="162">
        <v>46.64</v>
      </c>
      <c r="K84" s="161">
        <f>ROUND(E84*J84,2)</f>
        <v>889.66</v>
      </c>
      <c r="L84" s="161">
        <v>21</v>
      </c>
      <c r="M84" s="161">
        <f>G84*(1+L84/100)</f>
        <v>0</v>
      </c>
      <c r="N84" s="161">
        <v>4.0000000000000003E-5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133</v>
      </c>
      <c r="T84" s="161" t="s">
        <v>134</v>
      </c>
      <c r="U84" s="161">
        <v>7.8200000000000006E-2</v>
      </c>
      <c r="V84" s="161">
        <f>ROUND(E84*U84,2)</f>
        <v>1.49</v>
      </c>
      <c r="W84" s="161"/>
      <c r="X84" s="161" t="s">
        <v>135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136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189" t="s">
        <v>685</v>
      </c>
      <c r="D85" s="163"/>
      <c r="E85" s="164">
        <v>19.074999999999999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138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80">
        <v>35</v>
      </c>
      <c r="B86" s="181" t="s">
        <v>573</v>
      </c>
      <c r="C86" s="190" t="s">
        <v>574</v>
      </c>
      <c r="D86" s="182" t="s">
        <v>0</v>
      </c>
      <c r="E86" s="183">
        <v>351.53530000000001</v>
      </c>
      <c r="F86" s="184"/>
      <c r="G86" s="185">
        <f>ROUND(E86*F86,2)</f>
        <v>0</v>
      </c>
      <c r="H86" s="162">
        <v>0</v>
      </c>
      <c r="I86" s="161">
        <f>ROUND(E86*H86,2)</f>
        <v>0</v>
      </c>
      <c r="J86" s="162">
        <v>1</v>
      </c>
      <c r="K86" s="161">
        <f>ROUND(E86*J86,2)</f>
        <v>351.54</v>
      </c>
      <c r="L86" s="161">
        <v>21</v>
      </c>
      <c r="M86" s="161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1"/>
      <c r="S86" s="161" t="s">
        <v>133</v>
      </c>
      <c r="T86" s="161" t="s">
        <v>134</v>
      </c>
      <c r="U86" s="161">
        <v>0</v>
      </c>
      <c r="V86" s="161">
        <f>ROUND(E86*U86,2)</f>
        <v>0</v>
      </c>
      <c r="W86" s="161"/>
      <c r="X86" s="161" t="s">
        <v>323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324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5">
      <c r="A87" s="168" t="s">
        <v>128</v>
      </c>
      <c r="B87" s="169" t="s">
        <v>94</v>
      </c>
      <c r="C87" s="187" t="s">
        <v>95</v>
      </c>
      <c r="D87" s="170"/>
      <c r="E87" s="171"/>
      <c r="F87" s="172"/>
      <c r="G87" s="173">
        <f>SUMIF(AG88:AG95,"&lt;&gt;NOR",G88:G95)</f>
        <v>0</v>
      </c>
      <c r="H87" s="167"/>
      <c r="I87" s="167">
        <f>SUM(I88:I95)</f>
        <v>1277.02</v>
      </c>
      <c r="J87" s="167"/>
      <c r="K87" s="167">
        <f>SUM(K88:K95)</f>
        <v>8104.37</v>
      </c>
      <c r="L87" s="167"/>
      <c r="M87" s="167">
        <f>SUM(M88:M95)</f>
        <v>0</v>
      </c>
      <c r="N87" s="167"/>
      <c r="O87" s="167">
        <f>SUM(O88:O95)</f>
        <v>0.04</v>
      </c>
      <c r="P87" s="167"/>
      <c r="Q87" s="167">
        <f>SUM(Q88:Q95)</f>
        <v>0</v>
      </c>
      <c r="R87" s="167"/>
      <c r="S87" s="167"/>
      <c r="T87" s="167"/>
      <c r="U87" s="167"/>
      <c r="V87" s="167">
        <f>SUM(V88:V95)</f>
        <v>15.99</v>
      </c>
      <c r="W87" s="167"/>
      <c r="X87" s="167"/>
      <c r="AG87" t="s">
        <v>129</v>
      </c>
    </row>
    <row r="88" spans="1:60" outlineLevel="1" x14ac:dyDescent="0.25">
      <c r="A88" s="174">
        <v>36</v>
      </c>
      <c r="B88" s="175" t="s">
        <v>686</v>
      </c>
      <c r="C88" s="188" t="s">
        <v>687</v>
      </c>
      <c r="D88" s="176" t="s">
        <v>132</v>
      </c>
      <c r="E88" s="177">
        <v>151.19999999999999</v>
      </c>
      <c r="F88" s="178"/>
      <c r="G88" s="179">
        <f>ROUND(E88*F88,2)</f>
        <v>0</v>
      </c>
      <c r="H88" s="162">
        <v>5.34</v>
      </c>
      <c r="I88" s="161">
        <f>ROUND(E88*H88,2)</f>
        <v>807.41</v>
      </c>
      <c r="J88" s="162">
        <v>51.36</v>
      </c>
      <c r="K88" s="161">
        <f>ROUND(E88*J88,2)</f>
        <v>7765.63</v>
      </c>
      <c r="L88" s="161">
        <v>21</v>
      </c>
      <c r="M88" s="161">
        <f>G88*(1+L88/100)</f>
        <v>0</v>
      </c>
      <c r="N88" s="161">
        <v>2.2000000000000001E-4</v>
      </c>
      <c r="O88" s="161">
        <f>ROUND(E88*N88,2)</f>
        <v>0.03</v>
      </c>
      <c r="P88" s="161">
        <v>0</v>
      </c>
      <c r="Q88" s="161">
        <f>ROUND(E88*P88,2)</f>
        <v>0</v>
      </c>
      <c r="R88" s="161"/>
      <c r="S88" s="161" t="s">
        <v>133</v>
      </c>
      <c r="T88" s="161" t="s">
        <v>133</v>
      </c>
      <c r="U88" s="161">
        <v>0.10191</v>
      </c>
      <c r="V88" s="161">
        <f>ROUND(E88*U88,2)</f>
        <v>15.41</v>
      </c>
      <c r="W88" s="161"/>
      <c r="X88" s="161" t="s">
        <v>135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136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59"/>
      <c r="B89" s="160"/>
      <c r="C89" s="191" t="s">
        <v>222</v>
      </c>
      <c r="D89" s="165"/>
      <c r="E89" s="166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138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0.399999999999999" outlineLevel="1" x14ac:dyDescent="0.25">
      <c r="A90" s="159"/>
      <c r="B90" s="160"/>
      <c r="C90" s="192" t="s">
        <v>666</v>
      </c>
      <c r="D90" s="165"/>
      <c r="E90" s="166">
        <v>36.1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138</v>
      </c>
      <c r="AH90" s="152">
        <v>2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9"/>
      <c r="B91" s="160"/>
      <c r="C91" s="192" t="s">
        <v>667</v>
      </c>
      <c r="D91" s="165"/>
      <c r="E91" s="166">
        <v>7.1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138</v>
      </c>
      <c r="AH91" s="152">
        <v>2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9"/>
      <c r="B92" s="160"/>
      <c r="C92" s="191" t="s">
        <v>248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138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9"/>
      <c r="B93" s="160"/>
      <c r="C93" s="189" t="s">
        <v>688</v>
      </c>
      <c r="D93" s="163"/>
      <c r="E93" s="164">
        <v>151.19999999999999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138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74">
        <v>37</v>
      </c>
      <c r="B94" s="175" t="s">
        <v>637</v>
      </c>
      <c r="C94" s="188" t="s">
        <v>638</v>
      </c>
      <c r="D94" s="176" t="s">
        <v>132</v>
      </c>
      <c r="E94" s="177">
        <v>42.77</v>
      </c>
      <c r="F94" s="178"/>
      <c r="G94" s="179">
        <f>ROUND(E94*F94,2)</f>
        <v>0</v>
      </c>
      <c r="H94" s="162">
        <v>10.98</v>
      </c>
      <c r="I94" s="161">
        <f>ROUND(E94*H94,2)</f>
        <v>469.61</v>
      </c>
      <c r="J94" s="162">
        <v>7.92</v>
      </c>
      <c r="K94" s="161">
        <f>ROUND(E94*J94,2)</f>
        <v>338.74</v>
      </c>
      <c r="L94" s="161">
        <v>21</v>
      </c>
      <c r="M94" s="161">
        <f>G94*(1+L94/100)</f>
        <v>0</v>
      </c>
      <c r="N94" s="161">
        <v>3.5E-4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133</v>
      </c>
      <c r="T94" s="161" t="s">
        <v>134</v>
      </c>
      <c r="U94" s="161">
        <v>1.35E-2</v>
      </c>
      <c r="V94" s="161">
        <f>ROUND(E94*U94,2)</f>
        <v>0.57999999999999996</v>
      </c>
      <c r="W94" s="161"/>
      <c r="X94" s="161" t="s">
        <v>135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136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9"/>
      <c r="B95" s="160"/>
      <c r="C95" s="189" t="s">
        <v>671</v>
      </c>
      <c r="D95" s="163"/>
      <c r="E95" s="164">
        <v>42.77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138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x14ac:dyDescent="0.25">
      <c r="A96" s="168" t="s">
        <v>128</v>
      </c>
      <c r="B96" s="169" t="s">
        <v>98</v>
      </c>
      <c r="C96" s="187" t="s">
        <v>99</v>
      </c>
      <c r="D96" s="170"/>
      <c r="E96" s="171"/>
      <c r="F96" s="172"/>
      <c r="G96" s="173">
        <f>SUMIF(AG97:AG103,"&lt;&gt;NOR",G97:G103)</f>
        <v>0</v>
      </c>
      <c r="H96" s="167"/>
      <c r="I96" s="167">
        <f>SUM(I97:I103)</f>
        <v>0</v>
      </c>
      <c r="J96" s="167"/>
      <c r="K96" s="167">
        <f>SUM(K97:K103)</f>
        <v>9325.380000000001</v>
      </c>
      <c r="L96" s="167"/>
      <c r="M96" s="167">
        <f>SUM(M97:M103)</f>
        <v>0</v>
      </c>
      <c r="N96" s="167"/>
      <c r="O96" s="167">
        <f>SUM(O97:O103)</f>
        <v>0</v>
      </c>
      <c r="P96" s="167"/>
      <c r="Q96" s="167">
        <f>SUM(Q97:Q103)</f>
        <v>0</v>
      </c>
      <c r="R96" s="167"/>
      <c r="S96" s="167"/>
      <c r="T96" s="167"/>
      <c r="U96" s="167"/>
      <c r="V96" s="167">
        <f>SUM(V97:V103)</f>
        <v>9.34</v>
      </c>
      <c r="W96" s="167"/>
      <c r="X96" s="167"/>
      <c r="AG96" t="s">
        <v>129</v>
      </c>
    </row>
    <row r="97" spans="1:60" outlineLevel="1" x14ac:dyDescent="0.25">
      <c r="A97" s="180">
        <v>38</v>
      </c>
      <c r="B97" s="181" t="s">
        <v>642</v>
      </c>
      <c r="C97" s="190" t="s">
        <v>643</v>
      </c>
      <c r="D97" s="182" t="s">
        <v>644</v>
      </c>
      <c r="E97" s="183">
        <v>2</v>
      </c>
      <c r="F97" s="184"/>
      <c r="G97" s="185">
        <f t="shared" ref="G97:G103" si="0">ROUND(E97*F97,2)</f>
        <v>0</v>
      </c>
      <c r="H97" s="162">
        <v>0</v>
      </c>
      <c r="I97" s="161">
        <f t="shared" ref="I97:I103" si="1">ROUND(E97*H97,2)</f>
        <v>0</v>
      </c>
      <c r="J97" s="162">
        <v>105</v>
      </c>
      <c r="K97" s="161">
        <f t="shared" ref="K97:K103" si="2">ROUND(E97*J97,2)</f>
        <v>210</v>
      </c>
      <c r="L97" s="161">
        <v>21</v>
      </c>
      <c r="M97" s="161">
        <f t="shared" ref="M97:M103" si="3">G97*(1+L97/100)</f>
        <v>0</v>
      </c>
      <c r="N97" s="161">
        <v>0</v>
      </c>
      <c r="O97" s="161">
        <f t="shared" ref="O97:O103" si="4">ROUND(E97*N97,2)</f>
        <v>0</v>
      </c>
      <c r="P97" s="161">
        <v>0</v>
      </c>
      <c r="Q97" s="161">
        <f t="shared" ref="Q97:Q103" si="5">ROUND(E97*P97,2)</f>
        <v>0</v>
      </c>
      <c r="R97" s="161"/>
      <c r="S97" s="161" t="s">
        <v>133</v>
      </c>
      <c r="T97" s="161" t="s">
        <v>134</v>
      </c>
      <c r="U97" s="161">
        <v>0</v>
      </c>
      <c r="V97" s="161">
        <f t="shared" ref="V97:V103" si="6">ROUND(E97*U97,2)</f>
        <v>0</v>
      </c>
      <c r="W97" s="161"/>
      <c r="X97" s="161" t="s">
        <v>135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136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80">
        <v>39</v>
      </c>
      <c r="B98" s="181" t="s">
        <v>645</v>
      </c>
      <c r="C98" s="190" t="s">
        <v>646</v>
      </c>
      <c r="D98" s="182" t="s">
        <v>322</v>
      </c>
      <c r="E98" s="183">
        <v>3.3827099999999999</v>
      </c>
      <c r="F98" s="184"/>
      <c r="G98" s="185">
        <f t="shared" si="0"/>
        <v>0</v>
      </c>
      <c r="H98" s="162">
        <v>0</v>
      </c>
      <c r="I98" s="161">
        <f t="shared" si="1"/>
        <v>0</v>
      </c>
      <c r="J98" s="162">
        <v>176.9</v>
      </c>
      <c r="K98" s="161">
        <f t="shared" si="2"/>
        <v>598.4</v>
      </c>
      <c r="L98" s="161">
        <v>21</v>
      </c>
      <c r="M98" s="161">
        <f t="shared" si="3"/>
        <v>0</v>
      </c>
      <c r="N98" s="161">
        <v>0</v>
      </c>
      <c r="O98" s="161">
        <f t="shared" si="4"/>
        <v>0</v>
      </c>
      <c r="P98" s="161">
        <v>0</v>
      </c>
      <c r="Q98" s="161">
        <f t="shared" si="5"/>
        <v>0</v>
      </c>
      <c r="R98" s="161"/>
      <c r="S98" s="161" t="s">
        <v>133</v>
      </c>
      <c r="T98" s="161" t="s">
        <v>134</v>
      </c>
      <c r="U98" s="161">
        <v>0.27700000000000002</v>
      </c>
      <c r="V98" s="161">
        <f t="shared" si="6"/>
        <v>0.94</v>
      </c>
      <c r="W98" s="161"/>
      <c r="X98" s="161" t="s">
        <v>647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648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80">
        <v>40</v>
      </c>
      <c r="B99" s="181" t="s">
        <v>649</v>
      </c>
      <c r="C99" s="190" t="s">
        <v>650</v>
      </c>
      <c r="D99" s="182" t="s">
        <v>322</v>
      </c>
      <c r="E99" s="183">
        <v>3.3827099999999999</v>
      </c>
      <c r="F99" s="184"/>
      <c r="G99" s="185">
        <f t="shared" si="0"/>
        <v>0</v>
      </c>
      <c r="H99" s="162">
        <v>0</v>
      </c>
      <c r="I99" s="161">
        <f t="shared" si="1"/>
        <v>0</v>
      </c>
      <c r="J99" s="162">
        <v>246.2</v>
      </c>
      <c r="K99" s="161">
        <f t="shared" si="2"/>
        <v>832.82</v>
      </c>
      <c r="L99" s="161">
        <v>21</v>
      </c>
      <c r="M99" s="161">
        <f t="shared" si="3"/>
        <v>0</v>
      </c>
      <c r="N99" s="161">
        <v>0</v>
      </c>
      <c r="O99" s="161">
        <f t="shared" si="4"/>
        <v>0</v>
      </c>
      <c r="P99" s="161">
        <v>0</v>
      </c>
      <c r="Q99" s="161">
        <f t="shared" si="5"/>
        <v>0</v>
      </c>
      <c r="R99" s="161"/>
      <c r="S99" s="161" t="s">
        <v>133</v>
      </c>
      <c r="T99" s="161" t="s">
        <v>134</v>
      </c>
      <c r="U99" s="161">
        <v>0.49</v>
      </c>
      <c r="V99" s="161">
        <f t="shared" si="6"/>
        <v>1.66</v>
      </c>
      <c r="W99" s="161"/>
      <c r="X99" s="161" t="s">
        <v>647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648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80">
        <v>41</v>
      </c>
      <c r="B100" s="181" t="s">
        <v>651</v>
      </c>
      <c r="C100" s="190" t="s">
        <v>652</v>
      </c>
      <c r="D100" s="182" t="s">
        <v>322</v>
      </c>
      <c r="E100" s="183">
        <v>67.65419</v>
      </c>
      <c r="F100" s="184"/>
      <c r="G100" s="185">
        <f t="shared" si="0"/>
        <v>0</v>
      </c>
      <c r="H100" s="162">
        <v>0</v>
      </c>
      <c r="I100" s="161">
        <f t="shared" si="1"/>
        <v>0</v>
      </c>
      <c r="J100" s="162">
        <v>16.8</v>
      </c>
      <c r="K100" s="161">
        <f t="shared" si="2"/>
        <v>1136.5899999999999</v>
      </c>
      <c r="L100" s="161">
        <v>21</v>
      </c>
      <c r="M100" s="161">
        <f t="shared" si="3"/>
        <v>0</v>
      </c>
      <c r="N100" s="161">
        <v>0</v>
      </c>
      <c r="O100" s="161">
        <f t="shared" si="4"/>
        <v>0</v>
      </c>
      <c r="P100" s="161">
        <v>0</v>
      </c>
      <c r="Q100" s="161">
        <f t="shared" si="5"/>
        <v>0</v>
      </c>
      <c r="R100" s="161"/>
      <c r="S100" s="161" t="s">
        <v>133</v>
      </c>
      <c r="T100" s="161" t="s">
        <v>134</v>
      </c>
      <c r="U100" s="161">
        <v>0</v>
      </c>
      <c r="V100" s="161">
        <f t="shared" si="6"/>
        <v>0</v>
      </c>
      <c r="W100" s="161"/>
      <c r="X100" s="161" t="s">
        <v>647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648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80">
        <v>42</v>
      </c>
      <c r="B101" s="181" t="s">
        <v>653</v>
      </c>
      <c r="C101" s="190" t="s">
        <v>654</v>
      </c>
      <c r="D101" s="182" t="s">
        <v>322</v>
      </c>
      <c r="E101" s="183">
        <v>3.3827099999999999</v>
      </c>
      <c r="F101" s="184"/>
      <c r="G101" s="185">
        <f t="shared" si="0"/>
        <v>0</v>
      </c>
      <c r="H101" s="162">
        <v>0</v>
      </c>
      <c r="I101" s="161">
        <f t="shared" si="1"/>
        <v>0</v>
      </c>
      <c r="J101" s="162">
        <v>347.6</v>
      </c>
      <c r="K101" s="161">
        <f t="shared" si="2"/>
        <v>1175.83</v>
      </c>
      <c r="L101" s="161">
        <v>21</v>
      </c>
      <c r="M101" s="161">
        <f t="shared" si="3"/>
        <v>0</v>
      </c>
      <c r="N101" s="161">
        <v>0</v>
      </c>
      <c r="O101" s="161">
        <f t="shared" si="4"/>
        <v>0</v>
      </c>
      <c r="P101" s="161">
        <v>0</v>
      </c>
      <c r="Q101" s="161">
        <f t="shared" si="5"/>
        <v>0</v>
      </c>
      <c r="R101" s="161"/>
      <c r="S101" s="161" t="s">
        <v>133</v>
      </c>
      <c r="T101" s="161" t="s">
        <v>134</v>
      </c>
      <c r="U101" s="161">
        <v>0.94199999999999995</v>
      </c>
      <c r="V101" s="161">
        <f t="shared" si="6"/>
        <v>3.19</v>
      </c>
      <c r="W101" s="161"/>
      <c r="X101" s="161" t="s">
        <v>647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648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80">
        <v>43</v>
      </c>
      <c r="B102" s="181" t="s">
        <v>655</v>
      </c>
      <c r="C102" s="190" t="s">
        <v>656</v>
      </c>
      <c r="D102" s="182" t="s">
        <v>322</v>
      </c>
      <c r="E102" s="183">
        <v>33.827100000000002</v>
      </c>
      <c r="F102" s="184"/>
      <c r="G102" s="185">
        <f t="shared" si="0"/>
        <v>0</v>
      </c>
      <c r="H102" s="162">
        <v>0</v>
      </c>
      <c r="I102" s="161">
        <f t="shared" si="1"/>
        <v>0</v>
      </c>
      <c r="J102" s="162">
        <v>38.799999999999997</v>
      </c>
      <c r="K102" s="161">
        <f t="shared" si="2"/>
        <v>1312.49</v>
      </c>
      <c r="L102" s="161">
        <v>21</v>
      </c>
      <c r="M102" s="161">
        <f t="shared" si="3"/>
        <v>0</v>
      </c>
      <c r="N102" s="161">
        <v>0</v>
      </c>
      <c r="O102" s="161">
        <f t="shared" si="4"/>
        <v>0</v>
      </c>
      <c r="P102" s="161">
        <v>0</v>
      </c>
      <c r="Q102" s="161">
        <f t="shared" si="5"/>
        <v>0</v>
      </c>
      <c r="R102" s="161"/>
      <c r="S102" s="161" t="s">
        <v>133</v>
      </c>
      <c r="T102" s="161" t="s">
        <v>134</v>
      </c>
      <c r="U102" s="161">
        <v>0.105</v>
      </c>
      <c r="V102" s="161">
        <f t="shared" si="6"/>
        <v>3.55</v>
      </c>
      <c r="W102" s="161"/>
      <c r="X102" s="161" t="s">
        <v>647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648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74">
        <v>44</v>
      </c>
      <c r="B103" s="175" t="s">
        <v>657</v>
      </c>
      <c r="C103" s="188" t="s">
        <v>658</v>
      </c>
      <c r="D103" s="176" t="s">
        <v>322</v>
      </c>
      <c r="E103" s="177">
        <v>3.3827099999999999</v>
      </c>
      <c r="F103" s="178"/>
      <c r="G103" s="179">
        <f t="shared" si="0"/>
        <v>0</v>
      </c>
      <c r="H103" s="162">
        <v>0</v>
      </c>
      <c r="I103" s="161">
        <f t="shared" si="1"/>
        <v>0</v>
      </c>
      <c r="J103" s="162">
        <v>1200</v>
      </c>
      <c r="K103" s="161">
        <f t="shared" si="2"/>
        <v>4059.25</v>
      </c>
      <c r="L103" s="161">
        <v>21</v>
      </c>
      <c r="M103" s="161">
        <f t="shared" si="3"/>
        <v>0</v>
      </c>
      <c r="N103" s="161">
        <v>0</v>
      </c>
      <c r="O103" s="161">
        <f t="shared" si="4"/>
        <v>0</v>
      </c>
      <c r="P103" s="161">
        <v>0</v>
      </c>
      <c r="Q103" s="161">
        <f t="shared" si="5"/>
        <v>0</v>
      </c>
      <c r="R103" s="161"/>
      <c r="S103" s="161" t="s">
        <v>659</v>
      </c>
      <c r="T103" s="161" t="s">
        <v>134</v>
      </c>
      <c r="U103" s="161">
        <v>0</v>
      </c>
      <c r="V103" s="161">
        <f t="shared" si="6"/>
        <v>0</v>
      </c>
      <c r="W103" s="161"/>
      <c r="X103" s="161" t="s">
        <v>647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648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5">
      <c r="A104" s="3"/>
      <c r="B104" s="4"/>
      <c r="C104" s="19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115</v>
      </c>
    </row>
    <row r="105" spans="1:60" x14ac:dyDescent="0.25">
      <c r="A105" s="155"/>
      <c r="B105" s="156" t="s">
        <v>31</v>
      </c>
      <c r="C105" s="194"/>
      <c r="D105" s="157"/>
      <c r="E105" s="158"/>
      <c r="F105" s="158"/>
      <c r="G105" s="186">
        <f>G8+G15+G22+G30+G42+G44+G49+G54+G75+G87+G96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660</v>
      </c>
    </row>
    <row r="106" spans="1:60" x14ac:dyDescent="0.25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 x14ac:dyDescent="0.25">
      <c r="A107" s="3"/>
      <c r="B107" s="4"/>
      <c r="C107" s="19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5">
      <c r="A108" s="254" t="s">
        <v>661</v>
      </c>
      <c r="B108" s="254"/>
      <c r="C108" s="255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5">
      <c r="A109" s="256"/>
      <c r="B109" s="257"/>
      <c r="C109" s="258"/>
      <c r="D109" s="257"/>
      <c r="E109" s="257"/>
      <c r="F109" s="257"/>
      <c r="G109" s="25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G109" t="s">
        <v>662</v>
      </c>
    </row>
    <row r="110" spans="1:60" x14ac:dyDescent="0.25">
      <c r="A110" s="260"/>
      <c r="B110" s="261"/>
      <c r="C110" s="262"/>
      <c r="D110" s="261"/>
      <c r="E110" s="261"/>
      <c r="F110" s="261"/>
      <c r="G110" s="26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5">
      <c r="A111" s="260"/>
      <c r="B111" s="261"/>
      <c r="C111" s="262"/>
      <c r="D111" s="261"/>
      <c r="E111" s="261"/>
      <c r="F111" s="261"/>
      <c r="G111" s="26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5">
      <c r="A112" s="260"/>
      <c r="B112" s="261"/>
      <c r="C112" s="262"/>
      <c r="D112" s="261"/>
      <c r="E112" s="261"/>
      <c r="F112" s="261"/>
      <c r="G112" s="26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5">
      <c r="A113" s="264"/>
      <c r="B113" s="265"/>
      <c r="C113" s="266"/>
      <c r="D113" s="265"/>
      <c r="E113" s="265"/>
      <c r="F113" s="265"/>
      <c r="G113" s="26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5">
      <c r="A114" s="3"/>
      <c r="B114" s="4"/>
      <c r="C114" s="19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C115" s="195"/>
      <c r="D115" s="10"/>
      <c r="AG115" t="s">
        <v>663</v>
      </c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15" sqref="Y15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103</v>
      </c>
    </row>
    <row r="2" spans="1:60" ht="25.05" customHeight="1" x14ac:dyDescent="0.25">
      <c r="A2" s="144" t="s">
        <v>8</v>
      </c>
      <c r="B2" s="49"/>
      <c r="C2" s="248" t="s">
        <v>833</v>
      </c>
      <c r="D2" s="249"/>
      <c r="E2" s="249"/>
      <c r="F2" s="249"/>
      <c r="G2" s="250"/>
      <c r="AG2" t="s">
        <v>104</v>
      </c>
    </row>
    <row r="3" spans="1:60" ht="25.05" customHeight="1" x14ac:dyDescent="0.25">
      <c r="A3" s="144" t="s">
        <v>9</v>
      </c>
      <c r="B3" s="49"/>
      <c r="C3" s="248" t="s">
        <v>43</v>
      </c>
      <c r="D3" s="249"/>
      <c r="E3" s="249"/>
      <c r="F3" s="249"/>
      <c r="G3" s="250"/>
      <c r="AC3" s="126" t="s">
        <v>104</v>
      </c>
      <c r="AG3" t="s">
        <v>105</v>
      </c>
    </row>
    <row r="4" spans="1:60" ht="25.05" customHeight="1" x14ac:dyDescent="0.25">
      <c r="A4" s="145" t="s">
        <v>10</v>
      </c>
      <c r="B4" s="146"/>
      <c r="C4" s="251" t="s">
        <v>29</v>
      </c>
      <c r="D4" s="252"/>
      <c r="E4" s="252"/>
      <c r="F4" s="252"/>
      <c r="G4" s="253"/>
      <c r="AG4" t="s">
        <v>106</v>
      </c>
    </row>
    <row r="5" spans="1:60" x14ac:dyDescent="0.25">
      <c r="D5" s="10"/>
    </row>
    <row r="6" spans="1:60" ht="39.6" x14ac:dyDescent="0.25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31</v>
      </c>
      <c r="H6" s="151" t="s">
        <v>32</v>
      </c>
      <c r="I6" s="151" t="s">
        <v>113</v>
      </c>
      <c r="J6" s="151" t="s">
        <v>33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8" t="s">
        <v>128</v>
      </c>
      <c r="B8" s="169" t="s">
        <v>101</v>
      </c>
      <c r="C8" s="187" t="s">
        <v>29</v>
      </c>
      <c r="D8" s="170"/>
      <c r="E8" s="171"/>
      <c r="F8" s="172"/>
      <c r="G8" s="173">
        <f>SUMIF(AG9:AG13,"&lt;&gt;NOR",G9:G13)</f>
        <v>0</v>
      </c>
      <c r="H8" s="167"/>
      <c r="I8" s="167">
        <f>SUM(I9:I13)</f>
        <v>0</v>
      </c>
      <c r="J8" s="167"/>
      <c r="K8" s="167">
        <f>SUM(K9:K13)</f>
        <v>58000</v>
      </c>
      <c r="L8" s="167"/>
      <c r="M8" s="167">
        <f>SUM(M9:M13)</f>
        <v>0</v>
      </c>
      <c r="N8" s="167"/>
      <c r="O8" s="167">
        <f>SUM(O9:O13)</f>
        <v>0</v>
      </c>
      <c r="P8" s="167"/>
      <c r="Q8" s="167">
        <f>SUM(Q9:Q13)</f>
        <v>0</v>
      </c>
      <c r="R8" s="167"/>
      <c r="S8" s="167"/>
      <c r="T8" s="167"/>
      <c r="U8" s="167"/>
      <c r="V8" s="167">
        <f>SUM(V9:V13)</f>
        <v>0</v>
      </c>
      <c r="W8" s="167"/>
      <c r="X8" s="167"/>
      <c r="AG8" t="s">
        <v>129</v>
      </c>
    </row>
    <row r="9" spans="1:60" ht="20.399999999999999" outlineLevel="1" x14ac:dyDescent="0.25">
      <c r="A9" s="180">
        <v>1</v>
      </c>
      <c r="B9" s="181" t="s">
        <v>689</v>
      </c>
      <c r="C9" s="190" t="s">
        <v>690</v>
      </c>
      <c r="D9" s="182" t="s">
        <v>193</v>
      </c>
      <c r="E9" s="183">
        <v>1</v>
      </c>
      <c r="F9" s="184"/>
      <c r="G9" s="185">
        <f>ROUND(E9*F9,2)</f>
        <v>0</v>
      </c>
      <c r="H9" s="162">
        <v>0</v>
      </c>
      <c r="I9" s="161">
        <f>ROUND(E9*H9,2)</f>
        <v>0</v>
      </c>
      <c r="J9" s="162">
        <v>25000</v>
      </c>
      <c r="K9" s="161">
        <f>ROUND(E9*J9,2)</f>
        <v>25000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133</v>
      </c>
      <c r="T9" s="161" t="s">
        <v>134</v>
      </c>
      <c r="U9" s="161">
        <v>0</v>
      </c>
      <c r="V9" s="161">
        <f>ROUND(E9*U9,2)</f>
        <v>0</v>
      </c>
      <c r="W9" s="161"/>
      <c r="X9" s="161" t="s">
        <v>419</v>
      </c>
      <c r="Y9" s="152"/>
      <c r="Z9" s="152"/>
      <c r="AA9" s="152"/>
      <c r="AB9" s="152"/>
      <c r="AC9" s="152"/>
      <c r="AD9" s="152"/>
      <c r="AE9" s="152"/>
      <c r="AF9" s="152"/>
      <c r="AG9" s="152" t="s">
        <v>437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80">
        <v>2</v>
      </c>
      <c r="B10" s="181" t="s">
        <v>691</v>
      </c>
      <c r="C10" s="190" t="s">
        <v>692</v>
      </c>
      <c r="D10" s="182" t="s">
        <v>193</v>
      </c>
      <c r="E10" s="183">
        <v>1</v>
      </c>
      <c r="F10" s="184"/>
      <c r="G10" s="185">
        <f>ROUND(E10*F10,2)</f>
        <v>0</v>
      </c>
      <c r="H10" s="162">
        <v>0</v>
      </c>
      <c r="I10" s="161">
        <f>ROUND(E10*H10,2)</f>
        <v>0</v>
      </c>
      <c r="J10" s="162">
        <v>8000</v>
      </c>
      <c r="K10" s="161">
        <f>ROUND(E10*J10,2)</f>
        <v>8000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133</v>
      </c>
      <c r="T10" s="161" t="s">
        <v>134</v>
      </c>
      <c r="U10" s="161">
        <v>0</v>
      </c>
      <c r="V10" s="161">
        <f>ROUND(E10*U10,2)</f>
        <v>0</v>
      </c>
      <c r="W10" s="161"/>
      <c r="X10" s="161" t="s">
        <v>693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694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0">
        <v>3</v>
      </c>
      <c r="B11" s="181" t="s">
        <v>695</v>
      </c>
      <c r="C11" s="190" t="s">
        <v>696</v>
      </c>
      <c r="D11" s="182" t="s">
        <v>193</v>
      </c>
      <c r="E11" s="183">
        <v>1</v>
      </c>
      <c r="F11" s="184"/>
      <c r="G11" s="185">
        <f>ROUND(E11*F11,2)</f>
        <v>0</v>
      </c>
      <c r="H11" s="162">
        <v>0</v>
      </c>
      <c r="I11" s="161">
        <f>ROUND(E11*H11,2)</f>
        <v>0</v>
      </c>
      <c r="J11" s="162">
        <v>5000</v>
      </c>
      <c r="K11" s="161">
        <f>ROUND(E11*J11,2)</f>
        <v>5000</v>
      </c>
      <c r="L11" s="161">
        <v>21</v>
      </c>
      <c r="M11" s="161">
        <f>G11*(1+L11/100)</f>
        <v>0</v>
      </c>
      <c r="N11" s="161">
        <v>0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133</v>
      </c>
      <c r="T11" s="161" t="s">
        <v>134</v>
      </c>
      <c r="U11" s="161">
        <v>0</v>
      </c>
      <c r="V11" s="161">
        <f>ROUND(E11*U11,2)</f>
        <v>0</v>
      </c>
      <c r="W11" s="161"/>
      <c r="X11" s="161" t="s">
        <v>693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694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0">
        <v>4</v>
      </c>
      <c r="B12" s="181" t="s">
        <v>697</v>
      </c>
      <c r="C12" s="190" t="s">
        <v>698</v>
      </c>
      <c r="D12" s="182" t="s">
        <v>193</v>
      </c>
      <c r="E12" s="183">
        <v>1</v>
      </c>
      <c r="F12" s="184"/>
      <c r="G12" s="185">
        <f>ROUND(E12*F12,2)</f>
        <v>0</v>
      </c>
      <c r="H12" s="162">
        <v>0</v>
      </c>
      <c r="I12" s="161">
        <f>ROUND(E12*H12,2)</f>
        <v>0</v>
      </c>
      <c r="J12" s="162">
        <v>10000</v>
      </c>
      <c r="K12" s="161">
        <f>ROUND(E12*J12,2)</f>
        <v>10000</v>
      </c>
      <c r="L12" s="161">
        <v>21</v>
      </c>
      <c r="M12" s="161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133</v>
      </c>
      <c r="T12" s="161" t="s">
        <v>134</v>
      </c>
      <c r="U12" s="161">
        <v>0</v>
      </c>
      <c r="V12" s="161">
        <f>ROUND(E12*U12,2)</f>
        <v>0</v>
      </c>
      <c r="W12" s="161"/>
      <c r="X12" s="161" t="s">
        <v>693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694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0">
        <v>5</v>
      </c>
      <c r="B13" s="181" t="s">
        <v>699</v>
      </c>
      <c r="C13" s="190" t="s">
        <v>700</v>
      </c>
      <c r="D13" s="182" t="s">
        <v>193</v>
      </c>
      <c r="E13" s="183">
        <v>1</v>
      </c>
      <c r="F13" s="184"/>
      <c r="G13" s="185">
        <f>ROUND(E13*F13,2)</f>
        <v>0</v>
      </c>
      <c r="H13" s="162">
        <v>0</v>
      </c>
      <c r="I13" s="161">
        <f>ROUND(E13*H13,2)</f>
        <v>0</v>
      </c>
      <c r="J13" s="162">
        <v>10000</v>
      </c>
      <c r="K13" s="161">
        <f>ROUND(E13*J13,2)</f>
        <v>10000</v>
      </c>
      <c r="L13" s="161">
        <v>21</v>
      </c>
      <c r="M13" s="161">
        <f>G13*(1+L13/100)</f>
        <v>0</v>
      </c>
      <c r="N13" s="161">
        <v>0</v>
      </c>
      <c r="O13" s="161">
        <f>ROUND(E13*N13,2)</f>
        <v>0</v>
      </c>
      <c r="P13" s="161">
        <v>0</v>
      </c>
      <c r="Q13" s="161">
        <f>ROUND(E13*P13,2)</f>
        <v>0</v>
      </c>
      <c r="R13" s="161"/>
      <c r="S13" s="161" t="s">
        <v>133</v>
      </c>
      <c r="T13" s="161" t="s">
        <v>134</v>
      </c>
      <c r="U13" s="161">
        <v>0</v>
      </c>
      <c r="V13" s="161">
        <f>ROUND(E13*U13,2)</f>
        <v>0</v>
      </c>
      <c r="W13" s="161"/>
      <c r="X13" s="161" t="s">
        <v>693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694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5">
      <c r="A14" s="168" t="s">
        <v>128</v>
      </c>
      <c r="B14" s="169" t="s">
        <v>102</v>
      </c>
      <c r="C14" s="187" t="s">
        <v>30</v>
      </c>
      <c r="D14" s="170"/>
      <c r="E14" s="171"/>
      <c r="F14" s="172"/>
      <c r="G14" s="173">
        <f>SUMIF(AG15:AG21,"&lt;&gt;NOR",G15:G21)</f>
        <v>0</v>
      </c>
      <c r="H14" s="167"/>
      <c r="I14" s="167">
        <f>SUM(I15:I21)</f>
        <v>0</v>
      </c>
      <c r="J14" s="167"/>
      <c r="K14" s="167">
        <f>SUM(K15:K21)</f>
        <v>44000</v>
      </c>
      <c r="L14" s="167"/>
      <c r="M14" s="167">
        <f>SUM(M15:M21)</f>
        <v>0</v>
      </c>
      <c r="N14" s="167"/>
      <c r="O14" s="167">
        <f>SUM(O15:O21)</f>
        <v>0</v>
      </c>
      <c r="P14" s="167"/>
      <c r="Q14" s="167">
        <f>SUM(Q15:Q21)</f>
        <v>0</v>
      </c>
      <c r="R14" s="167"/>
      <c r="S14" s="167"/>
      <c r="T14" s="167"/>
      <c r="U14" s="167"/>
      <c r="V14" s="167">
        <f>SUM(V15:V21)</f>
        <v>50</v>
      </c>
      <c r="W14" s="167"/>
      <c r="X14" s="167"/>
      <c r="AG14" t="s">
        <v>129</v>
      </c>
    </row>
    <row r="15" spans="1:60" ht="20.399999999999999" outlineLevel="1" x14ac:dyDescent="0.25">
      <c r="A15" s="180">
        <v>6</v>
      </c>
      <c r="B15" s="181" t="s">
        <v>701</v>
      </c>
      <c r="C15" s="190" t="s">
        <v>702</v>
      </c>
      <c r="D15" s="182" t="s">
        <v>285</v>
      </c>
      <c r="E15" s="183">
        <v>40</v>
      </c>
      <c r="F15" s="184"/>
      <c r="G15" s="185">
        <f t="shared" ref="G15:G21" si="0">ROUND(E15*F15,2)</f>
        <v>0</v>
      </c>
      <c r="H15" s="162">
        <v>0</v>
      </c>
      <c r="I15" s="161">
        <f t="shared" ref="I15:I21" si="1">ROUND(E15*H15,2)</f>
        <v>0</v>
      </c>
      <c r="J15" s="162">
        <v>400</v>
      </c>
      <c r="K15" s="161">
        <f t="shared" ref="K15:K21" si="2">ROUND(E15*J15,2)</f>
        <v>16000</v>
      </c>
      <c r="L15" s="161">
        <v>21</v>
      </c>
      <c r="M15" s="161">
        <f t="shared" ref="M15:M21" si="3">G15*(1+L15/100)</f>
        <v>0</v>
      </c>
      <c r="N15" s="161">
        <v>0</v>
      </c>
      <c r="O15" s="161">
        <f t="shared" ref="O15:O21" si="4">ROUND(E15*N15,2)</f>
        <v>0</v>
      </c>
      <c r="P15" s="161">
        <v>0</v>
      </c>
      <c r="Q15" s="161">
        <f t="shared" ref="Q15:Q21" si="5">ROUND(E15*P15,2)</f>
        <v>0</v>
      </c>
      <c r="R15" s="161"/>
      <c r="S15" s="161" t="s">
        <v>133</v>
      </c>
      <c r="T15" s="161" t="s">
        <v>134</v>
      </c>
      <c r="U15" s="161">
        <v>1</v>
      </c>
      <c r="V15" s="161">
        <f t="shared" ref="V15:V21" si="6">ROUND(E15*U15,2)</f>
        <v>40</v>
      </c>
      <c r="W15" s="161"/>
      <c r="X15" s="161" t="s">
        <v>135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80">
        <v>7</v>
      </c>
      <c r="B16" s="181" t="s">
        <v>703</v>
      </c>
      <c r="C16" s="190" t="s">
        <v>704</v>
      </c>
      <c r="D16" s="182" t="s">
        <v>285</v>
      </c>
      <c r="E16" s="183">
        <v>10</v>
      </c>
      <c r="F16" s="184"/>
      <c r="G16" s="185">
        <f t="shared" si="0"/>
        <v>0</v>
      </c>
      <c r="H16" s="162">
        <v>0</v>
      </c>
      <c r="I16" s="161">
        <f t="shared" si="1"/>
        <v>0</v>
      </c>
      <c r="J16" s="162">
        <v>550</v>
      </c>
      <c r="K16" s="161">
        <f t="shared" si="2"/>
        <v>5500</v>
      </c>
      <c r="L16" s="161">
        <v>21</v>
      </c>
      <c r="M16" s="161">
        <f t="shared" si="3"/>
        <v>0</v>
      </c>
      <c r="N16" s="161">
        <v>0</v>
      </c>
      <c r="O16" s="161">
        <f t="shared" si="4"/>
        <v>0</v>
      </c>
      <c r="P16" s="161">
        <v>0</v>
      </c>
      <c r="Q16" s="161">
        <f t="shared" si="5"/>
        <v>0</v>
      </c>
      <c r="R16" s="161" t="s">
        <v>705</v>
      </c>
      <c r="S16" s="161" t="s">
        <v>133</v>
      </c>
      <c r="T16" s="161" t="s">
        <v>134</v>
      </c>
      <c r="U16" s="161">
        <v>1</v>
      </c>
      <c r="V16" s="161">
        <f t="shared" si="6"/>
        <v>10</v>
      </c>
      <c r="W16" s="161"/>
      <c r="X16" s="161" t="s">
        <v>706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707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80">
        <v>8</v>
      </c>
      <c r="B17" s="181" t="s">
        <v>708</v>
      </c>
      <c r="C17" s="190" t="s">
        <v>709</v>
      </c>
      <c r="D17" s="182" t="s">
        <v>193</v>
      </c>
      <c r="E17" s="183">
        <v>1</v>
      </c>
      <c r="F17" s="184"/>
      <c r="G17" s="185">
        <f t="shared" si="0"/>
        <v>0</v>
      </c>
      <c r="H17" s="162">
        <v>0</v>
      </c>
      <c r="I17" s="161">
        <f t="shared" si="1"/>
        <v>0</v>
      </c>
      <c r="J17" s="162">
        <v>5000</v>
      </c>
      <c r="K17" s="161">
        <f t="shared" si="2"/>
        <v>5000</v>
      </c>
      <c r="L17" s="161">
        <v>21</v>
      </c>
      <c r="M17" s="161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133</v>
      </c>
      <c r="T17" s="161" t="s">
        <v>134</v>
      </c>
      <c r="U17" s="161">
        <v>0</v>
      </c>
      <c r="V17" s="161">
        <f t="shared" si="6"/>
        <v>0</v>
      </c>
      <c r="W17" s="161"/>
      <c r="X17" s="161" t="s">
        <v>693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694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80">
        <v>9</v>
      </c>
      <c r="B18" s="181" t="s">
        <v>710</v>
      </c>
      <c r="C18" s="190" t="s">
        <v>711</v>
      </c>
      <c r="D18" s="182" t="s">
        <v>193</v>
      </c>
      <c r="E18" s="183">
        <v>1</v>
      </c>
      <c r="F18" s="184"/>
      <c r="G18" s="185">
        <f t="shared" si="0"/>
        <v>0</v>
      </c>
      <c r="H18" s="162">
        <v>0</v>
      </c>
      <c r="I18" s="161">
        <f t="shared" si="1"/>
        <v>0</v>
      </c>
      <c r="J18" s="162">
        <v>1000</v>
      </c>
      <c r="K18" s="161">
        <f t="shared" si="2"/>
        <v>1000</v>
      </c>
      <c r="L18" s="161">
        <v>21</v>
      </c>
      <c r="M18" s="161">
        <f t="shared" si="3"/>
        <v>0</v>
      </c>
      <c r="N18" s="161">
        <v>0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259</v>
      </c>
      <c r="T18" s="161" t="s">
        <v>134</v>
      </c>
      <c r="U18" s="161">
        <v>0</v>
      </c>
      <c r="V18" s="161">
        <f t="shared" si="6"/>
        <v>0</v>
      </c>
      <c r="W18" s="161"/>
      <c r="X18" s="161" t="s">
        <v>693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694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80">
        <v>10</v>
      </c>
      <c r="B19" s="181" t="s">
        <v>712</v>
      </c>
      <c r="C19" s="190" t="s">
        <v>713</v>
      </c>
      <c r="D19" s="182" t="s">
        <v>193</v>
      </c>
      <c r="E19" s="183">
        <v>1</v>
      </c>
      <c r="F19" s="184"/>
      <c r="G19" s="185">
        <f t="shared" si="0"/>
        <v>0</v>
      </c>
      <c r="H19" s="162">
        <v>0</v>
      </c>
      <c r="I19" s="161">
        <f t="shared" si="1"/>
        <v>0</v>
      </c>
      <c r="J19" s="162">
        <v>6000</v>
      </c>
      <c r="K19" s="161">
        <f t="shared" si="2"/>
        <v>6000</v>
      </c>
      <c r="L19" s="161">
        <v>21</v>
      </c>
      <c r="M19" s="161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259</v>
      </c>
      <c r="T19" s="161" t="s">
        <v>134</v>
      </c>
      <c r="U19" s="161">
        <v>0</v>
      </c>
      <c r="V19" s="161">
        <f t="shared" si="6"/>
        <v>0</v>
      </c>
      <c r="W19" s="161"/>
      <c r="X19" s="161" t="s">
        <v>693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694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11</v>
      </c>
      <c r="B20" s="181" t="s">
        <v>714</v>
      </c>
      <c r="C20" s="190" t="s">
        <v>715</v>
      </c>
      <c r="D20" s="182" t="s">
        <v>193</v>
      </c>
      <c r="E20" s="183">
        <v>1</v>
      </c>
      <c r="F20" s="184"/>
      <c r="G20" s="185">
        <f t="shared" si="0"/>
        <v>0</v>
      </c>
      <c r="H20" s="162">
        <v>0</v>
      </c>
      <c r="I20" s="161">
        <f t="shared" si="1"/>
        <v>0</v>
      </c>
      <c r="J20" s="162">
        <v>10000</v>
      </c>
      <c r="K20" s="161">
        <f t="shared" si="2"/>
        <v>10000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259</v>
      </c>
      <c r="T20" s="161" t="s">
        <v>134</v>
      </c>
      <c r="U20" s="161">
        <v>0</v>
      </c>
      <c r="V20" s="161">
        <f t="shared" si="6"/>
        <v>0</v>
      </c>
      <c r="W20" s="161"/>
      <c r="X20" s="161" t="s">
        <v>693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694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74">
        <v>12</v>
      </c>
      <c r="B21" s="175" t="s">
        <v>716</v>
      </c>
      <c r="C21" s="188" t="s">
        <v>717</v>
      </c>
      <c r="D21" s="176" t="s">
        <v>193</v>
      </c>
      <c r="E21" s="177">
        <v>1</v>
      </c>
      <c r="F21" s="178"/>
      <c r="G21" s="179">
        <f t="shared" si="0"/>
        <v>0</v>
      </c>
      <c r="H21" s="162">
        <v>0</v>
      </c>
      <c r="I21" s="161">
        <f t="shared" si="1"/>
        <v>0</v>
      </c>
      <c r="J21" s="162">
        <v>500</v>
      </c>
      <c r="K21" s="161">
        <f t="shared" si="2"/>
        <v>500</v>
      </c>
      <c r="L21" s="161">
        <v>21</v>
      </c>
      <c r="M21" s="161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259</v>
      </c>
      <c r="T21" s="161" t="s">
        <v>134</v>
      </c>
      <c r="U21" s="161">
        <v>0</v>
      </c>
      <c r="V21" s="161">
        <f t="shared" si="6"/>
        <v>0</v>
      </c>
      <c r="W21" s="161"/>
      <c r="X21" s="161" t="s">
        <v>693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694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5">
      <c r="A22" s="3"/>
      <c r="B22" s="4"/>
      <c r="C22" s="19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115</v>
      </c>
    </row>
    <row r="23" spans="1:60" x14ac:dyDescent="0.25">
      <c r="A23" s="155"/>
      <c r="B23" s="156" t="s">
        <v>31</v>
      </c>
      <c r="C23" s="194"/>
      <c r="D23" s="157"/>
      <c r="E23" s="158"/>
      <c r="F23" s="158"/>
      <c r="G23" s="186">
        <f>G8+G14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660</v>
      </c>
    </row>
    <row r="24" spans="1:60" x14ac:dyDescent="0.25">
      <c r="A24" s="3"/>
      <c r="B24" s="4"/>
      <c r="C24" s="19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5">
      <c r="A25" s="3"/>
      <c r="B25" s="4"/>
      <c r="C25" s="19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54" t="s">
        <v>661</v>
      </c>
      <c r="B26" s="254"/>
      <c r="C26" s="25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56"/>
      <c r="B27" s="257"/>
      <c r="C27" s="258"/>
      <c r="D27" s="257"/>
      <c r="E27" s="257"/>
      <c r="F27" s="257"/>
      <c r="G27" s="25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662</v>
      </c>
    </row>
    <row r="28" spans="1:60" x14ac:dyDescent="0.25">
      <c r="A28" s="260"/>
      <c r="B28" s="261"/>
      <c r="C28" s="262"/>
      <c r="D28" s="261"/>
      <c r="E28" s="261"/>
      <c r="F28" s="261"/>
      <c r="G28" s="26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60"/>
      <c r="B29" s="261"/>
      <c r="C29" s="262"/>
      <c r="D29" s="261"/>
      <c r="E29" s="261"/>
      <c r="F29" s="261"/>
      <c r="G29" s="26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60"/>
      <c r="B30" s="261"/>
      <c r="C30" s="262"/>
      <c r="D30" s="261"/>
      <c r="E30" s="261"/>
      <c r="F30" s="261"/>
      <c r="G30" s="26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64"/>
      <c r="B31" s="265"/>
      <c r="C31" s="266"/>
      <c r="D31" s="265"/>
      <c r="E31" s="265"/>
      <c r="F31" s="265"/>
      <c r="G31" s="26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3"/>
      <c r="B32" s="4"/>
      <c r="C32" s="19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5">
      <c r="C33" s="195"/>
      <c r="D33" s="10"/>
      <c r="AG33" t="s">
        <v>663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79" sqref="AA79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103</v>
      </c>
    </row>
    <row r="2" spans="1:60" ht="25.05" customHeight="1" x14ac:dyDescent="0.25">
      <c r="A2" s="144" t="s">
        <v>8</v>
      </c>
      <c r="B2" s="49"/>
      <c r="C2" s="248" t="s">
        <v>833</v>
      </c>
      <c r="D2" s="249"/>
      <c r="E2" s="249"/>
      <c r="F2" s="249"/>
      <c r="G2" s="250"/>
      <c r="AG2" t="s">
        <v>104</v>
      </c>
    </row>
    <row r="3" spans="1:60" ht="25.05" customHeight="1" x14ac:dyDescent="0.25">
      <c r="A3" s="144" t="s">
        <v>9</v>
      </c>
      <c r="B3" s="49"/>
      <c r="C3" s="248" t="s">
        <v>43</v>
      </c>
      <c r="D3" s="249"/>
      <c r="E3" s="249"/>
      <c r="F3" s="249"/>
      <c r="G3" s="250"/>
      <c r="AC3" s="126" t="s">
        <v>104</v>
      </c>
      <c r="AG3" t="s">
        <v>105</v>
      </c>
    </row>
    <row r="4" spans="1:60" ht="25.05" customHeight="1" x14ac:dyDescent="0.25">
      <c r="A4" s="145" t="s">
        <v>10</v>
      </c>
      <c r="B4" s="146"/>
      <c r="C4" s="251" t="s">
        <v>834</v>
      </c>
      <c r="D4" s="252"/>
      <c r="E4" s="252"/>
      <c r="F4" s="252"/>
      <c r="G4" s="253"/>
      <c r="AG4" t="s">
        <v>106</v>
      </c>
    </row>
    <row r="5" spans="1:60" x14ac:dyDescent="0.25">
      <c r="D5" s="10"/>
    </row>
    <row r="6" spans="1:60" ht="39.6" x14ac:dyDescent="0.25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31</v>
      </c>
      <c r="H6" s="151" t="s">
        <v>32</v>
      </c>
      <c r="I6" s="151" t="s">
        <v>113</v>
      </c>
      <c r="J6" s="151" t="s">
        <v>33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8" t="s">
        <v>128</v>
      </c>
      <c r="B8" s="169" t="s">
        <v>50</v>
      </c>
      <c r="C8" s="187" t="s">
        <v>51</v>
      </c>
      <c r="D8" s="170"/>
      <c r="E8" s="171"/>
      <c r="F8" s="172"/>
      <c r="G8" s="173">
        <f>SUMIF(AG9:AG40,"&lt;&gt;NOR",G9:G40)</f>
        <v>0</v>
      </c>
      <c r="H8" s="167"/>
      <c r="I8" s="167">
        <f>SUM(I9:I40)</f>
        <v>92691.3</v>
      </c>
      <c r="J8" s="167"/>
      <c r="K8" s="167">
        <f>SUM(K9:K40)</f>
        <v>469164.62</v>
      </c>
      <c r="L8" s="167"/>
      <c r="M8" s="167">
        <f>SUM(M9:M40)</f>
        <v>0</v>
      </c>
      <c r="N8" s="167"/>
      <c r="O8" s="167">
        <f>SUM(O9:O40)</f>
        <v>302.5</v>
      </c>
      <c r="P8" s="167"/>
      <c r="Q8" s="167">
        <f>SUM(Q9:Q40)</f>
        <v>72.16</v>
      </c>
      <c r="R8" s="167"/>
      <c r="S8" s="167"/>
      <c r="T8" s="167"/>
      <c r="U8" s="167"/>
      <c r="V8" s="167">
        <f>SUM(V9:V40)</f>
        <v>643.21999999999991</v>
      </c>
      <c r="W8" s="167"/>
      <c r="X8" s="167"/>
      <c r="AG8" t="s">
        <v>129</v>
      </c>
    </row>
    <row r="9" spans="1:60" outlineLevel="1" x14ac:dyDescent="0.25">
      <c r="A9" s="174">
        <v>1</v>
      </c>
      <c r="B9" s="175" t="s">
        <v>718</v>
      </c>
      <c r="C9" s="188" t="s">
        <v>719</v>
      </c>
      <c r="D9" s="176" t="s">
        <v>132</v>
      </c>
      <c r="E9" s="177">
        <v>354</v>
      </c>
      <c r="F9" s="178"/>
      <c r="G9" s="179">
        <f>ROUND(E9*F9,2)</f>
        <v>0</v>
      </c>
      <c r="H9" s="162">
        <v>0</v>
      </c>
      <c r="I9" s="161">
        <f>ROUND(E9*H9,2)</f>
        <v>0</v>
      </c>
      <c r="J9" s="162">
        <v>74.099999999999994</v>
      </c>
      <c r="K9" s="161">
        <f>ROUND(E9*J9,2)</f>
        <v>26231.4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133</v>
      </c>
      <c r="T9" s="161" t="s">
        <v>134</v>
      </c>
      <c r="U9" s="161">
        <v>0.17199999999999999</v>
      </c>
      <c r="V9" s="161">
        <f>ROUND(E9*U9,2)</f>
        <v>60.89</v>
      </c>
      <c r="W9" s="161"/>
      <c r="X9" s="161" t="s">
        <v>135</v>
      </c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189" t="s">
        <v>720</v>
      </c>
      <c r="D10" s="163"/>
      <c r="E10" s="164">
        <v>354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0">
        <v>2</v>
      </c>
      <c r="B11" s="181" t="s">
        <v>721</v>
      </c>
      <c r="C11" s="190" t="s">
        <v>722</v>
      </c>
      <c r="D11" s="182" t="s">
        <v>262</v>
      </c>
      <c r="E11" s="183">
        <v>8</v>
      </c>
      <c r="F11" s="184"/>
      <c r="G11" s="185">
        <f t="shared" ref="G11:G16" si="0">ROUND(E11*F11,2)</f>
        <v>0</v>
      </c>
      <c r="H11" s="162">
        <v>0</v>
      </c>
      <c r="I11" s="161">
        <f t="shared" ref="I11:I16" si="1">ROUND(E11*H11,2)</f>
        <v>0</v>
      </c>
      <c r="J11" s="162">
        <v>297.60000000000002</v>
      </c>
      <c r="K11" s="161">
        <f t="shared" ref="K11:K16" si="2">ROUND(E11*J11,2)</f>
        <v>2380.8000000000002</v>
      </c>
      <c r="L11" s="161">
        <v>21</v>
      </c>
      <c r="M11" s="161">
        <f t="shared" ref="M11:M16" si="3">G11*(1+L11/100)</f>
        <v>0</v>
      </c>
      <c r="N11" s="161">
        <v>0</v>
      </c>
      <c r="O11" s="161">
        <f t="shared" ref="O11:O16" si="4">ROUND(E11*N11,2)</f>
        <v>0</v>
      </c>
      <c r="P11" s="161">
        <v>0</v>
      </c>
      <c r="Q11" s="161">
        <f t="shared" ref="Q11:Q16" si="5">ROUND(E11*P11,2)</f>
        <v>0</v>
      </c>
      <c r="R11" s="161"/>
      <c r="S11" s="161" t="s">
        <v>133</v>
      </c>
      <c r="T11" s="161" t="s">
        <v>134</v>
      </c>
      <c r="U11" s="161">
        <v>0.49</v>
      </c>
      <c r="V11" s="161">
        <f t="shared" ref="V11:V16" si="6">ROUND(E11*U11,2)</f>
        <v>3.92</v>
      </c>
      <c r="W11" s="161"/>
      <c r="X11" s="161" t="s">
        <v>135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136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0">
        <v>3</v>
      </c>
      <c r="B12" s="181" t="s">
        <v>723</v>
      </c>
      <c r="C12" s="190" t="s">
        <v>724</v>
      </c>
      <c r="D12" s="182" t="s">
        <v>262</v>
      </c>
      <c r="E12" s="183">
        <v>6</v>
      </c>
      <c r="F12" s="184"/>
      <c r="G12" s="185">
        <f t="shared" si="0"/>
        <v>0</v>
      </c>
      <c r="H12" s="162">
        <v>0</v>
      </c>
      <c r="I12" s="161">
        <f t="shared" si="1"/>
        <v>0</v>
      </c>
      <c r="J12" s="162">
        <v>486</v>
      </c>
      <c r="K12" s="161">
        <f t="shared" si="2"/>
        <v>2916</v>
      </c>
      <c r="L12" s="161">
        <v>21</v>
      </c>
      <c r="M12" s="161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1"/>
      <c r="S12" s="161" t="s">
        <v>133</v>
      </c>
      <c r="T12" s="161" t="s">
        <v>133</v>
      </c>
      <c r="U12" s="161">
        <v>0.88</v>
      </c>
      <c r="V12" s="161">
        <f t="shared" si="6"/>
        <v>5.28</v>
      </c>
      <c r="W12" s="161"/>
      <c r="X12" s="161" t="s">
        <v>135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136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0">
        <v>4</v>
      </c>
      <c r="B13" s="181" t="s">
        <v>725</v>
      </c>
      <c r="C13" s="190" t="s">
        <v>726</v>
      </c>
      <c r="D13" s="182" t="s">
        <v>262</v>
      </c>
      <c r="E13" s="183">
        <v>3</v>
      </c>
      <c r="F13" s="184"/>
      <c r="G13" s="185">
        <f t="shared" si="0"/>
        <v>0</v>
      </c>
      <c r="H13" s="162">
        <v>2.0499999999999998</v>
      </c>
      <c r="I13" s="161">
        <f t="shared" si="1"/>
        <v>6.15</v>
      </c>
      <c r="J13" s="162">
        <v>341.15</v>
      </c>
      <c r="K13" s="161">
        <f t="shared" si="2"/>
        <v>1023.45</v>
      </c>
      <c r="L13" s="161">
        <v>21</v>
      </c>
      <c r="M13" s="161">
        <f t="shared" si="3"/>
        <v>0</v>
      </c>
      <c r="N13" s="161">
        <v>5.0000000000000002E-5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 t="s">
        <v>133</v>
      </c>
      <c r="T13" s="161" t="s">
        <v>134</v>
      </c>
      <c r="U13" s="161">
        <v>0.65900000000000003</v>
      </c>
      <c r="V13" s="161">
        <f t="shared" si="6"/>
        <v>1.98</v>
      </c>
      <c r="W13" s="161"/>
      <c r="X13" s="161" t="s">
        <v>135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136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0">
        <v>5</v>
      </c>
      <c r="B14" s="181" t="s">
        <v>727</v>
      </c>
      <c r="C14" s="190" t="s">
        <v>728</v>
      </c>
      <c r="D14" s="182" t="s">
        <v>262</v>
      </c>
      <c r="E14" s="183">
        <v>3</v>
      </c>
      <c r="F14" s="184"/>
      <c r="G14" s="185">
        <f t="shared" si="0"/>
        <v>0</v>
      </c>
      <c r="H14" s="162">
        <v>5.05</v>
      </c>
      <c r="I14" s="161">
        <f t="shared" si="1"/>
        <v>15.15</v>
      </c>
      <c r="J14" s="162">
        <v>2719.95</v>
      </c>
      <c r="K14" s="161">
        <f t="shared" si="2"/>
        <v>8159.85</v>
      </c>
      <c r="L14" s="161">
        <v>21</v>
      </c>
      <c r="M14" s="161">
        <f t="shared" si="3"/>
        <v>0</v>
      </c>
      <c r="N14" s="161">
        <v>1E-4</v>
      </c>
      <c r="O14" s="161">
        <f t="shared" si="4"/>
        <v>0</v>
      </c>
      <c r="P14" s="161">
        <v>0</v>
      </c>
      <c r="Q14" s="161">
        <f t="shared" si="5"/>
        <v>0</v>
      </c>
      <c r="R14" s="161"/>
      <c r="S14" s="161" t="s">
        <v>133</v>
      </c>
      <c r="T14" s="161" t="s">
        <v>134</v>
      </c>
      <c r="U14" s="161">
        <v>4.5529999999999999</v>
      </c>
      <c r="V14" s="161">
        <f t="shared" si="6"/>
        <v>13.66</v>
      </c>
      <c r="W14" s="161"/>
      <c r="X14" s="161" t="s">
        <v>135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136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0">
        <v>6</v>
      </c>
      <c r="B15" s="181" t="s">
        <v>729</v>
      </c>
      <c r="C15" s="190" t="s">
        <v>730</v>
      </c>
      <c r="D15" s="182" t="s">
        <v>262</v>
      </c>
      <c r="E15" s="183">
        <v>3</v>
      </c>
      <c r="F15" s="184"/>
      <c r="G15" s="185">
        <f t="shared" si="0"/>
        <v>0</v>
      </c>
      <c r="H15" s="162">
        <v>0</v>
      </c>
      <c r="I15" s="161">
        <f t="shared" si="1"/>
        <v>0</v>
      </c>
      <c r="J15" s="162">
        <v>236.5</v>
      </c>
      <c r="K15" s="161">
        <f t="shared" si="2"/>
        <v>709.5</v>
      </c>
      <c r="L15" s="161">
        <v>21</v>
      </c>
      <c r="M15" s="161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 t="s">
        <v>133</v>
      </c>
      <c r="T15" s="161" t="s">
        <v>134</v>
      </c>
      <c r="U15" s="161">
        <v>0.52</v>
      </c>
      <c r="V15" s="161">
        <f t="shared" si="6"/>
        <v>1.56</v>
      </c>
      <c r="W15" s="161"/>
      <c r="X15" s="161" t="s">
        <v>135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4">
        <v>7</v>
      </c>
      <c r="B16" s="175" t="s">
        <v>731</v>
      </c>
      <c r="C16" s="188" t="s">
        <v>732</v>
      </c>
      <c r="D16" s="176" t="s">
        <v>267</v>
      </c>
      <c r="E16" s="177">
        <v>328</v>
      </c>
      <c r="F16" s="178"/>
      <c r="G16" s="179">
        <f t="shared" si="0"/>
        <v>0</v>
      </c>
      <c r="H16" s="162">
        <v>0</v>
      </c>
      <c r="I16" s="161">
        <f t="shared" si="1"/>
        <v>0</v>
      </c>
      <c r="J16" s="162">
        <v>108.5</v>
      </c>
      <c r="K16" s="161">
        <f t="shared" si="2"/>
        <v>35588</v>
      </c>
      <c r="L16" s="161">
        <v>21</v>
      </c>
      <c r="M16" s="161">
        <f t="shared" si="3"/>
        <v>0</v>
      </c>
      <c r="N16" s="161">
        <v>0</v>
      </c>
      <c r="O16" s="161">
        <f t="shared" si="4"/>
        <v>0</v>
      </c>
      <c r="P16" s="161">
        <v>0.22</v>
      </c>
      <c r="Q16" s="161">
        <f t="shared" si="5"/>
        <v>72.16</v>
      </c>
      <c r="R16" s="161"/>
      <c r="S16" s="161" t="s">
        <v>133</v>
      </c>
      <c r="T16" s="161" t="s">
        <v>133</v>
      </c>
      <c r="U16" s="161">
        <v>0.14299999999999999</v>
      </c>
      <c r="V16" s="161">
        <f t="shared" si="6"/>
        <v>46.9</v>
      </c>
      <c r="W16" s="161"/>
      <c r="X16" s="161" t="s">
        <v>135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0.399999999999999" outlineLevel="1" x14ac:dyDescent="0.25">
      <c r="A17" s="159"/>
      <c r="B17" s="160"/>
      <c r="C17" s="189" t="s">
        <v>733</v>
      </c>
      <c r="D17" s="163"/>
      <c r="E17" s="164">
        <v>328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138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4">
        <v>8</v>
      </c>
      <c r="B18" s="175" t="s">
        <v>734</v>
      </c>
      <c r="C18" s="188" t="s">
        <v>735</v>
      </c>
      <c r="D18" s="176" t="s">
        <v>290</v>
      </c>
      <c r="E18" s="177">
        <v>264</v>
      </c>
      <c r="F18" s="178"/>
      <c r="G18" s="179">
        <f>ROUND(E18*F18,2)</f>
        <v>0</v>
      </c>
      <c r="H18" s="162">
        <v>0</v>
      </c>
      <c r="I18" s="161">
        <f>ROUND(E18*H18,2)</f>
        <v>0</v>
      </c>
      <c r="J18" s="162">
        <v>87</v>
      </c>
      <c r="K18" s="161">
        <f>ROUND(E18*J18,2)</f>
        <v>22968</v>
      </c>
      <c r="L18" s="161">
        <v>21</v>
      </c>
      <c r="M18" s="161">
        <f>G18*(1+L18/100)</f>
        <v>0</v>
      </c>
      <c r="N18" s="161">
        <v>0</v>
      </c>
      <c r="O18" s="161">
        <f>ROUND(E18*N18,2)</f>
        <v>0</v>
      </c>
      <c r="P18" s="161">
        <v>0</v>
      </c>
      <c r="Q18" s="161">
        <f>ROUND(E18*P18,2)</f>
        <v>0</v>
      </c>
      <c r="R18" s="161"/>
      <c r="S18" s="161" t="s">
        <v>133</v>
      </c>
      <c r="T18" s="161" t="s">
        <v>134</v>
      </c>
      <c r="U18" s="161">
        <v>0.11600000000000001</v>
      </c>
      <c r="V18" s="161">
        <f>ROUND(E18*U18,2)</f>
        <v>30.62</v>
      </c>
      <c r="W18" s="161"/>
      <c r="X18" s="161" t="s">
        <v>135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59"/>
      <c r="B19" s="160"/>
      <c r="C19" s="189" t="s">
        <v>736</v>
      </c>
      <c r="D19" s="163"/>
      <c r="E19" s="164">
        <v>264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138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74">
        <v>9</v>
      </c>
      <c r="B20" s="175" t="s">
        <v>737</v>
      </c>
      <c r="C20" s="188" t="s">
        <v>738</v>
      </c>
      <c r="D20" s="176" t="s">
        <v>290</v>
      </c>
      <c r="E20" s="177">
        <v>22.608000000000001</v>
      </c>
      <c r="F20" s="178"/>
      <c r="G20" s="179">
        <f>ROUND(E20*F20,2)</f>
        <v>0</v>
      </c>
      <c r="H20" s="162">
        <v>0</v>
      </c>
      <c r="I20" s="161">
        <f>ROUND(E20*H20,2)</f>
        <v>0</v>
      </c>
      <c r="J20" s="162">
        <v>2355.4</v>
      </c>
      <c r="K20" s="161">
        <f>ROUND(E20*J20,2)</f>
        <v>53250.879999999997</v>
      </c>
      <c r="L20" s="161">
        <v>21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133</v>
      </c>
      <c r="T20" s="161" t="s">
        <v>134</v>
      </c>
      <c r="U20" s="161">
        <v>4.6550000000000002</v>
      </c>
      <c r="V20" s="161">
        <f>ROUND(E20*U20,2)</f>
        <v>105.24</v>
      </c>
      <c r="W20" s="161"/>
      <c r="X20" s="161" t="s">
        <v>135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59"/>
      <c r="B21" s="160"/>
      <c r="C21" s="189" t="s">
        <v>739</v>
      </c>
      <c r="D21" s="163"/>
      <c r="E21" s="164">
        <v>22.608000000000001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74">
        <v>10</v>
      </c>
      <c r="B22" s="175" t="s">
        <v>740</v>
      </c>
      <c r="C22" s="188" t="s">
        <v>741</v>
      </c>
      <c r="D22" s="176" t="s">
        <v>290</v>
      </c>
      <c r="E22" s="177">
        <v>22.608000000000001</v>
      </c>
      <c r="F22" s="178"/>
      <c r="G22" s="179">
        <f>ROUND(E22*F22,2)</f>
        <v>0</v>
      </c>
      <c r="H22" s="162">
        <v>0</v>
      </c>
      <c r="I22" s="161">
        <f>ROUND(E22*H22,2)</f>
        <v>0</v>
      </c>
      <c r="J22" s="162">
        <v>287.5</v>
      </c>
      <c r="K22" s="161">
        <f>ROUND(E22*J22,2)</f>
        <v>6499.8</v>
      </c>
      <c r="L22" s="161">
        <v>21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133</v>
      </c>
      <c r="T22" s="161" t="s">
        <v>134</v>
      </c>
      <c r="U22" s="161">
        <v>0.66800000000000004</v>
      </c>
      <c r="V22" s="161">
        <f>ROUND(E22*U22,2)</f>
        <v>15.1</v>
      </c>
      <c r="W22" s="161"/>
      <c r="X22" s="161" t="s">
        <v>135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136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89" t="s">
        <v>742</v>
      </c>
      <c r="D23" s="163"/>
      <c r="E23" s="164">
        <v>22.608000000000001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138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11</v>
      </c>
      <c r="B24" s="181" t="s">
        <v>743</v>
      </c>
      <c r="C24" s="190" t="s">
        <v>744</v>
      </c>
      <c r="D24" s="182" t="s">
        <v>262</v>
      </c>
      <c r="E24" s="183">
        <v>3</v>
      </c>
      <c r="F24" s="184"/>
      <c r="G24" s="185">
        <f>ROUND(E24*F24,2)</f>
        <v>0</v>
      </c>
      <c r="H24" s="162">
        <v>0</v>
      </c>
      <c r="I24" s="161">
        <f>ROUND(E24*H24,2)</f>
        <v>0</v>
      </c>
      <c r="J24" s="162">
        <v>36.4</v>
      </c>
      <c r="K24" s="161">
        <f>ROUND(E24*J24,2)</f>
        <v>109.2</v>
      </c>
      <c r="L24" s="161">
        <v>21</v>
      </c>
      <c r="M24" s="161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133</v>
      </c>
      <c r="T24" s="161" t="s">
        <v>134</v>
      </c>
      <c r="U24" s="161">
        <v>4.4999999999999998E-2</v>
      </c>
      <c r="V24" s="161">
        <f>ROUND(E24*U24,2)</f>
        <v>0.14000000000000001</v>
      </c>
      <c r="W24" s="161"/>
      <c r="X24" s="161" t="s">
        <v>135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136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0">
        <v>12</v>
      </c>
      <c r="B25" s="181" t="s">
        <v>745</v>
      </c>
      <c r="C25" s="190" t="s">
        <v>746</v>
      </c>
      <c r="D25" s="182" t="s">
        <v>262</v>
      </c>
      <c r="E25" s="183">
        <v>3</v>
      </c>
      <c r="F25" s="184"/>
      <c r="G25" s="185">
        <f>ROUND(E25*F25,2)</f>
        <v>0</v>
      </c>
      <c r="H25" s="162">
        <v>0</v>
      </c>
      <c r="I25" s="161">
        <f>ROUND(E25*H25,2)</f>
        <v>0</v>
      </c>
      <c r="J25" s="162">
        <v>579.70000000000005</v>
      </c>
      <c r="K25" s="161">
        <f>ROUND(E25*J25,2)</f>
        <v>1739.1</v>
      </c>
      <c r="L25" s="161">
        <v>21</v>
      </c>
      <c r="M25" s="161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133</v>
      </c>
      <c r="T25" s="161" t="s">
        <v>134</v>
      </c>
      <c r="U25" s="161">
        <v>0.56999999999999995</v>
      </c>
      <c r="V25" s="161">
        <f>ROUND(E25*U25,2)</f>
        <v>1.71</v>
      </c>
      <c r="W25" s="161"/>
      <c r="X25" s="161" t="s">
        <v>135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80">
        <v>13</v>
      </c>
      <c r="B26" s="181" t="s">
        <v>747</v>
      </c>
      <c r="C26" s="190" t="s">
        <v>748</v>
      </c>
      <c r="D26" s="182" t="s">
        <v>262</v>
      </c>
      <c r="E26" s="183">
        <v>2</v>
      </c>
      <c r="F26" s="184"/>
      <c r="G26" s="185">
        <f>ROUND(E26*F26,2)</f>
        <v>0</v>
      </c>
      <c r="H26" s="162">
        <v>0</v>
      </c>
      <c r="I26" s="161">
        <f>ROUND(E26*H26,2)</f>
        <v>0</v>
      </c>
      <c r="J26" s="162">
        <v>1227.5999999999999</v>
      </c>
      <c r="K26" s="161">
        <f>ROUND(E26*J26,2)</f>
        <v>2455.1999999999998</v>
      </c>
      <c r="L26" s="161">
        <v>21</v>
      </c>
      <c r="M26" s="161">
        <f>G26*(1+L26/100)</f>
        <v>0</v>
      </c>
      <c r="N26" s="161">
        <v>0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133</v>
      </c>
      <c r="T26" s="161" t="s">
        <v>134</v>
      </c>
      <c r="U26" s="161">
        <v>0.96</v>
      </c>
      <c r="V26" s="161">
        <f>ROUND(E26*U26,2)</f>
        <v>1.92</v>
      </c>
      <c r="W26" s="161"/>
      <c r="X26" s="161" t="s">
        <v>135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136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74">
        <v>14</v>
      </c>
      <c r="B27" s="175" t="s">
        <v>749</v>
      </c>
      <c r="C27" s="188" t="s">
        <v>750</v>
      </c>
      <c r="D27" s="176" t="s">
        <v>290</v>
      </c>
      <c r="E27" s="177">
        <v>19.68</v>
      </c>
      <c r="F27" s="178"/>
      <c r="G27" s="179">
        <f>ROUND(E27*F27,2)</f>
        <v>0</v>
      </c>
      <c r="H27" s="162">
        <v>0</v>
      </c>
      <c r="I27" s="161">
        <f>ROUND(E27*H27,2)</f>
        <v>0</v>
      </c>
      <c r="J27" s="162">
        <v>83</v>
      </c>
      <c r="K27" s="161">
        <f>ROUND(E27*J27,2)</f>
        <v>1633.44</v>
      </c>
      <c r="L27" s="161">
        <v>21</v>
      </c>
      <c r="M27" s="161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133</v>
      </c>
      <c r="T27" s="161" t="s">
        <v>133</v>
      </c>
      <c r="U27" s="161">
        <v>0.13200000000000001</v>
      </c>
      <c r="V27" s="161">
        <f>ROUND(E27*U27,2)</f>
        <v>2.6</v>
      </c>
      <c r="W27" s="161"/>
      <c r="X27" s="161" t="s">
        <v>135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89" t="s">
        <v>751</v>
      </c>
      <c r="D28" s="163"/>
      <c r="E28" s="164">
        <v>19.68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0.399999999999999" outlineLevel="1" x14ac:dyDescent="0.25">
      <c r="A29" s="180">
        <v>15</v>
      </c>
      <c r="B29" s="181" t="s">
        <v>752</v>
      </c>
      <c r="C29" s="190" t="s">
        <v>753</v>
      </c>
      <c r="D29" s="182" t="s">
        <v>132</v>
      </c>
      <c r="E29" s="183">
        <v>3300</v>
      </c>
      <c r="F29" s="184"/>
      <c r="G29" s="185">
        <f t="shared" ref="G29:G40" si="7">ROUND(E29*F29,2)</f>
        <v>0</v>
      </c>
      <c r="H29" s="162">
        <v>2.76</v>
      </c>
      <c r="I29" s="161">
        <f t="shared" ref="I29:I40" si="8">ROUND(E29*H29,2)</f>
        <v>9108</v>
      </c>
      <c r="J29" s="162">
        <v>39.24</v>
      </c>
      <c r="K29" s="161">
        <f t="shared" ref="K29:K40" si="9">ROUND(E29*J29,2)</f>
        <v>129492</v>
      </c>
      <c r="L29" s="161">
        <v>21</v>
      </c>
      <c r="M29" s="161">
        <f t="shared" ref="M29:M40" si="10">G29*(1+L29/100)</f>
        <v>0</v>
      </c>
      <c r="N29" s="161">
        <v>0</v>
      </c>
      <c r="O29" s="161">
        <f t="shared" ref="O29:O40" si="11">ROUND(E29*N29,2)</f>
        <v>0</v>
      </c>
      <c r="P29" s="161">
        <v>0</v>
      </c>
      <c r="Q29" s="161">
        <f t="shared" ref="Q29:Q40" si="12">ROUND(E29*P29,2)</f>
        <v>0</v>
      </c>
      <c r="R29" s="161"/>
      <c r="S29" s="161" t="s">
        <v>133</v>
      </c>
      <c r="T29" s="161" t="s">
        <v>134</v>
      </c>
      <c r="U29" s="161">
        <v>0.06</v>
      </c>
      <c r="V29" s="161">
        <f t="shared" ref="V29:V40" si="13">ROUND(E29*U29,2)</f>
        <v>198</v>
      </c>
      <c r="W29" s="161"/>
      <c r="X29" s="161" t="s">
        <v>135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80">
        <v>16</v>
      </c>
      <c r="B30" s="181" t="s">
        <v>754</v>
      </c>
      <c r="C30" s="190" t="s">
        <v>755</v>
      </c>
      <c r="D30" s="182" t="s">
        <v>132</v>
      </c>
      <c r="E30" s="183">
        <v>3300</v>
      </c>
      <c r="F30" s="184"/>
      <c r="G30" s="185">
        <f t="shared" si="7"/>
        <v>0</v>
      </c>
      <c r="H30" s="162">
        <v>0</v>
      </c>
      <c r="I30" s="161">
        <f t="shared" si="8"/>
        <v>0</v>
      </c>
      <c r="J30" s="162">
        <v>10</v>
      </c>
      <c r="K30" s="161">
        <f t="shared" si="9"/>
        <v>33000</v>
      </c>
      <c r="L30" s="161">
        <v>21</v>
      </c>
      <c r="M30" s="161">
        <f t="shared" si="10"/>
        <v>0</v>
      </c>
      <c r="N30" s="161">
        <v>0</v>
      </c>
      <c r="O30" s="161">
        <f t="shared" si="11"/>
        <v>0</v>
      </c>
      <c r="P30" s="161">
        <v>0</v>
      </c>
      <c r="Q30" s="161">
        <f t="shared" si="12"/>
        <v>0</v>
      </c>
      <c r="R30" s="161"/>
      <c r="S30" s="161" t="s">
        <v>133</v>
      </c>
      <c r="T30" s="161" t="s">
        <v>134</v>
      </c>
      <c r="U30" s="161">
        <v>1.2E-2</v>
      </c>
      <c r="V30" s="161">
        <f t="shared" si="13"/>
        <v>39.6</v>
      </c>
      <c r="W30" s="161"/>
      <c r="X30" s="161" t="s">
        <v>135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136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80">
        <v>17</v>
      </c>
      <c r="B31" s="181" t="s">
        <v>756</v>
      </c>
      <c r="C31" s="190" t="s">
        <v>757</v>
      </c>
      <c r="D31" s="182" t="s">
        <v>132</v>
      </c>
      <c r="E31" s="183">
        <v>3300</v>
      </c>
      <c r="F31" s="184"/>
      <c r="G31" s="185">
        <f t="shared" si="7"/>
        <v>0</v>
      </c>
      <c r="H31" s="162">
        <v>0</v>
      </c>
      <c r="I31" s="161">
        <f t="shared" si="8"/>
        <v>0</v>
      </c>
      <c r="J31" s="162">
        <v>16.399999999999999</v>
      </c>
      <c r="K31" s="161">
        <f t="shared" si="9"/>
        <v>54120</v>
      </c>
      <c r="L31" s="161">
        <v>21</v>
      </c>
      <c r="M31" s="161">
        <f t="shared" si="10"/>
        <v>0</v>
      </c>
      <c r="N31" s="161">
        <v>0</v>
      </c>
      <c r="O31" s="161">
        <f t="shared" si="11"/>
        <v>0</v>
      </c>
      <c r="P31" s="161">
        <v>0</v>
      </c>
      <c r="Q31" s="161">
        <f t="shared" si="12"/>
        <v>0</v>
      </c>
      <c r="R31" s="161"/>
      <c r="S31" s="161" t="s">
        <v>133</v>
      </c>
      <c r="T31" s="161" t="s">
        <v>134</v>
      </c>
      <c r="U31" s="161">
        <v>0</v>
      </c>
      <c r="V31" s="161">
        <f t="shared" si="13"/>
        <v>0</v>
      </c>
      <c r="W31" s="161"/>
      <c r="X31" s="161" t="s">
        <v>135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80">
        <v>18</v>
      </c>
      <c r="B32" s="181" t="s">
        <v>758</v>
      </c>
      <c r="C32" s="190" t="s">
        <v>759</v>
      </c>
      <c r="D32" s="182" t="s">
        <v>132</v>
      </c>
      <c r="E32" s="183">
        <v>3300</v>
      </c>
      <c r="F32" s="184"/>
      <c r="G32" s="185">
        <f t="shared" si="7"/>
        <v>0</v>
      </c>
      <c r="H32" s="162">
        <v>0</v>
      </c>
      <c r="I32" s="161">
        <f t="shared" si="8"/>
        <v>0</v>
      </c>
      <c r="J32" s="162">
        <v>1</v>
      </c>
      <c r="K32" s="161">
        <f t="shared" si="9"/>
        <v>3300</v>
      </c>
      <c r="L32" s="161">
        <v>21</v>
      </c>
      <c r="M32" s="161">
        <f t="shared" si="10"/>
        <v>0</v>
      </c>
      <c r="N32" s="161">
        <v>0</v>
      </c>
      <c r="O32" s="161">
        <f t="shared" si="11"/>
        <v>0</v>
      </c>
      <c r="P32" s="161">
        <v>0</v>
      </c>
      <c r="Q32" s="161">
        <f t="shared" si="12"/>
        <v>0</v>
      </c>
      <c r="R32" s="161"/>
      <c r="S32" s="161" t="s">
        <v>133</v>
      </c>
      <c r="T32" s="161" t="s">
        <v>134</v>
      </c>
      <c r="U32" s="161">
        <v>1E-3</v>
      </c>
      <c r="V32" s="161">
        <f t="shared" si="13"/>
        <v>3.3</v>
      </c>
      <c r="W32" s="161"/>
      <c r="X32" s="161" t="s">
        <v>135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136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80">
        <v>19</v>
      </c>
      <c r="B33" s="181" t="s">
        <v>760</v>
      </c>
      <c r="C33" s="190" t="s">
        <v>761</v>
      </c>
      <c r="D33" s="182" t="s">
        <v>132</v>
      </c>
      <c r="E33" s="183">
        <v>3300</v>
      </c>
      <c r="F33" s="184"/>
      <c r="G33" s="185">
        <f t="shared" si="7"/>
        <v>0</v>
      </c>
      <c r="H33" s="162">
        <v>0</v>
      </c>
      <c r="I33" s="161">
        <f t="shared" si="8"/>
        <v>0</v>
      </c>
      <c r="J33" s="162">
        <v>5.8</v>
      </c>
      <c r="K33" s="161">
        <f t="shared" si="9"/>
        <v>19140</v>
      </c>
      <c r="L33" s="161">
        <v>21</v>
      </c>
      <c r="M33" s="161">
        <f t="shared" si="10"/>
        <v>0</v>
      </c>
      <c r="N33" s="161">
        <v>0</v>
      </c>
      <c r="O33" s="161">
        <f t="shared" si="11"/>
        <v>0</v>
      </c>
      <c r="P33" s="161">
        <v>0</v>
      </c>
      <c r="Q33" s="161">
        <f t="shared" si="12"/>
        <v>0</v>
      </c>
      <c r="R33" s="161"/>
      <c r="S33" s="161" t="s">
        <v>133</v>
      </c>
      <c r="T33" s="161" t="s">
        <v>134</v>
      </c>
      <c r="U33" s="161">
        <v>1.4999999999999999E-2</v>
      </c>
      <c r="V33" s="161">
        <f t="shared" si="13"/>
        <v>49.5</v>
      </c>
      <c r="W33" s="161"/>
      <c r="X33" s="161" t="s">
        <v>135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80">
        <v>20</v>
      </c>
      <c r="B34" s="181" t="s">
        <v>762</v>
      </c>
      <c r="C34" s="190" t="s">
        <v>763</v>
      </c>
      <c r="D34" s="182" t="s">
        <v>132</v>
      </c>
      <c r="E34" s="183">
        <v>3300</v>
      </c>
      <c r="F34" s="184"/>
      <c r="G34" s="185">
        <f t="shared" si="7"/>
        <v>0</v>
      </c>
      <c r="H34" s="162">
        <v>0</v>
      </c>
      <c r="I34" s="161">
        <f t="shared" si="8"/>
        <v>0</v>
      </c>
      <c r="J34" s="162">
        <v>0.7</v>
      </c>
      <c r="K34" s="161">
        <f t="shared" si="9"/>
        <v>2310</v>
      </c>
      <c r="L34" s="161">
        <v>21</v>
      </c>
      <c r="M34" s="161">
        <f t="shared" si="10"/>
        <v>0</v>
      </c>
      <c r="N34" s="161">
        <v>0</v>
      </c>
      <c r="O34" s="161">
        <f t="shared" si="11"/>
        <v>0</v>
      </c>
      <c r="P34" s="161">
        <v>0</v>
      </c>
      <c r="Q34" s="161">
        <f t="shared" si="12"/>
        <v>0</v>
      </c>
      <c r="R34" s="161"/>
      <c r="S34" s="161" t="s">
        <v>133</v>
      </c>
      <c r="T34" s="161" t="s">
        <v>134</v>
      </c>
      <c r="U34" s="161">
        <v>1E-3</v>
      </c>
      <c r="V34" s="161">
        <f t="shared" si="13"/>
        <v>3.3</v>
      </c>
      <c r="W34" s="161"/>
      <c r="X34" s="161" t="s">
        <v>135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1" x14ac:dyDescent="0.25">
      <c r="A35" s="180">
        <v>21</v>
      </c>
      <c r="B35" s="181" t="s">
        <v>764</v>
      </c>
      <c r="C35" s="190" t="s">
        <v>765</v>
      </c>
      <c r="D35" s="182" t="s">
        <v>132</v>
      </c>
      <c r="E35" s="183">
        <v>3300</v>
      </c>
      <c r="F35" s="184"/>
      <c r="G35" s="185">
        <f t="shared" si="7"/>
        <v>0</v>
      </c>
      <c r="H35" s="162">
        <v>0.04</v>
      </c>
      <c r="I35" s="161">
        <f t="shared" si="8"/>
        <v>132</v>
      </c>
      <c r="J35" s="162">
        <v>4.96</v>
      </c>
      <c r="K35" s="161">
        <f t="shared" si="9"/>
        <v>16368</v>
      </c>
      <c r="L35" s="161">
        <v>21</v>
      </c>
      <c r="M35" s="161">
        <f t="shared" si="10"/>
        <v>0</v>
      </c>
      <c r="N35" s="161">
        <v>0</v>
      </c>
      <c r="O35" s="161">
        <f t="shared" si="11"/>
        <v>0</v>
      </c>
      <c r="P35" s="161">
        <v>0</v>
      </c>
      <c r="Q35" s="161">
        <f t="shared" si="12"/>
        <v>0</v>
      </c>
      <c r="R35" s="161"/>
      <c r="S35" s="161" t="s">
        <v>133</v>
      </c>
      <c r="T35" s="161" t="s">
        <v>134</v>
      </c>
      <c r="U35" s="161">
        <v>3.5000000000000001E-3</v>
      </c>
      <c r="V35" s="161">
        <f t="shared" si="13"/>
        <v>11.55</v>
      </c>
      <c r="W35" s="161"/>
      <c r="X35" s="161" t="s">
        <v>135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136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80">
        <v>22</v>
      </c>
      <c r="B36" s="181" t="s">
        <v>766</v>
      </c>
      <c r="C36" s="190" t="s">
        <v>767</v>
      </c>
      <c r="D36" s="182" t="s">
        <v>132</v>
      </c>
      <c r="E36" s="183">
        <v>3300</v>
      </c>
      <c r="F36" s="184"/>
      <c r="G36" s="185">
        <f t="shared" si="7"/>
        <v>0</v>
      </c>
      <c r="H36" s="162">
        <v>0</v>
      </c>
      <c r="I36" s="161">
        <f t="shared" si="8"/>
        <v>0</v>
      </c>
      <c r="J36" s="162">
        <v>5.3</v>
      </c>
      <c r="K36" s="161">
        <f t="shared" si="9"/>
        <v>17490</v>
      </c>
      <c r="L36" s="161">
        <v>21</v>
      </c>
      <c r="M36" s="161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 t="s">
        <v>133</v>
      </c>
      <c r="T36" s="161" t="s">
        <v>133</v>
      </c>
      <c r="U36" s="161">
        <v>1.4E-2</v>
      </c>
      <c r="V36" s="161">
        <f t="shared" si="13"/>
        <v>46.2</v>
      </c>
      <c r="W36" s="161"/>
      <c r="X36" s="161" t="s">
        <v>135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1" x14ac:dyDescent="0.25">
      <c r="A37" s="180">
        <v>23</v>
      </c>
      <c r="B37" s="181" t="s">
        <v>768</v>
      </c>
      <c r="C37" s="190" t="s">
        <v>769</v>
      </c>
      <c r="D37" s="182" t="s">
        <v>355</v>
      </c>
      <c r="E37" s="183">
        <v>1</v>
      </c>
      <c r="F37" s="184"/>
      <c r="G37" s="185">
        <f t="shared" si="7"/>
        <v>0</v>
      </c>
      <c r="H37" s="162">
        <v>0</v>
      </c>
      <c r="I37" s="161">
        <f t="shared" si="8"/>
        <v>0</v>
      </c>
      <c r="J37" s="162">
        <v>25000</v>
      </c>
      <c r="K37" s="161">
        <f t="shared" si="9"/>
        <v>25000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259</v>
      </c>
      <c r="T37" s="161" t="s">
        <v>134</v>
      </c>
      <c r="U37" s="161">
        <v>0.253</v>
      </c>
      <c r="V37" s="161">
        <f t="shared" si="13"/>
        <v>0.25</v>
      </c>
      <c r="W37" s="161"/>
      <c r="X37" s="161" t="s">
        <v>135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80">
        <v>24</v>
      </c>
      <c r="B38" s="181" t="s">
        <v>770</v>
      </c>
      <c r="C38" s="190" t="s">
        <v>771</v>
      </c>
      <c r="D38" s="182" t="s">
        <v>772</v>
      </c>
      <c r="E38" s="183">
        <v>2500</v>
      </c>
      <c r="F38" s="184"/>
      <c r="G38" s="185">
        <f t="shared" si="7"/>
        <v>0</v>
      </c>
      <c r="H38" s="162">
        <v>10.8</v>
      </c>
      <c r="I38" s="161">
        <f t="shared" si="8"/>
        <v>27000</v>
      </c>
      <c r="J38" s="162">
        <v>0</v>
      </c>
      <c r="K38" s="161">
        <f t="shared" si="9"/>
        <v>0</v>
      </c>
      <c r="L38" s="161">
        <v>21</v>
      </c>
      <c r="M38" s="161">
        <f t="shared" si="10"/>
        <v>0</v>
      </c>
      <c r="N38" s="161">
        <v>1E-3</v>
      </c>
      <c r="O38" s="161">
        <f t="shared" si="11"/>
        <v>2.5</v>
      </c>
      <c r="P38" s="161">
        <v>0</v>
      </c>
      <c r="Q38" s="161">
        <f t="shared" si="12"/>
        <v>0</v>
      </c>
      <c r="R38" s="161" t="s">
        <v>427</v>
      </c>
      <c r="S38" s="161" t="s">
        <v>133</v>
      </c>
      <c r="T38" s="161" t="s">
        <v>134</v>
      </c>
      <c r="U38" s="161">
        <v>0</v>
      </c>
      <c r="V38" s="161">
        <f t="shared" si="13"/>
        <v>0</v>
      </c>
      <c r="W38" s="161"/>
      <c r="X38" s="161" t="s">
        <v>423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424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80">
        <v>25</v>
      </c>
      <c r="B39" s="181" t="s">
        <v>773</v>
      </c>
      <c r="C39" s="190" t="s">
        <v>774</v>
      </c>
      <c r="D39" s="182" t="s">
        <v>322</v>
      </c>
      <c r="E39" s="183">
        <v>300</v>
      </c>
      <c r="F39" s="184"/>
      <c r="G39" s="185">
        <f t="shared" si="7"/>
        <v>0</v>
      </c>
      <c r="H39" s="162">
        <v>188.1</v>
      </c>
      <c r="I39" s="161">
        <f t="shared" si="8"/>
        <v>56430</v>
      </c>
      <c r="J39" s="162">
        <v>0</v>
      </c>
      <c r="K39" s="161">
        <f t="shared" si="9"/>
        <v>0</v>
      </c>
      <c r="L39" s="161">
        <v>21</v>
      </c>
      <c r="M39" s="161">
        <f t="shared" si="10"/>
        <v>0</v>
      </c>
      <c r="N39" s="161">
        <v>1</v>
      </c>
      <c r="O39" s="161">
        <f t="shared" si="11"/>
        <v>300</v>
      </c>
      <c r="P39" s="161">
        <v>0</v>
      </c>
      <c r="Q39" s="161">
        <f t="shared" si="12"/>
        <v>0</v>
      </c>
      <c r="R39" s="161" t="s">
        <v>427</v>
      </c>
      <c r="S39" s="161" t="s">
        <v>133</v>
      </c>
      <c r="T39" s="161" t="s">
        <v>134</v>
      </c>
      <c r="U39" s="161">
        <v>0</v>
      </c>
      <c r="V39" s="161">
        <f t="shared" si="13"/>
        <v>0</v>
      </c>
      <c r="W39" s="161"/>
      <c r="X39" s="161" t="s">
        <v>423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424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80">
        <v>26</v>
      </c>
      <c r="B40" s="181" t="s">
        <v>775</v>
      </c>
      <c r="C40" s="190" t="s">
        <v>776</v>
      </c>
      <c r="D40" s="182" t="s">
        <v>777</v>
      </c>
      <c r="E40" s="183">
        <v>4</v>
      </c>
      <c r="F40" s="184"/>
      <c r="G40" s="185">
        <f t="shared" si="7"/>
        <v>0</v>
      </c>
      <c r="H40" s="162">
        <v>0</v>
      </c>
      <c r="I40" s="161">
        <f t="shared" si="8"/>
        <v>0</v>
      </c>
      <c r="J40" s="162">
        <v>820</v>
      </c>
      <c r="K40" s="161">
        <f t="shared" si="9"/>
        <v>3280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259</v>
      </c>
      <c r="T40" s="161" t="s">
        <v>134</v>
      </c>
      <c r="U40" s="161">
        <v>0</v>
      </c>
      <c r="V40" s="161">
        <f t="shared" si="13"/>
        <v>0</v>
      </c>
      <c r="W40" s="161"/>
      <c r="X40" s="161" t="s">
        <v>778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779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5">
      <c r="A41" s="168" t="s">
        <v>128</v>
      </c>
      <c r="B41" s="169" t="s">
        <v>52</v>
      </c>
      <c r="C41" s="187" t="s">
        <v>53</v>
      </c>
      <c r="D41" s="170"/>
      <c r="E41" s="171"/>
      <c r="F41" s="172"/>
      <c r="G41" s="173">
        <f>SUMIF(AG42:AG44,"&lt;&gt;NOR",G42:G44)</f>
        <v>0</v>
      </c>
      <c r="H41" s="167"/>
      <c r="I41" s="167">
        <f>SUM(I42:I44)</f>
        <v>25006.82</v>
      </c>
      <c r="J41" s="167"/>
      <c r="K41" s="167">
        <f>SUM(K42:K44)</f>
        <v>132163.98000000001</v>
      </c>
      <c r="L41" s="167"/>
      <c r="M41" s="167">
        <f>SUM(M42:M44)</f>
        <v>0</v>
      </c>
      <c r="N41" s="167"/>
      <c r="O41" s="167">
        <f>SUM(O42:O44)</f>
        <v>20.2</v>
      </c>
      <c r="P41" s="167"/>
      <c r="Q41" s="167">
        <f>SUM(Q42:Q44)</f>
        <v>0</v>
      </c>
      <c r="R41" s="167"/>
      <c r="S41" s="167"/>
      <c r="T41" s="167"/>
      <c r="U41" s="167"/>
      <c r="V41" s="167">
        <f>SUM(V42:V44)</f>
        <v>216.62</v>
      </c>
      <c r="W41" s="167"/>
      <c r="X41" s="167"/>
      <c r="AG41" t="s">
        <v>129</v>
      </c>
    </row>
    <row r="42" spans="1:60" ht="20.399999999999999" outlineLevel="1" x14ac:dyDescent="0.25">
      <c r="A42" s="180">
        <v>27</v>
      </c>
      <c r="B42" s="181" t="s">
        <v>780</v>
      </c>
      <c r="C42" s="190" t="s">
        <v>781</v>
      </c>
      <c r="D42" s="182" t="s">
        <v>389</v>
      </c>
      <c r="E42" s="183">
        <v>95</v>
      </c>
      <c r="F42" s="184"/>
      <c r="G42" s="185">
        <f>ROUND(E42*F42,2)</f>
        <v>0</v>
      </c>
      <c r="H42" s="162">
        <v>0</v>
      </c>
      <c r="I42" s="161">
        <f>ROUND(E42*H42,2)</f>
        <v>0</v>
      </c>
      <c r="J42" s="162">
        <v>939.2</v>
      </c>
      <c r="K42" s="161">
        <f>ROUND(E42*J42,2)</f>
        <v>89224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 t="s">
        <v>133</v>
      </c>
      <c r="T42" s="161" t="s">
        <v>134</v>
      </c>
      <c r="U42" s="161">
        <v>1.5</v>
      </c>
      <c r="V42" s="161">
        <f>ROUND(E42*U42,2)</f>
        <v>142.5</v>
      </c>
      <c r="W42" s="161"/>
      <c r="X42" s="161" t="s">
        <v>135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0.399999999999999" outlineLevel="1" x14ac:dyDescent="0.25">
      <c r="A43" s="180">
        <v>28</v>
      </c>
      <c r="B43" s="181" t="s">
        <v>782</v>
      </c>
      <c r="C43" s="190" t="s">
        <v>783</v>
      </c>
      <c r="D43" s="182" t="s">
        <v>262</v>
      </c>
      <c r="E43" s="183">
        <v>96</v>
      </c>
      <c r="F43" s="184"/>
      <c r="G43" s="185">
        <f>ROUND(E43*F43,2)</f>
        <v>0</v>
      </c>
      <c r="H43" s="162">
        <v>173.26</v>
      </c>
      <c r="I43" s="161">
        <f>ROUND(E43*H43,2)</f>
        <v>16632.96</v>
      </c>
      <c r="J43" s="162">
        <v>291.74</v>
      </c>
      <c r="K43" s="161">
        <f>ROUND(E43*J43,2)</f>
        <v>28007.040000000001</v>
      </c>
      <c r="L43" s="161">
        <v>21</v>
      </c>
      <c r="M43" s="161">
        <f>G43*(1+L43/100)</f>
        <v>0</v>
      </c>
      <c r="N43" s="161">
        <v>0.125</v>
      </c>
      <c r="O43" s="161">
        <f>ROUND(E43*N43,2)</f>
        <v>12</v>
      </c>
      <c r="P43" s="161">
        <v>0</v>
      </c>
      <c r="Q43" s="161">
        <f>ROUND(E43*P43,2)</f>
        <v>0</v>
      </c>
      <c r="R43" s="161"/>
      <c r="S43" s="161" t="s">
        <v>133</v>
      </c>
      <c r="T43" s="161" t="s">
        <v>134</v>
      </c>
      <c r="U43" s="161">
        <v>0.52</v>
      </c>
      <c r="V43" s="161">
        <f>ROUND(E43*U43,2)</f>
        <v>49.92</v>
      </c>
      <c r="W43" s="161"/>
      <c r="X43" s="161" t="s">
        <v>135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136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 x14ac:dyDescent="0.25">
      <c r="A44" s="180">
        <v>29</v>
      </c>
      <c r="B44" s="181" t="s">
        <v>784</v>
      </c>
      <c r="C44" s="190" t="s">
        <v>785</v>
      </c>
      <c r="D44" s="182" t="s">
        <v>262</v>
      </c>
      <c r="E44" s="183">
        <v>22</v>
      </c>
      <c r="F44" s="184"/>
      <c r="G44" s="185">
        <f>ROUND(E44*F44,2)</f>
        <v>0</v>
      </c>
      <c r="H44" s="162">
        <v>380.63</v>
      </c>
      <c r="I44" s="161">
        <f>ROUND(E44*H44,2)</f>
        <v>8373.86</v>
      </c>
      <c r="J44" s="162">
        <v>678.77</v>
      </c>
      <c r="K44" s="161">
        <f>ROUND(E44*J44,2)</f>
        <v>14932.94</v>
      </c>
      <c r="L44" s="161">
        <v>21</v>
      </c>
      <c r="M44" s="161">
        <f>G44*(1+L44/100)</f>
        <v>0</v>
      </c>
      <c r="N44" s="161">
        <v>0.3725</v>
      </c>
      <c r="O44" s="161">
        <f>ROUND(E44*N44,2)</f>
        <v>8.1999999999999993</v>
      </c>
      <c r="P44" s="161">
        <v>0</v>
      </c>
      <c r="Q44" s="161">
        <f>ROUND(E44*P44,2)</f>
        <v>0</v>
      </c>
      <c r="R44" s="161"/>
      <c r="S44" s="161" t="s">
        <v>133</v>
      </c>
      <c r="T44" s="161" t="s">
        <v>134</v>
      </c>
      <c r="U44" s="161">
        <v>1.1000000000000001</v>
      </c>
      <c r="V44" s="161">
        <f>ROUND(E44*U44,2)</f>
        <v>24.2</v>
      </c>
      <c r="W44" s="161"/>
      <c r="X44" s="161" t="s">
        <v>135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5">
      <c r="A45" s="168" t="s">
        <v>128</v>
      </c>
      <c r="B45" s="169" t="s">
        <v>64</v>
      </c>
      <c r="C45" s="187" t="s">
        <v>65</v>
      </c>
      <c r="D45" s="170"/>
      <c r="E45" s="171"/>
      <c r="F45" s="172"/>
      <c r="G45" s="173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77432.399999999994</v>
      </c>
      <c r="L45" s="167"/>
      <c r="M45" s="167">
        <f>SUM(M46:M47)</f>
        <v>0</v>
      </c>
      <c r="N45" s="167"/>
      <c r="O45" s="167">
        <f>SUM(O46:O47)</f>
        <v>0</v>
      </c>
      <c r="P45" s="167"/>
      <c r="Q45" s="167">
        <f>SUM(Q46:Q47)</f>
        <v>45.22</v>
      </c>
      <c r="R45" s="167"/>
      <c r="S45" s="167"/>
      <c r="T45" s="167"/>
      <c r="U45" s="167"/>
      <c r="V45" s="167">
        <f>SUM(V46:V47)</f>
        <v>145.51</v>
      </c>
      <c r="W45" s="167"/>
      <c r="X45" s="167"/>
      <c r="AG45" t="s">
        <v>129</v>
      </c>
    </row>
    <row r="46" spans="1:60" outlineLevel="1" x14ac:dyDescent="0.25">
      <c r="A46" s="174">
        <v>30</v>
      </c>
      <c r="B46" s="175" t="s">
        <v>786</v>
      </c>
      <c r="C46" s="188" t="s">
        <v>787</v>
      </c>
      <c r="D46" s="176" t="s">
        <v>290</v>
      </c>
      <c r="E46" s="177">
        <v>22.608000000000001</v>
      </c>
      <c r="F46" s="178"/>
      <c r="G46" s="179">
        <f>ROUND(E46*F46,2)</f>
        <v>0</v>
      </c>
      <c r="H46" s="162">
        <v>0</v>
      </c>
      <c r="I46" s="161">
        <f>ROUND(E46*H46,2)</f>
        <v>0</v>
      </c>
      <c r="J46" s="162">
        <v>3425</v>
      </c>
      <c r="K46" s="161">
        <f>ROUND(E46*J46,2)</f>
        <v>77432.399999999994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2</v>
      </c>
      <c r="Q46" s="161">
        <f>ROUND(E46*P46,2)</f>
        <v>45.22</v>
      </c>
      <c r="R46" s="161"/>
      <c r="S46" s="161" t="s">
        <v>133</v>
      </c>
      <c r="T46" s="161" t="s">
        <v>133</v>
      </c>
      <c r="U46" s="161">
        <v>6.4359999999999999</v>
      </c>
      <c r="V46" s="161">
        <f>ROUND(E46*U46,2)</f>
        <v>145.51</v>
      </c>
      <c r="W46" s="161"/>
      <c r="X46" s="161" t="s">
        <v>135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136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189" t="s">
        <v>739</v>
      </c>
      <c r="D47" s="163"/>
      <c r="E47" s="164">
        <v>22.608000000000001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138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x14ac:dyDescent="0.25">
      <c r="A48" s="168" t="s">
        <v>128</v>
      </c>
      <c r="B48" s="169" t="s">
        <v>66</v>
      </c>
      <c r="C48" s="187" t="s">
        <v>67</v>
      </c>
      <c r="D48" s="170"/>
      <c r="E48" s="171"/>
      <c r="F48" s="172"/>
      <c r="G48" s="173">
        <f>SUMIF(AG49:AG49,"&lt;&gt;NOR",G49:G49)</f>
        <v>0</v>
      </c>
      <c r="H48" s="167"/>
      <c r="I48" s="167">
        <f>SUM(I49:I49)</f>
        <v>0</v>
      </c>
      <c r="J48" s="167"/>
      <c r="K48" s="167">
        <f>SUM(K49:K49)</f>
        <v>329859.28999999998</v>
      </c>
      <c r="L48" s="167"/>
      <c r="M48" s="167">
        <f>SUM(M49:M49)</f>
        <v>0</v>
      </c>
      <c r="N48" s="167"/>
      <c r="O48" s="167">
        <f>SUM(O49:O49)</f>
        <v>0</v>
      </c>
      <c r="P48" s="167"/>
      <c r="Q48" s="167">
        <f>SUM(Q49:Q49)</f>
        <v>0</v>
      </c>
      <c r="R48" s="167"/>
      <c r="S48" s="167"/>
      <c r="T48" s="167"/>
      <c r="U48" s="167"/>
      <c r="V48" s="167">
        <f>SUM(V49:V49)</f>
        <v>677.66</v>
      </c>
      <c r="W48" s="167"/>
      <c r="X48" s="167"/>
      <c r="AG48" t="s">
        <v>129</v>
      </c>
    </row>
    <row r="49" spans="1:60" outlineLevel="1" x14ac:dyDescent="0.25">
      <c r="A49" s="180">
        <v>31</v>
      </c>
      <c r="B49" s="181" t="s">
        <v>320</v>
      </c>
      <c r="C49" s="190" t="s">
        <v>321</v>
      </c>
      <c r="D49" s="182" t="s">
        <v>322</v>
      </c>
      <c r="E49" s="183">
        <v>322.69544999999999</v>
      </c>
      <c r="F49" s="184"/>
      <c r="G49" s="185">
        <f>ROUND(E49*F49,2)</f>
        <v>0</v>
      </c>
      <c r="H49" s="162">
        <v>0</v>
      </c>
      <c r="I49" s="161">
        <f>ROUND(E49*H49,2)</f>
        <v>0</v>
      </c>
      <c r="J49" s="162">
        <v>1022.2</v>
      </c>
      <c r="K49" s="161">
        <f>ROUND(E49*J49,2)</f>
        <v>329859.28999999998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133</v>
      </c>
      <c r="T49" s="161" t="s">
        <v>134</v>
      </c>
      <c r="U49" s="161">
        <v>2.1</v>
      </c>
      <c r="V49" s="161">
        <f>ROUND(E49*U49,2)</f>
        <v>677.66</v>
      </c>
      <c r="W49" s="161"/>
      <c r="X49" s="161" t="s">
        <v>323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324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5">
      <c r="A50" s="168" t="s">
        <v>128</v>
      </c>
      <c r="B50" s="169" t="s">
        <v>84</v>
      </c>
      <c r="C50" s="187" t="s">
        <v>85</v>
      </c>
      <c r="D50" s="170"/>
      <c r="E50" s="171"/>
      <c r="F50" s="172"/>
      <c r="G50" s="173">
        <f>SUMIF(AG51:AG74,"&lt;&gt;NOR",G51:G74)</f>
        <v>0</v>
      </c>
      <c r="H50" s="167"/>
      <c r="I50" s="167">
        <f>SUM(I51:I74)</f>
        <v>122205.88</v>
      </c>
      <c r="J50" s="167"/>
      <c r="K50" s="167">
        <f>SUM(K51:K74)</f>
        <v>140214.64000000001</v>
      </c>
      <c r="L50" s="167"/>
      <c r="M50" s="167">
        <f>SUM(M51:M74)</f>
        <v>0</v>
      </c>
      <c r="N50" s="167"/>
      <c r="O50" s="167">
        <f>SUM(O51:O74)</f>
        <v>0.04</v>
      </c>
      <c r="P50" s="167"/>
      <c r="Q50" s="167">
        <f>SUM(Q51:Q74)</f>
        <v>1.35</v>
      </c>
      <c r="R50" s="167"/>
      <c r="S50" s="167"/>
      <c r="T50" s="167"/>
      <c r="U50" s="167"/>
      <c r="V50" s="167">
        <f>SUM(V51:V74)</f>
        <v>193.62</v>
      </c>
      <c r="W50" s="167"/>
      <c r="X50" s="167"/>
      <c r="AG50" t="s">
        <v>129</v>
      </c>
    </row>
    <row r="51" spans="1:60" ht="20.399999999999999" outlineLevel="1" x14ac:dyDescent="0.25">
      <c r="A51" s="174">
        <v>32</v>
      </c>
      <c r="B51" s="175" t="s">
        <v>788</v>
      </c>
      <c r="C51" s="188" t="s">
        <v>789</v>
      </c>
      <c r="D51" s="176" t="s">
        <v>267</v>
      </c>
      <c r="E51" s="177">
        <v>236</v>
      </c>
      <c r="F51" s="178"/>
      <c r="G51" s="179">
        <f>ROUND(E51*F51,2)</f>
        <v>0</v>
      </c>
      <c r="H51" s="162">
        <v>0</v>
      </c>
      <c r="I51" s="161">
        <f>ROUND(E51*H51,2)</f>
        <v>0</v>
      </c>
      <c r="J51" s="162">
        <v>168</v>
      </c>
      <c r="K51" s="161">
        <f>ROUND(E51*J51,2)</f>
        <v>39648</v>
      </c>
      <c r="L51" s="161">
        <v>21</v>
      </c>
      <c r="M51" s="161">
        <f>G51*(1+L51/100)</f>
        <v>0</v>
      </c>
      <c r="N51" s="161">
        <v>0</v>
      </c>
      <c r="O51" s="161">
        <f>ROUND(E51*N51,2)</f>
        <v>0</v>
      </c>
      <c r="P51" s="161">
        <v>0</v>
      </c>
      <c r="Q51" s="161">
        <f>ROUND(E51*P51,2)</f>
        <v>0</v>
      </c>
      <c r="R51" s="161"/>
      <c r="S51" s="161" t="s">
        <v>133</v>
      </c>
      <c r="T51" s="161" t="s">
        <v>134</v>
      </c>
      <c r="U51" s="161">
        <v>0.3</v>
      </c>
      <c r="V51" s="161">
        <f>ROUND(E51*U51,2)</f>
        <v>70.8</v>
      </c>
      <c r="W51" s="161"/>
      <c r="X51" s="161" t="s">
        <v>135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89" t="s">
        <v>790</v>
      </c>
      <c r="D52" s="163"/>
      <c r="E52" s="164">
        <v>236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138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80">
        <v>33</v>
      </c>
      <c r="B53" s="181" t="s">
        <v>791</v>
      </c>
      <c r="C53" s="190" t="s">
        <v>792</v>
      </c>
      <c r="D53" s="182" t="s">
        <v>267</v>
      </c>
      <c r="E53" s="183">
        <v>236</v>
      </c>
      <c r="F53" s="184"/>
      <c r="G53" s="185">
        <f>ROUND(E53*F53,2)</f>
        <v>0</v>
      </c>
      <c r="H53" s="162">
        <v>0</v>
      </c>
      <c r="I53" s="161">
        <f>ROUND(E53*H53,2)</f>
        <v>0</v>
      </c>
      <c r="J53" s="162">
        <v>94.7</v>
      </c>
      <c r="K53" s="161">
        <f>ROUND(E53*J53,2)</f>
        <v>22349.200000000001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2.48E-3</v>
      </c>
      <c r="Q53" s="161">
        <f>ROUND(E53*P53,2)</f>
        <v>0.59</v>
      </c>
      <c r="R53" s="161"/>
      <c r="S53" s="161" t="s">
        <v>133</v>
      </c>
      <c r="T53" s="161" t="s">
        <v>133</v>
      </c>
      <c r="U53" s="161">
        <v>0.20599999999999999</v>
      </c>
      <c r="V53" s="161">
        <f>ROUND(E53*U53,2)</f>
        <v>48.62</v>
      </c>
      <c r="W53" s="161"/>
      <c r="X53" s="161" t="s">
        <v>135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136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74">
        <v>34</v>
      </c>
      <c r="B54" s="175" t="s">
        <v>793</v>
      </c>
      <c r="C54" s="188" t="s">
        <v>794</v>
      </c>
      <c r="D54" s="176" t="s">
        <v>772</v>
      </c>
      <c r="E54" s="177">
        <v>764.94</v>
      </c>
      <c r="F54" s="178"/>
      <c r="G54" s="179">
        <f>ROUND(E54*F54,2)</f>
        <v>0</v>
      </c>
      <c r="H54" s="162">
        <v>7.79</v>
      </c>
      <c r="I54" s="161">
        <f>ROUND(E54*H54,2)</f>
        <v>5958.88</v>
      </c>
      <c r="J54" s="162">
        <v>44.81</v>
      </c>
      <c r="K54" s="161">
        <f>ROUND(E54*J54,2)</f>
        <v>34276.959999999999</v>
      </c>
      <c r="L54" s="161">
        <v>21</v>
      </c>
      <c r="M54" s="161">
        <f>G54*(1+L54/100)</f>
        <v>0</v>
      </c>
      <c r="N54" s="161">
        <v>5.0000000000000002E-5</v>
      </c>
      <c r="O54" s="161">
        <f>ROUND(E54*N54,2)</f>
        <v>0.04</v>
      </c>
      <c r="P54" s="161">
        <v>1E-3</v>
      </c>
      <c r="Q54" s="161">
        <f>ROUND(E54*P54,2)</f>
        <v>0.76</v>
      </c>
      <c r="R54" s="161"/>
      <c r="S54" s="161" t="s">
        <v>133</v>
      </c>
      <c r="T54" s="161" t="s">
        <v>133</v>
      </c>
      <c r="U54" s="161">
        <v>9.7000000000000003E-2</v>
      </c>
      <c r="V54" s="161">
        <f>ROUND(E54*U54,2)</f>
        <v>74.2</v>
      </c>
      <c r="W54" s="161"/>
      <c r="X54" s="161" t="s">
        <v>135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136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59"/>
      <c r="B55" s="160"/>
      <c r="C55" s="189" t="s">
        <v>795</v>
      </c>
      <c r="D55" s="163"/>
      <c r="E55" s="164">
        <v>764.94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138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0.399999999999999" outlineLevel="1" x14ac:dyDescent="0.25">
      <c r="A56" s="180">
        <v>35</v>
      </c>
      <c r="B56" s="181" t="s">
        <v>796</v>
      </c>
      <c r="C56" s="190" t="s">
        <v>797</v>
      </c>
      <c r="D56" s="182" t="s">
        <v>355</v>
      </c>
      <c r="E56" s="183">
        <v>1</v>
      </c>
      <c r="F56" s="184"/>
      <c r="G56" s="185">
        <f t="shared" ref="G56:G74" si="14">ROUND(E56*F56,2)</f>
        <v>0</v>
      </c>
      <c r="H56" s="162">
        <v>0</v>
      </c>
      <c r="I56" s="161">
        <f t="shared" ref="I56:I74" si="15">ROUND(E56*H56,2)</f>
        <v>0</v>
      </c>
      <c r="J56" s="162">
        <v>28950</v>
      </c>
      <c r="K56" s="161">
        <f t="shared" ref="K56:K74" si="16">ROUND(E56*J56,2)</f>
        <v>28950</v>
      </c>
      <c r="L56" s="161">
        <v>21</v>
      </c>
      <c r="M56" s="161">
        <f t="shared" ref="M56:M74" si="17">G56*(1+L56/100)</f>
        <v>0</v>
      </c>
      <c r="N56" s="161">
        <v>0</v>
      </c>
      <c r="O56" s="161">
        <f t="shared" ref="O56:O74" si="18">ROUND(E56*N56,2)</f>
        <v>0</v>
      </c>
      <c r="P56" s="161">
        <v>0</v>
      </c>
      <c r="Q56" s="161">
        <f t="shared" ref="Q56:Q74" si="19">ROUND(E56*P56,2)</f>
        <v>0</v>
      </c>
      <c r="R56" s="161"/>
      <c r="S56" s="161" t="s">
        <v>259</v>
      </c>
      <c r="T56" s="161" t="s">
        <v>134</v>
      </c>
      <c r="U56" s="161">
        <v>0</v>
      </c>
      <c r="V56" s="161">
        <f t="shared" ref="V56:V74" si="20">ROUND(E56*U56,2)</f>
        <v>0</v>
      </c>
      <c r="W56" s="161"/>
      <c r="X56" s="161" t="s">
        <v>135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136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0.399999999999999" outlineLevel="1" x14ac:dyDescent="0.25">
      <c r="A57" s="180">
        <v>36</v>
      </c>
      <c r="B57" s="181" t="s">
        <v>798</v>
      </c>
      <c r="C57" s="190" t="s">
        <v>799</v>
      </c>
      <c r="D57" s="182" t="s">
        <v>355</v>
      </c>
      <c r="E57" s="183">
        <v>1</v>
      </c>
      <c r="F57" s="184"/>
      <c r="G57" s="185">
        <f t="shared" si="14"/>
        <v>0</v>
      </c>
      <c r="H57" s="162">
        <v>0</v>
      </c>
      <c r="I57" s="161">
        <f t="shared" si="15"/>
        <v>0</v>
      </c>
      <c r="J57" s="162">
        <v>8840</v>
      </c>
      <c r="K57" s="161">
        <f t="shared" si="16"/>
        <v>8840</v>
      </c>
      <c r="L57" s="161">
        <v>21</v>
      </c>
      <c r="M57" s="161">
        <f t="shared" si="17"/>
        <v>0</v>
      </c>
      <c r="N57" s="161">
        <v>0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259</v>
      </c>
      <c r="T57" s="161" t="s">
        <v>134</v>
      </c>
      <c r="U57" s="161">
        <v>0</v>
      </c>
      <c r="V57" s="161">
        <f t="shared" si="20"/>
        <v>0</v>
      </c>
      <c r="W57" s="161"/>
      <c r="X57" s="161" t="s">
        <v>135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136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0.399999999999999" outlineLevel="1" x14ac:dyDescent="0.25">
      <c r="A58" s="180">
        <v>37</v>
      </c>
      <c r="B58" s="181" t="s">
        <v>45</v>
      </c>
      <c r="C58" s="190" t="s">
        <v>800</v>
      </c>
      <c r="D58" s="182" t="s">
        <v>267</v>
      </c>
      <c r="E58" s="183">
        <v>235</v>
      </c>
      <c r="F58" s="184"/>
      <c r="G58" s="185">
        <f t="shared" si="14"/>
        <v>0</v>
      </c>
      <c r="H58" s="162">
        <v>86</v>
      </c>
      <c r="I58" s="161">
        <f t="shared" si="15"/>
        <v>20210</v>
      </c>
      <c r="J58" s="162">
        <v>0</v>
      </c>
      <c r="K58" s="161">
        <f t="shared" si="16"/>
        <v>0</v>
      </c>
      <c r="L58" s="161">
        <v>21</v>
      </c>
      <c r="M58" s="161">
        <f t="shared" si="17"/>
        <v>0</v>
      </c>
      <c r="N58" s="161">
        <v>0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259</v>
      </c>
      <c r="T58" s="161" t="s">
        <v>134</v>
      </c>
      <c r="U58" s="161">
        <v>0</v>
      </c>
      <c r="V58" s="161">
        <f t="shared" si="20"/>
        <v>0</v>
      </c>
      <c r="W58" s="161"/>
      <c r="X58" s="161" t="s">
        <v>423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424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80">
        <v>38</v>
      </c>
      <c r="B59" s="181" t="s">
        <v>538</v>
      </c>
      <c r="C59" s="190" t="s">
        <v>801</v>
      </c>
      <c r="D59" s="182" t="s">
        <v>432</v>
      </c>
      <c r="E59" s="183">
        <v>66</v>
      </c>
      <c r="F59" s="184"/>
      <c r="G59" s="185">
        <f t="shared" si="14"/>
        <v>0</v>
      </c>
      <c r="H59" s="162">
        <v>16</v>
      </c>
      <c r="I59" s="161">
        <f t="shared" si="15"/>
        <v>1056</v>
      </c>
      <c r="J59" s="162">
        <v>0</v>
      </c>
      <c r="K59" s="161">
        <f t="shared" si="16"/>
        <v>0</v>
      </c>
      <c r="L59" s="161">
        <v>21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259</v>
      </c>
      <c r="T59" s="161" t="s">
        <v>134</v>
      </c>
      <c r="U59" s="161">
        <v>0</v>
      </c>
      <c r="V59" s="161">
        <f t="shared" si="20"/>
        <v>0</v>
      </c>
      <c r="W59" s="161"/>
      <c r="X59" s="161" t="s">
        <v>423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424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80">
        <v>39</v>
      </c>
      <c r="B60" s="181" t="s">
        <v>589</v>
      </c>
      <c r="C60" s="190" t="s">
        <v>802</v>
      </c>
      <c r="D60" s="182" t="s">
        <v>432</v>
      </c>
      <c r="E60" s="183">
        <v>54</v>
      </c>
      <c r="F60" s="184"/>
      <c r="G60" s="185">
        <f t="shared" si="14"/>
        <v>0</v>
      </c>
      <c r="H60" s="162">
        <v>12</v>
      </c>
      <c r="I60" s="161">
        <f t="shared" si="15"/>
        <v>648</v>
      </c>
      <c r="J60" s="162">
        <v>0</v>
      </c>
      <c r="K60" s="161">
        <f t="shared" si="16"/>
        <v>0</v>
      </c>
      <c r="L60" s="161">
        <v>21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259</v>
      </c>
      <c r="T60" s="161" t="s">
        <v>134</v>
      </c>
      <c r="U60" s="161">
        <v>0</v>
      </c>
      <c r="V60" s="161">
        <f t="shared" si="20"/>
        <v>0</v>
      </c>
      <c r="W60" s="161"/>
      <c r="X60" s="161" t="s">
        <v>423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424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 x14ac:dyDescent="0.25">
      <c r="A61" s="180">
        <v>40</v>
      </c>
      <c r="B61" s="181" t="s">
        <v>803</v>
      </c>
      <c r="C61" s="190" t="s">
        <v>804</v>
      </c>
      <c r="D61" s="182" t="s">
        <v>432</v>
      </c>
      <c r="E61" s="183">
        <v>33</v>
      </c>
      <c r="F61" s="184"/>
      <c r="G61" s="185">
        <f t="shared" si="14"/>
        <v>0</v>
      </c>
      <c r="H61" s="162">
        <v>16</v>
      </c>
      <c r="I61" s="161">
        <f t="shared" si="15"/>
        <v>528</v>
      </c>
      <c r="J61" s="162">
        <v>0</v>
      </c>
      <c r="K61" s="161">
        <f t="shared" si="16"/>
        <v>0</v>
      </c>
      <c r="L61" s="161">
        <v>21</v>
      </c>
      <c r="M61" s="161">
        <f t="shared" si="17"/>
        <v>0</v>
      </c>
      <c r="N61" s="161">
        <v>0</v>
      </c>
      <c r="O61" s="161">
        <f t="shared" si="18"/>
        <v>0</v>
      </c>
      <c r="P61" s="161">
        <v>0</v>
      </c>
      <c r="Q61" s="161">
        <f t="shared" si="19"/>
        <v>0</v>
      </c>
      <c r="R61" s="161"/>
      <c r="S61" s="161" t="s">
        <v>259</v>
      </c>
      <c r="T61" s="161" t="s">
        <v>134</v>
      </c>
      <c r="U61" s="161">
        <v>0</v>
      </c>
      <c r="V61" s="161">
        <f t="shared" si="20"/>
        <v>0</v>
      </c>
      <c r="W61" s="161"/>
      <c r="X61" s="161" t="s">
        <v>423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424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0.399999999999999" outlineLevel="1" x14ac:dyDescent="0.25">
      <c r="A62" s="180">
        <v>41</v>
      </c>
      <c r="B62" s="181" t="s">
        <v>805</v>
      </c>
      <c r="C62" s="190" t="s">
        <v>806</v>
      </c>
      <c r="D62" s="182" t="s">
        <v>432</v>
      </c>
      <c r="E62" s="183">
        <v>6</v>
      </c>
      <c r="F62" s="184"/>
      <c r="G62" s="185">
        <f t="shared" si="14"/>
        <v>0</v>
      </c>
      <c r="H62" s="162">
        <v>17</v>
      </c>
      <c r="I62" s="161">
        <f t="shared" si="15"/>
        <v>102</v>
      </c>
      <c r="J62" s="162">
        <v>0</v>
      </c>
      <c r="K62" s="161">
        <f t="shared" si="16"/>
        <v>0</v>
      </c>
      <c r="L62" s="161">
        <v>21</v>
      </c>
      <c r="M62" s="161">
        <f t="shared" si="17"/>
        <v>0</v>
      </c>
      <c r="N62" s="161">
        <v>0</v>
      </c>
      <c r="O62" s="161">
        <f t="shared" si="18"/>
        <v>0</v>
      </c>
      <c r="P62" s="161">
        <v>0</v>
      </c>
      <c r="Q62" s="161">
        <f t="shared" si="19"/>
        <v>0</v>
      </c>
      <c r="R62" s="161"/>
      <c r="S62" s="161" t="s">
        <v>259</v>
      </c>
      <c r="T62" s="161" t="s">
        <v>134</v>
      </c>
      <c r="U62" s="161">
        <v>0</v>
      </c>
      <c r="V62" s="161">
        <f t="shared" si="20"/>
        <v>0</v>
      </c>
      <c r="W62" s="161"/>
      <c r="X62" s="161" t="s">
        <v>423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424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80">
        <v>42</v>
      </c>
      <c r="B63" s="181" t="s">
        <v>807</v>
      </c>
      <c r="C63" s="190" t="s">
        <v>808</v>
      </c>
      <c r="D63" s="182" t="s">
        <v>432</v>
      </c>
      <c r="E63" s="183">
        <v>66</v>
      </c>
      <c r="F63" s="184"/>
      <c r="G63" s="185">
        <f t="shared" si="14"/>
        <v>0</v>
      </c>
      <c r="H63" s="162">
        <v>3</v>
      </c>
      <c r="I63" s="161">
        <f t="shared" si="15"/>
        <v>198</v>
      </c>
      <c r="J63" s="162">
        <v>0</v>
      </c>
      <c r="K63" s="161">
        <f t="shared" si="16"/>
        <v>0</v>
      </c>
      <c r="L63" s="161">
        <v>21</v>
      </c>
      <c r="M63" s="161">
        <f t="shared" si="17"/>
        <v>0</v>
      </c>
      <c r="N63" s="161">
        <v>0</v>
      </c>
      <c r="O63" s="161">
        <f t="shared" si="18"/>
        <v>0</v>
      </c>
      <c r="P63" s="161">
        <v>0</v>
      </c>
      <c r="Q63" s="161">
        <f t="shared" si="19"/>
        <v>0</v>
      </c>
      <c r="R63" s="161"/>
      <c r="S63" s="161" t="s">
        <v>259</v>
      </c>
      <c r="T63" s="161" t="s">
        <v>134</v>
      </c>
      <c r="U63" s="161">
        <v>0</v>
      </c>
      <c r="V63" s="161">
        <f t="shared" si="20"/>
        <v>0</v>
      </c>
      <c r="W63" s="161"/>
      <c r="X63" s="161" t="s">
        <v>423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424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0.399999999999999" outlineLevel="1" x14ac:dyDescent="0.25">
      <c r="A64" s="180">
        <v>43</v>
      </c>
      <c r="B64" s="181" t="s">
        <v>809</v>
      </c>
      <c r="C64" s="190" t="s">
        <v>810</v>
      </c>
      <c r="D64" s="182" t="s">
        <v>432</v>
      </c>
      <c r="E64" s="183">
        <v>3</v>
      </c>
      <c r="F64" s="184"/>
      <c r="G64" s="185">
        <f t="shared" si="14"/>
        <v>0</v>
      </c>
      <c r="H64" s="162">
        <v>61</v>
      </c>
      <c r="I64" s="161">
        <f t="shared" si="15"/>
        <v>183</v>
      </c>
      <c r="J64" s="162">
        <v>0</v>
      </c>
      <c r="K64" s="161">
        <f t="shared" si="16"/>
        <v>0</v>
      </c>
      <c r="L64" s="161">
        <v>21</v>
      </c>
      <c r="M64" s="161">
        <f t="shared" si="17"/>
        <v>0</v>
      </c>
      <c r="N64" s="161">
        <v>0</v>
      </c>
      <c r="O64" s="161">
        <f t="shared" si="18"/>
        <v>0</v>
      </c>
      <c r="P64" s="161">
        <v>0</v>
      </c>
      <c r="Q64" s="161">
        <f t="shared" si="19"/>
        <v>0</v>
      </c>
      <c r="R64" s="161"/>
      <c r="S64" s="161" t="s">
        <v>259</v>
      </c>
      <c r="T64" s="161" t="s">
        <v>134</v>
      </c>
      <c r="U64" s="161">
        <v>0</v>
      </c>
      <c r="V64" s="161">
        <f t="shared" si="20"/>
        <v>0</v>
      </c>
      <c r="W64" s="161"/>
      <c r="X64" s="161" t="s">
        <v>423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424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0.399999999999999" outlineLevel="1" x14ac:dyDescent="0.25">
      <c r="A65" s="180">
        <v>44</v>
      </c>
      <c r="B65" s="181" t="s">
        <v>811</v>
      </c>
      <c r="C65" s="190" t="s">
        <v>812</v>
      </c>
      <c r="D65" s="182" t="s">
        <v>432</v>
      </c>
      <c r="E65" s="183">
        <v>4</v>
      </c>
      <c r="F65" s="184"/>
      <c r="G65" s="185">
        <f t="shared" si="14"/>
        <v>0</v>
      </c>
      <c r="H65" s="162">
        <v>250</v>
      </c>
      <c r="I65" s="161">
        <f t="shared" si="15"/>
        <v>1000</v>
      </c>
      <c r="J65" s="162">
        <v>0</v>
      </c>
      <c r="K65" s="161">
        <f t="shared" si="16"/>
        <v>0</v>
      </c>
      <c r="L65" s="161">
        <v>21</v>
      </c>
      <c r="M65" s="161">
        <f t="shared" si="17"/>
        <v>0</v>
      </c>
      <c r="N65" s="161">
        <v>0</v>
      </c>
      <c r="O65" s="161">
        <f t="shared" si="18"/>
        <v>0</v>
      </c>
      <c r="P65" s="161">
        <v>0</v>
      </c>
      <c r="Q65" s="161">
        <f t="shared" si="19"/>
        <v>0</v>
      </c>
      <c r="R65" s="161"/>
      <c r="S65" s="161" t="s">
        <v>259</v>
      </c>
      <c r="T65" s="161" t="s">
        <v>134</v>
      </c>
      <c r="U65" s="161">
        <v>0</v>
      </c>
      <c r="V65" s="161">
        <f t="shared" si="20"/>
        <v>0</v>
      </c>
      <c r="W65" s="161"/>
      <c r="X65" s="161" t="s">
        <v>423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424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 x14ac:dyDescent="0.25">
      <c r="A66" s="180">
        <v>45</v>
      </c>
      <c r="B66" s="181" t="s">
        <v>813</v>
      </c>
      <c r="C66" s="190" t="s">
        <v>814</v>
      </c>
      <c r="D66" s="182" t="s">
        <v>432</v>
      </c>
      <c r="E66" s="183">
        <v>22</v>
      </c>
      <c r="F66" s="184"/>
      <c r="G66" s="185">
        <f t="shared" si="14"/>
        <v>0</v>
      </c>
      <c r="H66" s="162">
        <v>52</v>
      </c>
      <c r="I66" s="161">
        <f t="shared" si="15"/>
        <v>1144</v>
      </c>
      <c r="J66" s="162">
        <v>0</v>
      </c>
      <c r="K66" s="161">
        <f t="shared" si="16"/>
        <v>0</v>
      </c>
      <c r="L66" s="161">
        <v>21</v>
      </c>
      <c r="M66" s="161">
        <f t="shared" si="17"/>
        <v>0</v>
      </c>
      <c r="N66" s="161">
        <v>0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259</v>
      </c>
      <c r="T66" s="161" t="s">
        <v>134</v>
      </c>
      <c r="U66" s="161">
        <v>0</v>
      </c>
      <c r="V66" s="161">
        <f t="shared" si="20"/>
        <v>0</v>
      </c>
      <c r="W66" s="161"/>
      <c r="X66" s="161" t="s">
        <v>423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424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0.399999999999999" outlineLevel="1" x14ac:dyDescent="0.25">
      <c r="A67" s="180">
        <v>46</v>
      </c>
      <c r="B67" s="181" t="s">
        <v>815</v>
      </c>
      <c r="C67" s="190" t="s">
        <v>816</v>
      </c>
      <c r="D67" s="182" t="s">
        <v>432</v>
      </c>
      <c r="E67" s="183">
        <v>85</v>
      </c>
      <c r="F67" s="184"/>
      <c r="G67" s="185">
        <f t="shared" si="14"/>
        <v>0</v>
      </c>
      <c r="H67" s="162">
        <v>96</v>
      </c>
      <c r="I67" s="161">
        <f t="shared" si="15"/>
        <v>8160</v>
      </c>
      <c r="J67" s="162">
        <v>0</v>
      </c>
      <c r="K67" s="161">
        <f t="shared" si="16"/>
        <v>0</v>
      </c>
      <c r="L67" s="161">
        <v>21</v>
      </c>
      <c r="M67" s="161">
        <f t="shared" si="17"/>
        <v>0</v>
      </c>
      <c r="N67" s="161">
        <v>0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259</v>
      </c>
      <c r="T67" s="161" t="s">
        <v>134</v>
      </c>
      <c r="U67" s="161">
        <v>0</v>
      </c>
      <c r="V67" s="161">
        <f t="shared" si="20"/>
        <v>0</v>
      </c>
      <c r="W67" s="161"/>
      <c r="X67" s="161" t="s">
        <v>423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424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0">
        <v>47</v>
      </c>
      <c r="B68" s="181" t="s">
        <v>817</v>
      </c>
      <c r="C68" s="190" t="s">
        <v>818</v>
      </c>
      <c r="D68" s="182" t="s">
        <v>432</v>
      </c>
      <c r="E68" s="183">
        <v>22</v>
      </c>
      <c r="F68" s="184"/>
      <c r="G68" s="185">
        <f t="shared" si="14"/>
        <v>0</v>
      </c>
      <c r="H68" s="162">
        <v>122</v>
      </c>
      <c r="I68" s="161">
        <f t="shared" si="15"/>
        <v>2684</v>
      </c>
      <c r="J68" s="162">
        <v>0</v>
      </c>
      <c r="K68" s="161">
        <f t="shared" si="16"/>
        <v>0</v>
      </c>
      <c r="L68" s="161">
        <v>21</v>
      </c>
      <c r="M68" s="161">
        <f t="shared" si="17"/>
        <v>0</v>
      </c>
      <c r="N68" s="161">
        <v>0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259</v>
      </c>
      <c r="T68" s="161" t="s">
        <v>134</v>
      </c>
      <c r="U68" s="161">
        <v>0</v>
      </c>
      <c r="V68" s="161">
        <f t="shared" si="20"/>
        <v>0</v>
      </c>
      <c r="W68" s="161"/>
      <c r="X68" s="161" t="s">
        <v>423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424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80">
        <v>48</v>
      </c>
      <c r="B69" s="181" t="s">
        <v>819</v>
      </c>
      <c r="C69" s="190" t="s">
        <v>820</v>
      </c>
      <c r="D69" s="182" t="s">
        <v>432</v>
      </c>
      <c r="E69" s="183">
        <v>22</v>
      </c>
      <c r="F69" s="184"/>
      <c r="G69" s="185">
        <f t="shared" si="14"/>
        <v>0</v>
      </c>
      <c r="H69" s="162">
        <v>5</v>
      </c>
      <c r="I69" s="161">
        <f t="shared" si="15"/>
        <v>110</v>
      </c>
      <c r="J69" s="162">
        <v>0</v>
      </c>
      <c r="K69" s="161">
        <f t="shared" si="16"/>
        <v>0</v>
      </c>
      <c r="L69" s="161">
        <v>21</v>
      </c>
      <c r="M69" s="161">
        <f t="shared" si="17"/>
        <v>0</v>
      </c>
      <c r="N69" s="161">
        <v>0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259</v>
      </c>
      <c r="T69" s="161" t="s">
        <v>134</v>
      </c>
      <c r="U69" s="161">
        <v>0</v>
      </c>
      <c r="V69" s="161">
        <f t="shared" si="20"/>
        <v>0</v>
      </c>
      <c r="W69" s="161"/>
      <c r="X69" s="161" t="s">
        <v>423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424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0.399999999999999" outlineLevel="1" x14ac:dyDescent="0.25">
      <c r="A70" s="180">
        <v>49</v>
      </c>
      <c r="B70" s="181" t="s">
        <v>821</v>
      </c>
      <c r="C70" s="190" t="s">
        <v>822</v>
      </c>
      <c r="D70" s="182" t="s">
        <v>432</v>
      </c>
      <c r="E70" s="183">
        <v>26</v>
      </c>
      <c r="F70" s="184"/>
      <c r="G70" s="185">
        <f t="shared" si="14"/>
        <v>0</v>
      </c>
      <c r="H70" s="162">
        <v>34</v>
      </c>
      <c r="I70" s="161">
        <f t="shared" si="15"/>
        <v>884</v>
      </c>
      <c r="J70" s="162">
        <v>0</v>
      </c>
      <c r="K70" s="161">
        <f t="shared" si="16"/>
        <v>0</v>
      </c>
      <c r="L70" s="161">
        <v>21</v>
      </c>
      <c r="M70" s="161">
        <f t="shared" si="17"/>
        <v>0</v>
      </c>
      <c r="N70" s="161">
        <v>0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259</v>
      </c>
      <c r="T70" s="161" t="s">
        <v>134</v>
      </c>
      <c r="U70" s="161">
        <v>0</v>
      </c>
      <c r="V70" s="161">
        <f t="shared" si="20"/>
        <v>0</v>
      </c>
      <c r="W70" s="161"/>
      <c r="X70" s="161" t="s">
        <v>423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424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0.399999999999999" outlineLevel="1" x14ac:dyDescent="0.25">
      <c r="A71" s="180">
        <v>50</v>
      </c>
      <c r="B71" s="181" t="s">
        <v>823</v>
      </c>
      <c r="C71" s="190" t="s">
        <v>824</v>
      </c>
      <c r="D71" s="182" t="s">
        <v>432</v>
      </c>
      <c r="E71" s="183">
        <v>95</v>
      </c>
      <c r="F71" s="184"/>
      <c r="G71" s="185">
        <f t="shared" si="14"/>
        <v>0</v>
      </c>
      <c r="H71" s="162">
        <v>490</v>
      </c>
      <c r="I71" s="161">
        <f t="shared" si="15"/>
        <v>46550</v>
      </c>
      <c r="J71" s="162">
        <v>0</v>
      </c>
      <c r="K71" s="161">
        <f t="shared" si="16"/>
        <v>0</v>
      </c>
      <c r="L71" s="161">
        <v>21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259</v>
      </c>
      <c r="T71" s="161" t="s">
        <v>134</v>
      </c>
      <c r="U71" s="161">
        <v>0</v>
      </c>
      <c r="V71" s="161">
        <f t="shared" si="20"/>
        <v>0</v>
      </c>
      <c r="W71" s="161"/>
      <c r="X71" s="161" t="s">
        <v>423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424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80">
        <v>51</v>
      </c>
      <c r="B72" s="181" t="s">
        <v>825</v>
      </c>
      <c r="C72" s="190" t="s">
        <v>826</v>
      </c>
      <c r="D72" s="182" t="s">
        <v>432</v>
      </c>
      <c r="E72" s="183">
        <v>96</v>
      </c>
      <c r="F72" s="184"/>
      <c r="G72" s="185">
        <f t="shared" si="14"/>
        <v>0</v>
      </c>
      <c r="H72" s="162">
        <v>290</v>
      </c>
      <c r="I72" s="161">
        <f t="shared" si="15"/>
        <v>27840</v>
      </c>
      <c r="J72" s="162">
        <v>0</v>
      </c>
      <c r="K72" s="161">
        <f t="shared" si="16"/>
        <v>0</v>
      </c>
      <c r="L72" s="161">
        <v>21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259</v>
      </c>
      <c r="T72" s="161" t="s">
        <v>134</v>
      </c>
      <c r="U72" s="161">
        <v>0</v>
      </c>
      <c r="V72" s="161">
        <f t="shared" si="20"/>
        <v>0</v>
      </c>
      <c r="W72" s="161"/>
      <c r="X72" s="161" t="s">
        <v>423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424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0.399999999999999" outlineLevel="1" x14ac:dyDescent="0.25">
      <c r="A73" s="180">
        <v>52</v>
      </c>
      <c r="B73" s="181" t="s">
        <v>827</v>
      </c>
      <c r="C73" s="190" t="s">
        <v>828</v>
      </c>
      <c r="D73" s="182" t="s">
        <v>432</v>
      </c>
      <c r="E73" s="183">
        <v>22</v>
      </c>
      <c r="F73" s="184"/>
      <c r="G73" s="185">
        <f t="shared" si="14"/>
        <v>0</v>
      </c>
      <c r="H73" s="162">
        <v>225</v>
      </c>
      <c r="I73" s="161">
        <f t="shared" si="15"/>
        <v>4950</v>
      </c>
      <c r="J73" s="162">
        <v>0</v>
      </c>
      <c r="K73" s="161">
        <f t="shared" si="16"/>
        <v>0</v>
      </c>
      <c r="L73" s="161">
        <v>21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259</v>
      </c>
      <c r="T73" s="161" t="s">
        <v>134</v>
      </c>
      <c r="U73" s="161">
        <v>0</v>
      </c>
      <c r="V73" s="161">
        <f t="shared" si="20"/>
        <v>0</v>
      </c>
      <c r="W73" s="161"/>
      <c r="X73" s="161" t="s">
        <v>423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424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80">
        <v>53</v>
      </c>
      <c r="B74" s="181" t="s">
        <v>829</v>
      </c>
      <c r="C74" s="190" t="s">
        <v>830</v>
      </c>
      <c r="D74" s="182" t="s">
        <v>0</v>
      </c>
      <c r="E74" s="183">
        <v>2562.7004000000002</v>
      </c>
      <c r="F74" s="184"/>
      <c r="G74" s="185">
        <f t="shared" si="14"/>
        <v>0</v>
      </c>
      <c r="H74" s="162">
        <v>0</v>
      </c>
      <c r="I74" s="161">
        <f t="shared" si="15"/>
        <v>0</v>
      </c>
      <c r="J74" s="162">
        <v>2.4</v>
      </c>
      <c r="K74" s="161">
        <f t="shared" si="16"/>
        <v>6150.48</v>
      </c>
      <c r="L74" s="161">
        <v>21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133</v>
      </c>
      <c r="T74" s="161" t="s">
        <v>134</v>
      </c>
      <c r="U74" s="161">
        <v>0</v>
      </c>
      <c r="V74" s="161">
        <f t="shared" si="20"/>
        <v>0</v>
      </c>
      <c r="W74" s="161"/>
      <c r="X74" s="161" t="s">
        <v>323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324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x14ac:dyDescent="0.25">
      <c r="A75" s="168" t="s">
        <v>128</v>
      </c>
      <c r="B75" s="169" t="s">
        <v>98</v>
      </c>
      <c r="C75" s="187" t="s">
        <v>99</v>
      </c>
      <c r="D75" s="170"/>
      <c r="E75" s="171"/>
      <c r="F75" s="172"/>
      <c r="G75" s="173">
        <f>SUMIF(AG76:AG82,"&lt;&gt;NOR",G76:G82)</f>
        <v>0</v>
      </c>
      <c r="H75" s="167"/>
      <c r="I75" s="167">
        <f>SUM(I76:I82)</f>
        <v>0</v>
      </c>
      <c r="J75" s="167"/>
      <c r="K75" s="167">
        <f>SUM(K76:K82)</f>
        <v>320456.53999999998</v>
      </c>
      <c r="L75" s="167"/>
      <c r="M75" s="167">
        <f>SUM(M76:M82)</f>
        <v>0</v>
      </c>
      <c r="N75" s="167"/>
      <c r="O75" s="167">
        <f>SUM(O76:O82)</f>
        <v>0</v>
      </c>
      <c r="P75" s="167"/>
      <c r="Q75" s="167">
        <f>SUM(Q76:Q82)</f>
        <v>0</v>
      </c>
      <c r="R75" s="167"/>
      <c r="S75" s="167"/>
      <c r="T75" s="167"/>
      <c r="U75" s="167"/>
      <c r="V75" s="167">
        <f>SUM(V76:V82)</f>
        <v>327.57</v>
      </c>
      <c r="W75" s="167"/>
      <c r="X75" s="167"/>
      <c r="AG75" t="s">
        <v>129</v>
      </c>
    </row>
    <row r="76" spans="1:60" outlineLevel="1" x14ac:dyDescent="0.25">
      <c r="A76" s="180">
        <v>54</v>
      </c>
      <c r="B76" s="181" t="s">
        <v>642</v>
      </c>
      <c r="C76" s="190" t="s">
        <v>643</v>
      </c>
      <c r="D76" s="182" t="s">
        <v>644</v>
      </c>
      <c r="E76" s="183">
        <v>5</v>
      </c>
      <c r="F76" s="184"/>
      <c r="G76" s="185">
        <f t="shared" ref="G76:G82" si="21">ROUND(E76*F76,2)</f>
        <v>0</v>
      </c>
      <c r="H76" s="162">
        <v>0</v>
      </c>
      <c r="I76" s="161">
        <f t="shared" ref="I76:I82" si="22">ROUND(E76*H76,2)</f>
        <v>0</v>
      </c>
      <c r="J76" s="162">
        <v>105</v>
      </c>
      <c r="K76" s="161">
        <f t="shared" ref="K76:K82" si="23">ROUND(E76*J76,2)</f>
        <v>525</v>
      </c>
      <c r="L76" s="161">
        <v>21</v>
      </c>
      <c r="M76" s="161">
        <f t="shared" ref="M76:M82" si="24">G76*(1+L76/100)</f>
        <v>0</v>
      </c>
      <c r="N76" s="161">
        <v>0</v>
      </c>
      <c r="O76" s="161">
        <f t="shared" ref="O76:O82" si="25">ROUND(E76*N76,2)</f>
        <v>0</v>
      </c>
      <c r="P76" s="161">
        <v>0</v>
      </c>
      <c r="Q76" s="161">
        <f t="shared" ref="Q76:Q82" si="26">ROUND(E76*P76,2)</f>
        <v>0</v>
      </c>
      <c r="R76" s="161"/>
      <c r="S76" s="161" t="s">
        <v>133</v>
      </c>
      <c r="T76" s="161" t="s">
        <v>134</v>
      </c>
      <c r="U76" s="161">
        <v>0</v>
      </c>
      <c r="V76" s="161">
        <f t="shared" ref="V76:V82" si="27">ROUND(E76*U76,2)</f>
        <v>0</v>
      </c>
      <c r="W76" s="161"/>
      <c r="X76" s="161" t="s">
        <v>135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136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80">
        <v>55</v>
      </c>
      <c r="B77" s="181" t="s">
        <v>645</v>
      </c>
      <c r="C77" s="190" t="s">
        <v>646</v>
      </c>
      <c r="D77" s="182" t="s">
        <v>322</v>
      </c>
      <c r="E77" s="183">
        <v>118.72622</v>
      </c>
      <c r="F77" s="184"/>
      <c r="G77" s="185">
        <f t="shared" si="21"/>
        <v>0</v>
      </c>
      <c r="H77" s="162">
        <v>0</v>
      </c>
      <c r="I77" s="161">
        <f t="shared" si="22"/>
        <v>0</v>
      </c>
      <c r="J77" s="162">
        <v>176.9</v>
      </c>
      <c r="K77" s="161">
        <f t="shared" si="23"/>
        <v>21002.67</v>
      </c>
      <c r="L77" s="161">
        <v>21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133</v>
      </c>
      <c r="T77" s="161" t="s">
        <v>134</v>
      </c>
      <c r="U77" s="161">
        <v>0.27700000000000002</v>
      </c>
      <c r="V77" s="161">
        <f t="shared" si="27"/>
        <v>32.89</v>
      </c>
      <c r="W77" s="161"/>
      <c r="X77" s="161" t="s">
        <v>647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648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80">
        <v>56</v>
      </c>
      <c r="B78" s="181" t="s">
        <v>649</v>
      </c>
      <c r="C78" s="190" t="s">
        <v>650</v>
      </c>
      <c r="D78" s="182" t="s">
        <v>322</v>
      </c>
      <c r="E78" s="183">
        <v>118.72622</v>
      </c>
      <c r="F78" s="184"/>
      <c r="G78" s="185">
        <f t="shared" si="21"/>
        <v>0</v>
      </c>
      <c r="H78" s="162">
        <v>0</v>
      </c>
      <c r="I78" s="161">
        <f t="shared" si="22"/>
        <v>0</v>
      </c>
      <c r="J78" s="162">
        <v>246.2</v>
      </c>
      <c r="K78" s="161">
        <f t="shared" si="23"/>
        <v>29230.400000000001</v>
      </c>
      <c r="L78" s="161">
        <v>21</v>
      </c>
      <c r="M78" s="161">
        <f t="shared" si="24"/>
        <v>0</v>
      </c>
      <c r="N78" s="161">
        <v>0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133</v>
      </c>
      <c r="T78" s="161" t="s">
        <v>134</v>
      </c>
      <c r="U78" s="161">
        <v>0.49</v>
      </c>
      <c r="V78" s="161">
        <f t="shared" si="27"/>
        <v>58.18</v>
      </c>
      <c r="W78" s="161"/>
      <c r="X78" s="161" t="s">
        <v>647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648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80">
        <v>57</v>
      </c>
      <c r="B79" s="181" t="s">
        <v>651</v>
      </c>
      <c r="C79" s="190" t="s">
        <v>652</v>
      </c>
      <c r="D79" s="182" t="s">
        <v>322</v>
      </c>
      <c r="E79" s="183">
        <v>2374.5243999999998</v>
      </c>
      <c r="F79" s="184"/>
      <c r="G79" s="185">
        <f t="shared" si="21"/>
        <v>0</v>
      </c>
      <c r="H79" s="162">
        <v>0</v>
      </c>
      <c r="I79" s="161">
        <f t="shared" si="22"/>
        <v>0</v>
      </c>
      <c r="J79" s="162">
        <v>16.8</v>
      </c>
      <c r="K79" s="161">
        <f t="shared" si="23"/>
        <v>39892.01</v>
      </c>
      <c r="L79" s="161">
        <v>21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133</v>
      </c>
      <c r="T79" s="161" t="s">
        <v>134</v>
      </c>
      <c r="U79" s="161">
        <v>0</v>
      </c>
      <c r="V79" s="161">
        <f t="shared" si="27"/>
        <v>0</v>
      </c>
      <c r="W79" s="161"/>
      <c r="X79" s="161" t="s">
        <v>647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648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80">
        <v>58</v>
      </c>
      <c r="B80" s="181" t="s">
        <v>653</v>
      </c>
      <c r="C80" s="190" t="s">
        <v>654</v>
      </c>
      <c r="D80" s="182" t="s">
        <v>322</v>
      </c>
      <c r="E80" s="183">
        <v>118.72622</v>
      </c>
      <c r="F80" s="184"/>
      <c r="G80" s="185">
        <f t="shared" si="21"/>
        <v>0</v>
      </c>
      <c r="H80" s="162">
        <v>0</v>
      </c>
      <c r="I80" s="161">
        <f t="shared" si="22"/>
        <v>0</v>
      </c>
      <c r="J80" s="162">
        <v>347.6</v>
      </c>
      <c r="K80" s="161">
        <f t="shared" si="23"/>
        <v>41269.230000000003</v>
      </c>
      <c r="L80" s="161">
        <v>21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133</v>
      </c>
      <c r="T80" s="161" t="s">
        <v>134</v>
      </c>
      <c r="U80" s="161">
        <v>0.94199999999999995</v>
      </c>
      <c r="V80" s="161">
        <f t="shared" si="27"/>
        <v>111.84</v>
      </c>
      <c r="W80" s="161"/>
      <c r="X80" s="161" t="s">
        <v>647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648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80">
        <v>59</v>
      </c>
      <c r="B81" s="181" t="s">
        <v>655</v>
      </c>
      <c r="C81" s="190" t="s">
        <v>656</v>
      </c>
      <c r="D81" s="182" t="s">
        <v>322</v>
      </c>
      <c r="E81" s="183">
        <v>1187.2621999999999</v>
      </c>
      <c r="F81" s="184"/>
      <c r="G81" s="185">
        <f t="shared" si="21"/>
        <v>0</v>
      </c>
      <c r="H81" s="162">
        <v>0</v>
      </c>
      <c r="I81" s="161">
        <f t="shared" si="22"/>
        <v>0</v>
      </c>
      <c r="J81" s="162">
        <v>38.799999999999997</v>
      </c>
      <c r="K81" s="161">
        <f t="shared" si="23"/>
        <v>46065.77</v>
      </c>
      <c r="L81" s="161">
        <v>21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133</v>
      </c>
      <c r="T81" s="161" t="s">
        <v>134</v>
      </c>
      <c r="U81" s="161">
        <v>0.105</v>
      </c>
      <c r="V81" s="161">
        <f t="shared" si="27"/>
        <v>124.66</v>
      </c>
      <c r="W81" s="161"/>
      <c r="X81" s="161" t="s">
        <v>647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648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80">
        <v>60</v>
      </c>
      <c r="B82" s="181" t="s">
        <v>657</v>
      </c>
      <c r="C82" s="190" t="s">
        <v>658</v>
      </c>
      <c r="D82" s="182" t="s">
        <v>322</v>
      </c>
      <c r="E82" s="183">
        <v>118.72622</v>
      </c>
      <c r="F82" s="184"/>
      <c r="G82" s="185">
        <f t="shared" si="21"/>
        <v>0</v>
      </c>
      <c r="H82" s="162">
        <v>0</v>
      </c>
      <c r="I82" s="161">
        <f t="shared" si="22"/>
        <v>0</v>
      </c>
      <c r="J82" s="162">
        <v>1200</v>
      </c>
      <c r="K82" s="161">
        <f t="shared" si="23"/>
        <v>142471.46</v>
      </c>
      <c r="L82" s="161">
        <v>21</v>
      </c>
      <c r="M82" s="161">
        <f t="shared" si="24"/>
        <v>0</v>
      </c>
      <c r="N82" s="161">
        <v>0</v>
      </c>
      <c r="O82" s="161">
        <f t="shared" si="25"/>
        <v>0</v>
      </c>
      <c r="P82" s="161">
        <v>0</v>
      </c>
      <c r="Q82" s="161">
        <f t="shared" si="26"/>
        <v>0</v>
      </c>
      <c r="R82" s="161"/>
      <c r="S82" s="161" t="s">
        <v>659</v>
      </c>
      <c r="T82" s="161" t="s">
        <v>134</v>
      </c>
      <c r="U82" s="161">
        <v>0</v>
      </c>
      <c r="V82" s="161">
        <f t="shared" si="27"/>
        <v>0</v>
      </c>
      <c r="W82" s="161"/>
      <c r="X82" s="161" t="s">
        <v>647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648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x14ac:dyDescent="0.25">
      <c r="A83" s="168" t="s">
        <v>128</v>
      </c>
      <c r="B83" s="169" t="s">
        <v>101</v>
      </c>
      <c r="C83" s="187" t="s">
        <v>29</v>
      </c>
      <c r="D83" s="170"/>
      <c r="E83" s="171"/>
      <c r="F83" s="172"/>
      <c r="G83" s="173">
        <f>SUMIF(AG84:AG84,"&lt;&gt;NOR",G84:G84)</f>
        <v>0</v>
      </c>
      <c r="H83" s="167"/>
      <c r="I83" s="167">
        <f>SUM(I84:I84)</f>
        <v>0</v>
      </c>
      <c r="J83" s="167"/>
      <c r="K83" s="167">
        <f>SUM(K84:K84)</f>
        <v>3000</v>
      </c>
      <c r="L83" s="167"/>
      <c r="M83" s="167">
        <f>SUM(M84:M84)</f>
        <v>0</v>
      </c>
      <c r="N83" s="167"/>
      <c r="O83" s="167">
        <f>SUM(O84:O84)</f>
        <v>0</v>
      </c>
      <c r="P83" s="167"/>
      <c r="Q83" s="167">
        <f>SUM(Q84:Q84)</f>
        <v>0</v>
      </c>
      <c r="R83" s="167"/>
      <c r="S83" s="167"/>
      <c r="T83" s="167"/>
      <c r="U83" s="167"/>
      <c r="V83" s="167">
        <f>SUM(V84:V84)</f>
        <v>0</v>
      </c>
      <c r="W83" s="167"/>
      <c r="X83" s="167"/>
      <c r="AG83" t="s">
        <v>129</v>
      </c>
    </row>
    <row r="84" spans="1:60" outlineLevel="1" x14ac:dyDescent="0.25">
      <c r="A84" s="174">
        <v>61</v>
      </c>
      <c r="B84" s="175" t="s">
        <v>831</v>
      </c>
      <c r="C84" s="188" t="s">
        <v>832</v>
      </c>
      <c r="D84" s="176" t="s">
        <v>193</v>
      </c>
      <c r="E84" s="177">
        <v>1</v>
      </c>
      <c r="F84" s="178"/>
      <c r="G84" s="179">
        <f>ROUND(E84*F84,2)</f>
        <v>0</v>
      </c>
      <c r="H84" s="162">
        <v>0</v>
      </c>
      <c r="I84" s="161">
        <f>ROUND(E84*H84,2)</f>
        <v>0</v>
      </c>
      <c r="J84" s="162">
        <v>3000</v>
      </c>
      <c r="K84" s="161">
        <f>ROUND(E84*J84,2)</f>
        <v>3000</v>
      </c>
      <c r="L84" s="161">
        <v>21</v>
      </c>
      <c r="M84" s="161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133</v>
      </c>
      <c r="T84" s="161" t="s">
        <v>134</v>
      </c>
      <c r="U84" s="161">
        <v>0</v>
      </c>
      <c r="V84" s="161">
        <f>ROUND(E84*U84,2)</f>
        <v>0</v>
      </c>
      <c r="W84" s="161"/>
      <c r="X84" s="161" t="s">
        <v>693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694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x14ac:dyDescent="0.25">
      <c r="A85" s="3"/>
      <c r="B85" s="4"/>
      <c r="C85" s="19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115</v>
      </c>
    </row>
    <row r="86" spans="1:60" x14ac:dyDescent="0.25">
      <c r="A86" s="155"/>
      <c r="B86" s="156" t="s">
        <v>31</v>
      </c>
      <c r="C86" s="194"/>
      <c r="D86" s="157"/>
      <c r="E86" s="158"/>
      <c r="F86" s="158"/>
      <c r="G86" s="186">
        <f>G8+G41+G45+G48+G50+G75+G83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660</v>
      </c>
    </row>
    <row r="87" spans="1:60" x14ac:dyDescent="0.25">
      <c r="A87" s="3"/>
      <c r="B87" s="4"/>
      <c r="C87" s="19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5">
      <c r="A88" s="3"/>
      <c r="B88" s="4"/>
      <c r="C88" s="19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254" t="s">
        <v>661</v>
      </c>
      <c r="B89" s="254"/>
      <c r="C89" s="25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5">
      <c r="A90" s="256"/>
      <c r="B90" s="257"/>
      <c r="C90" s="258"/>
      <c r="D90" s="257"/>
      <c r="E90" s="257"/>
      <c r="F90" s="257"/>
      <c r="G90" s="25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G90" t="s">
        <v>662</v>
      </c>
    </row>
    <row r="91" spans="1:60" x14ac:dyDescent="0.25">
      <c r="A91" s="260"/>
      <c r="B91" s="261"/>
      <c r="C91" s="262"/>
      <c r="D91" s="261"/>
      <c r="E91" s="261"/>
      <c r="F91" s="261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260"/>
      <c r="B92" s="261"/>
      <c r="C92" s="262"/>
      <c r="D92" s="261"/>
      <c r="E92" s="261"/>
      <c r="F92" s="261"/>
      <c r="G92" s="26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60"/>
      <c r="B93" s="261"/>
      <c r="C93" s="262"/>
      <c r="D93" s="261"/>
      <c r="E93" s="261"/>
      <c r="F93" s="261"/>
      <c r="G93" s="26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64"/>
      <c r="B94" s="265"/>
      <c r="C94" s="266"/>
      <c r="D94" s="265"/>
      <c r="E94" s="265"/>
      <c r="F94" s="265"/>
      <c r="G94" s="26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3"/>
      <c r="B95" s="4"/>
      <c r="C95" s="19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C96" s="195"/>
      <c r="D96" s="10"/>
      <c r="AG96" t="s">
        <v>663</v>
      </c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Družina</vt:lpstr>
      <vt:lpstr>Chodba</vt:lpstr>
      <vt:lpstr>Vedlejší náklady</vt:lpstr>
      <vt:lpstr>Venkovní úpravy a oplocení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Družina!Názvy_tisku</vt:lpstr>
      <vt:lpstr>Chodba!Názvy_tisku</vt:lpstr>
      <vt:lpstr>'Vedlejší náklady'!Názvy_tisku</vt:lpstr>
      <vt:lpstr>'Venkovní úpravy a oplocení'!Názvy_tisku</vt:lpstr>
      <vt:lpstr>oadresa</vt:lpstr>
      <vt:lpstr>Stavba!Objednatel</vt:lpstr>
      <vt:lpstr>Stavba!Objekt</vt:lpstr>
      <vt:lpstr>Družina!Oblast_tisku</vt:lpstr>
      <vt:lpstr>Chodba!Oblast_tisku</vt:lpstr>
      <vt:lpstr>Stavba!Oblast_tisku</vt:lpstr>
      <vt:lpstr>'Vedlejší náklady'!Oblast_tisku</vt:lpstr>
      <vt:lpstr>'Venkovní úpravy a oplocení'!Oblast_tisku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2025-08-06T12:34:39Z</dcterms:modified>
</cp:coreProperties>
</file>