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8680" yWindow="-120" windowWidth="23256" windowHeight="13176" activeTab="1"/>
  </bookViews>
  <sheets>
    <sheet name="Pokyny pro vyplnění" sheetId="11" r:id="rId1"/>
    <sheet name="Stavba" sheetId="1" r:id="rId2"/>
    <sheet name="VzorPolozky" sheetId="10" state="hidden" r:id="rId3"/>
    <sheet name="SO01 A Pol" sheetId="12" r:id="rId4"/>
    <sheet name="SO01 B Pol" sheetId="13" r:id="rId5"/>
    <sheet name="SO02 A Pol" sheetId="14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A Pol'!$1:$7</definedName>
    <definedName name="_xlnm.Print_Titles" localSheetId="4">'SO01 B Pol'!$1:$7</definedName>
    <definedName name="_xlnm.Print_Titles" localSheetId="5">'SO02 A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A Pol'!$A$1:$Y$56</definedName>
    <definedName name="_xlnm.Print_Area" localSheetId="4">'SO01 B Pol'!$A$1:$Y$60</definedName>
    <definedName name="_xlnm.Print_Area" localSheetId="5">'SO02 A Pol'!$A$1:$Y$42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6" i="1"/>
  <c r="I65"/>
  <c r="I17" s="1"/>
  <c r="I64"/>
  <c r="I63"/>
  <c r="I62"/>
  <c r="I61"/>
  <c r="I60"/>
  <c r="I59"/>
  <c r="G45"/>
  <c r="F45"/>
  <c r="G44"/>
  <c r="F44"/>
  <c r="G43"/>
  <c r="F43"/>
  <c r="G42"/>
  <c r="I42" s="1"/>
  <c r="F42"/>
  <c r="G41"/>
  <c r="F41"/>
  <c r="G39"/>
  <c r="F39"/>
  <c r="G41" i="14"/>
  <c r="BA39"/>
  <c r="G9"/>
  <c r="AF41" s="1"/>
  <c r="I9"/>
  <c r="I8" s="1"/>
  <c r="K9"/>
  <c r="K8" s="1"/>
  <c r="O9"/>
  <c r="O8" s="1"/>
  <c r="Q9"/>
  <c r="V9"/>
  <c r="V8" s="1"/>
  <c r="G12"/>
  <c r="I12"/>
  <c r="K12"/>
  <c r="M12"/>
  <c r="O12"/>
  <c r="Q12"/>
  <c r="Q8" s="1"/>
  <c r="V12"/>
  <c r="G14"/>
  <c r="I14"/>
  <c r="K14"/>
  <c r="M14"/>
  <c r="O14"/>
  <c r="Q14"/>
  <c r="V14"/>
  <c r="G17"/>
  <c r="I17"/>
  <c r="K17"/>
  <c r="M17"/>
  <c r="O17"/>
  <c r="Q17"/>
  <c r="V17"/>
  <c r="K19"/>
  <c r="O19"/>
  <c r="G20"/>
  <c r="M20" s="1"/>
  <c r="M19" s="1"/>
  <c r="I20"/>
  <c r="I19" s="1"/>
  <c r="K20"/>
  <c r="O20"/>
  <c r="Q20"/>
  <c r="Q19" s="1"/>
  <c r="V20"/>
  <c r="V19" s="1"/>
  <c r="V22"/>
  <c r="G23"/>
  <c r="M23" s="1"/>
  <c r="I23"/>
  <c r="I22" s="1"/>
  <c r="K23"/>
  <c r="K22" s="1"/>
  <c r="O23"/>
  <c r="Q23"/>
  <c r="Q22" s="1"/>
  <c r="V23"/>
  <c r="G25"/>
  <c r="M25" s="1"/>
  <c r="I25"/>
  <c r="K25"/>
  <c r="O25"/>
  <c r="O22" s="1"/>
  <c r="Q25"/>
  <c r="V25"/>
  <c r="G27"/>
  <c r="I27"/>
  <c r="K27"/>
  <c r="M27"/>
  <c r="O27"/>
  <c r="Q27"/>
  <c r="V27"/>
  <c r="G28"/>
  <c r="I28"/>
  <c r="K28"/>
  <c r="M28"/>
  <c r="O28"/>
  <c r="Q28"/>
  <c r="V28"/>
  <c r="G29"/>
  <c r="I29"/>
  <c r="K29"/>
  <c r="M29"/>
  <c r="O29"/>
  <c r="Q29"/>
  <c r="V29"/>
  <c r="G30"/>
  <c r="M30" s="1"/>
  <c r="I30"/>
  <c r="K30"/>
  <c r="O30"/>
  <c r="Q30"/>
  <c r="V30"/>
  <c r="G32"/>
  <c r="M32" s="1"/>
  <c r="I32"/>
  <c r="K32"/>
  <c r="O32"/>
  <c r="Q32"/>
  <c r="V32"/>
  <c r="O34"/>
  <c r="V34"/>
  <c r="G35"/>
  <c r="G34" s="1"/>
  <c r="I35"/>
  <c r="I34" s="1"/>
  <c r="K35"/>
  <c r="K34" s="1"/>
  <c r="O35"/>
  <c r="Q35"/>
  <c r="Q34" s="1"/>
  <c r="V35"/>
  <c r="G37"/>
  <c r="V37"/>
  <c r="G38"/>
  <c r="I38"/>
  <c r="I37" s="1"/>
  <c r="K38"/>
  <c r="K37" s="1"/>
  <c r="M38"/>
  <c r="M37" s="1"/>
  <c r="O38"/>
  <c r="O37" s="1"/>
  <c r="Q38"/>
  <c r="Q37" s="1"/>
  <c r="V38"/>
  <c r="AE41"/>
  <c r="G59" i="13"/>
  <c r="BA48"/>
  <c r="G9"/>
  <c r="AF59" s="1"/>
  <c r="I9"/>
  <c r="I8" s="1"/>
  <c r="K9"/>
  <c r="K8" s="1"/>
  <c r="O9"/>
  <c r="O8" s="1"/>
  <c r="Q9"/>
  <c r="Q8" s="1"/>
  <c r="V9"/>
  <c r="V8" s="1"/>
  <c r="G12"/>
  <c r="I12"/>
  <c r="K12"/>
  <c r="M12"/>
  <c r="O12"/>
  <c r="Q12"/>
  <c r="V12"/>
  <c r="G14"/>
  <c r="I14"/>
  <c r="K14"/>
  <c r="M14"/>
  <c r="O14"/>
  <c r="Q14"/>
  <c r="V14"/>
  <c r="G17"/>
  <c r="I17"/>
  <c r="K17"/>
  <c r="M17"/>
  <c r="O17"/>
  <c r="Q17"/>
  <c r="V17"/>
  <c r="K19"/>
  <c r="O19"/>
  <c r="G20"/>
  <c r="M20" s="1"/>
  <c r="M19" s="1"/>
  <c r="I20"/>
  <c r="I19" s="1"/>
  <c r="K20"/>
  <c r="O20"/>
  <c r="Q20"/>
  <c r="Q19" s="1"/>
  <c r="V20"/>
  <c r="V19" s="1"/>
  <c r="G23"/>
  <c r="G22" s="1"/>
  <c r="I23"/>
  <c r="I22" s="1"/>
  <c r="K23"/>
  <c r="K22" s="1"/>
  <c r="O23"/>
  <c r="Q23"/>
  <c r="Q22" s="1"/>
  <c r="V23"/>
  <c r="G25"/>
  <c r="M25" s="1"/>
  <c r="I25"/>
  <c r="K25"/>
  <c r="O25"/>
  <c r="O22" s="1"/>
  <c r="Q25"/>
  <c r="V25"/>
  <c r="G27"/>
  <c r="I27"/>
  <c r="K27"/>
  <c r="M27"/>
  <c r="O27"/>
  <c r="Q27"/>
  <c r="V27"/>
  <c r="G30"/>
  <c r="I30"/>
  <c r="K30"/>
  <c r="M30"/>
  <c r="O30"/>
  <c r="Q30"/>
  <c r="V30"/>
  <c r="G31"/>
  <c r="I31"/>
  <c r="K31"/>
  <c r="M31"/>
  <c r="O31"/>
  <c r="Q31"/>
  <c r="V31"/>
  <c r="G32"/>
  <c r="M32" s="1"/>
  <c r="I32"/>
  <c r="K32"/>
  <c r="O32"/>
  <c r="Q32"/>
  <c r="V32"/>
  <c r="G33"/>
  <c r="M33" s="1"/>
  <c r="I33"/>
  <c r="K33"/>
  <c r="O33"/>
  <c r="Q33"/>
  <c r="V33"/>
  <c r="G34"/>
  <c r="M34" s="1"/>
  <c r="I34"/>
  <c r="K34"/>
  <c r="O34"/>
  <c r="Q34"/>
  <c r="V34"/>
  <c r="V22" s="1"/>
  <c r="G36"/>
  <c r="M36" s="1"/>
  <c r="I36"/>
  <c r="K36"/>
  <c r="O36"/>
  <c r="Q36"/>
  <c r="V36"/>
  <c r="G38"/>
  <c r="G39"/>
  <c r="I39"/>
  <c r="I38" s="1"/>
  <c r="K39"/>
  <c r="K38" s="1"/>
  <c r="M39"/>
  <c r="M38" s="1"/>
  <c r="O39"/>
  <c r="O38" s="1"/>
  <c r="Q39"/>
  <c r="Q38" s="1"/>
  <c r="V39"/>
  <c r="G42"/>
  <c r="I42"/>
  <c r="K42"/>
  <c r="M42"/>
  <c r="O42"/>
  <c r="Q42"/>
  <c r="V42"/>
  <c r="V38" s="1"/>
  <c r="G44"/>
  <c r="I44"/>
  <c r="K44"/>
  <c r="M44"/>
  <c r="O44"/>
  <c r="Q44"/>
  <c r="V44"/>
  <c r="K46"/>
  <c r="O46"/>
  <c r="G47"/>
  <c r="M47" s="1"/>
  <c r="M46" s="1"/>
  <c r="I47"/>
  <c r="I46" s="1"/>
  <c r="K47"/>
  <c r="O47"/>
  <c r="Q47"/>
  <c r="Q46" s="1"/>
  <c r="V47"/>
  <c r="V46" s="1"/>
  <c r="O49"/>
  <c r="V49"/>
  <c r="G50"/>
  <c r="M50" s="1"/>
  <c r="M49" s="1"/>
  <c r="I50"/>
  <c r="I49" s="1"/>
  <c r="K50"/>
  <c r="K49" s="1"/>
  <c r="O50"/>
  <c r="Q50"/>
  <c r="Q49" s="1"/>
  <c r="V50"/>
  <c r="G51"/>
  <c r="G52"/>
  <c r="I52"/>
  <c r="I51" s="1"/>
  <c r="K52"/>
  <c r="K51" s="1"/>
  <c r="M52"/>
  <c r="O52"/>
  <c r="O51" s="1"/>
  <c r="Q52"/>
  <c r="Q51" s="1"/>
  <c r="V52"/>
  <c r="G54"/>
  <c r="I54"/>
  <c r="K54"/>
  <c r="M54"/>
  <c r="O54"/>
  <c r="Q54"/>
  <c r="V54"/>
  <c r="V51" s="1"/>
  <c r="G55"/>
  <c r="I55"/>
  <c r="K55"/>
  <c r="M55"/>
  <c r="O55"/>
  <c r="Q55"/>
  <c r="V55"/>
  <c r="G56"/>
  <c r="M56" s="1"/>
  <c r="I56"/>
  <c r="K56"/>
  <c r="O56"/>
  <c r="Q56"/>
  <c r="V56"/>
  <c r="G57"/>
  <c r="M57" s="1"/>
  <c r="I57"/>
  <c r="K57"/>
  <c r="O57"/>
  <c r="Q57"/>
  <c r="V57"/>
  <c r="AE59"/>
  <c r="G55" i="12"/>
  <c r="BA43"/>
  <c r="G9"/>
  <c r="M9" s="1"/>
  <c r="M8" s="1"/>
  <c r="I9"/>
  <c r="I8" s="1"/>
  <c r="K9"/>
  <c r="K8" s="1"/>
  <c r="O9"/>
  <c r="O8" s="1"/>
  <c r="Q9"/>
  <c r="Q8" s="1"/>
  <c r="V9"/>
  <c r="V8" s="1"/>
  <c r="G12"/>
  <c r="I12"/>
  <c r="K12"/>
  <c r="M12"/>
  <c r="O12"/>
  <c r="Q12"/>
  <c r="V12"/>
  <c r="G14"/>
  <c r="I14"/>
  <c r="K14"/>
  <c r="M14"/>
  <c r="O14"/>
  <c r="Q14"/>
  <c r="V14"/>
  <c r="G17"/>
  <c r="I17"/>
  <c r="K17"/>
  <c r="M17"/>
  <c r="O17"/>
  <c r="Q17"/>
  <c r="V17"/>
  <c r="O19"/>
  <c r="G20"/>
  <c r="M20" s="1"/>
  <c r="M19" s="1"/>
  <c r="I20"/>
  <c r="I19" s="1"/>
  <c r="K20"/>
  <c r="K19" s="1"/>
  <c r="O20"/>
  <c r="Q20"/>
  <c r="Q19" s="1"/>
  <c r="V20"/>
  <c r="V19" s="1"/>
  <c r="V22"/>
  <c r="G23"/>
  <c r="M23" s="1"/>
  <c r="I23"/>
  <c r="I22" s="1"/>
  <c r="K23"/>
  <c r="K22" s="1"/>
  <c r="O23"/>
  <c r="O22" s="1"/>
  <c r="Q23"/>
  <c r="Q22" s="1"/>
  <c r="V23"/>
  <c r="G25"/>
  <c r="M25" s="1"/>
  <c r="I25"/>
  <c r="K25"/>
  <c r="O25"/>
  <c r="Q25"/>
  <c r="V25"/>
  <c r="G27"/>
  <c r="I27"/>
  <c r="K27"/>
  <c r="M27"/>
  <c r="O27"/>
  <c r="Q27"/>
  <c r="V27"/>
  <c r="G28"/>
  <c r="I28"/>
  <c r="K28"/>
  <c r="M28"/>
  <c r="O28"/>
  <c r="Q28"/>
  <c r="V28"/>
  <c r="G29"/>
  <c r="I29"/>
  <c r="K29"/>
  <c r="M29"/>
  <c r="O29"/>
  <c r="Q29"/>
  <c r="V29"/>
  <c r="G30"/>
  <c r="M30" s="1"/>
  <c r="I30"/>
  <c r="K30"/>
  <c r="O30"/>
  <c r="Q30"/>
  <c r="V30"/>
  <c r="G32"/>
  <c r="M32" s="1"/>
  <c r="I32"/>
  <c r="K32"/>
  <c r="O32"/>
  <c r="Q32"/>
  <c r="V32"/>
  <c r="V34"/>
  <c r="G35"/>
  <c r="G34" s="1"/>
  <c r="I35"/>
  <c r="I34" s="1"/>
  <c r="K35"/>
  <c r="K34" s="1"/>
  <c r="O35"/>
  <c r="O34" s="1"/>
  <c r="Q35"/>
  <c r="Q34" s="1"/>
  <c r="V35"/>
  <c r="G38"/>
  <c r="M38" s="1"/>
  <c r="I38"/>
  <c r="K38"/>
  <c r="O38"/>
  <c r="Q38"/>
  <c r="V38"/>
  <c r="G40"/>
  <c r="I40"/>
  <c r="K40"/>
  <c r="M40"/>
  <c r="O40"/>
  <c r="Q40"/>
  <c r="V40"/>
  <c r="G41"/>
  <c r="K41"/>
  <c r="G42"/>
  <c r="I42"/>
  <c r="I41" s="1"/>
  <c r="K42"/>
  <c r="M42"/>
  <c r="M41" s="1"/>
  <c r="O42"/>
  <c r="O41" s="1"/>
  <c r="Q42"/>
  <c r="Q41" s="1"/>
  <c r="V42"/>
  <c r="V41" s="1"/>
  <c r="K44"/>
  <c r="O44"/>
  <c r="G45"/>
  <c r="M45" s="1"/>
  <c r="M44" s="1"/>
  <c r="I45"/>
  <c r="I44" s="1"/>
  <c r="K45"/>
  <c r="O45"/>
  <c r="Q45"/>
  <c r="Q44" s="1"/>
  <c r="V45"/>
  <c r="V44" s="1"/>
  <c r="V47"/>
  <c r="G48"/>
  <c r="M48" s="1"/>
  <c r="I48"/>
  <c r="I47" s="1"/>
  <c r="K48"/>
  <c r="K47" s="1"/>
  <c r="O48"/>
  <c r="Q48"/>
  <c r="Q47" s="1"/>
  <c r="V48"/>
  <c r="G50"/>
  <c r="M50" s="1"/>
  <c r="I50"/>
  <c r="K50"/>
  <c r="O50"/>
  <c r="O47" s="1"/>
  <c r="Q50"/>
  <c r="V50"/>
  <c r="G51"/>
  <c r="I51"/>
  <c r="K51"/>
  <c r="M51"/>
  <c r="O51"/>
  <c r="Q51"/>
  <c r="V51"/>
  <c r="G52"/>
  <c r="I52"/>
  <c r="K52"/>
  <c r="M52"/>
  <c r="O52"/>
  <c r="Q52"/>
  <c r="V52"/>
  <c r="G53"/>
  <c r="I53"/>
  <c r="K53"/>
  <c r="M53"/>
  <c r="O53"/>
  <c r="Q53"/>
  <c r="V53"/>
  <c r="AE55"/>
  <c r="I20" i="1"/>
  <c r="I19"/>
  <c r="I18"/>
  <c r="G46"/>
  <c r="G25" s="1"/>
  <c r="H46"/>
  <c r="I67" l="1"/>
  <c r="J65" s="1"/>
  <c r="I16"/>
  <c r="I21" s="1"/>
  <c r="I45"/>
  <c r="I44"/>
  <c r="I43"/>
  <c r="I41"/>
  <c r="I39"/>
  <c r="I46" s="1"/>
  <c r="J39" s="1"/>
  <c r="J46" s="1"/>
  <c r="F46"/>
  <c r="G23" s="1"/>
  <c r="M22" i="14"/>
  <c r="G19"/>
  <c r="G8"/>
  <c r="M35"/>
  <c r="M34" s="1"/>
  <c r="G22"/>
  <c r="M9"/>
  <c r="M8" s="1"/>
  <c r="M51" i="13"/>
  <c r="G8"/>
  <c r="G19"/>
  <c r="G49"/>
  <c r="M9"/>
  <c r="M8" s="1"/>
  <c r="G46"/>
  <c r="M23"/>
  <c r="M22" s="1"/>
  <c r="M22" i="12"/>
  <c r="M47"/>
  <c r="G22"/>
  <c r="G19"/>
  <c r="G47"/>
  <c r="M35"/>
  <c r="M34" s="1"/>
  <c r="AF55"/>
  <c r="G8"/>
  <c r="G44"/>
  <c r="J28" i="1"/>
  <c r="J26"/>
  <c r="G38"/>
  <c r="F38"/>
  <c r="J23"/>
  <c r="J24"/>
  <c r="J25"/>
  <c r="J27"/>
  <c r="E24"/>
  <c r="G24"/>
  <c r="E26"/>
  <c r="G26"/>
  <c r="J62" l="1"/>
  <c r="J66"/>
  <c r="J61"/>
  <c r="J63"/>
  <c r="J60"/>
  <c r="J59"/>
  <c r="J64"/>
  <c r="J41"/>
  <c r="J45"/>
  <c r="J44"/>
  <c r="J42"/>
  <c r="J43"/>
  <c r="A27"/>
  <c r="J67" l="1"/>
  <c r="G28"/>
  <c r="G27" s="1"/>
  <c r="G29" s="1"/>
  <c r="A28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Fisarova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Fisarova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Fisarova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<sst xmlns="http://schemas.openxmlformats.org/spreadsheetml/2006/main" count="954" uniqueCount="246">
  <si>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</si>
  <si>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</si>
  <si>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</si>
  <si>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</si>
  <si>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</si>
  <si>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</si>
  <si>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</si>
  <si>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</si>
  <si>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</si>
  <si>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</si>
  <si>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</si>
  <si>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</si>
  <si>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</si>
  <si>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</si>
  <si>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</si>
  <si>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</si>
  <si>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</si>
  <si>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</si>
  <si>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</si>
  <si>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</si>
  <si>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</si>
  <si>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</si>
  <si>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</si>
  <si>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</si>
  <si>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</si>
  <si>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</si>
  <si>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</si>
  <si>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</si>
  <si>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</si>
  <si>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</si>
  <si>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</si>
  <si>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</si>
  <si>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</si>
  <si>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</si>
  <si>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</si>
  <si>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</si>
  <si>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</si>
  <si>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</si>
  <si>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</si>
  <si>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</si>
  <si>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</si>
  <si>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</si>
  <si>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</si>
  <si>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K011/2024</t>
  </si>
  <si>
    <t>Nové oplocení v areálu bývalých kasáren</t>
  </si>
  <si>
    <t>Město Krnov</t>
  </si>
  <si>
    <t>Hlavní náměstí 96/1</t>
  </si>
  <si>
    <t>Krnov-Pod Bezručovým vrchem</t>
  </si>
  <si>
    <t>79401</t>
  </si>
  <si>
    <t>00296139</t>
  </si>
  <si>
    <t>CZ00296139</t>
  </si>
  <si>
    <t>Stavba</t>
  </si>
  <si>
    <t>Stavební objekt</t>
  </si>
  <si>
    <t>SO01</t>
  </si>
  <si>
    <t>Oplocení Mikulášská</t>
  </si>
  <si>
    <t>A</t>
  </si>
  <si>
    <t>Oplocení delší část (44,40 m)</t>
  </si>
  <si>
    <t>B</t>
  </si>
  <si>
    <t>Oplocení kratší část (26,00 m)</t>
  </si>
  <si>
    <t>SO02</t>
  </si>
  <si>
    <t>Oplocení u Jalex</t>
  </si>
  <si>
    <t>Oplocení</t>
  </si>
  <si>
    <t>Celkem za stavbu</t>
  </si>
  <si>
    <t>CZK</t>
  </si>
  <si>
    <t>#POPS</t>
  </si>
  <si>
    <t>Popis stavby: K011/2024 - Nové oplocení v areálu bývalých kasáren</t>
  </si>
  <si>
    <t>#POPO</t>
  </si>
  <si>
    <t>Popis objektu: SO01 - Oplocení Mikulášská</t>
  </si>
  <si>
    <t>#POPR</t>
  </si>
  <si>
    <t>Popis rozpočtu: A - Oplocení delší část (44,40 m)</t>
  </si>
  <si>
    <t>Popis rozpočtu: B - Oplocení kratší část (26,00 m)</t>
  </si>
  <si>
    <t>Popis objektu: SO02 - Oplocení u Jalex</t>
  </si>
  <si>
    <t>Popis rozpočtu: A - Oplocení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</si>
  <si>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</si>
  <si>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</si>
  <si>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</si>
  <si>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</si>
  <si>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</si>
  <si>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</si>
  <si>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</si>
  <si>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</si>
  <si>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5</t>
  </si>
  <si>
    <t>Komunikace</t>
  </si>
  <si>
    <t>96</t>
  </si>
  <si>
    <t>Bourání konstrukcí</t>
  </si>
  <si>
    <t>99</t>
  </si>
  <si>
    <t>Staveništní přesun hmot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</si>
  <si>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</si>
  <si>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</si>
  <si>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</si>
  <si>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</si>
  <si>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</si>
  <si>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</si>
  <si>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</si>
  <si>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</si>
  <si>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</si>
  <si>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</si>
  <si>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</si>
  <si>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</si>
  <si>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</si>
  <si>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</si>
  <si>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</si>
  <si>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</si>
  <si>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</si>
  <si>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</si>
  <si>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</si>
  <si>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</si>
  <si>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</si>
  <si>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</si>
  <si>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</si>
  <si>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</si>
  <si>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</si>
  <si>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</si>
  <si>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</si>
  <si>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</si>
  <si>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</si>
  <si>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</si>
  <si>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</si>
  <si>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</si>
  <si>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</si>
  <si>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</si>
  <si>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</si>
  <si>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</si>
  <si>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139601102R00</t>
  </si>
  <si>
    <t>Ruční výkop jam, rýh a šachet v hornině 3</t>
  </si>
  <si>
    <t>m3</t>
  </si>
  <si>
    <t>800-1</t>
  </si>
  <si>
    <t>RTS 25/ II</t>
  </si>
  <si>
    <t>RTS 24/ I</t>
  </si>
  <si>
    <t>Práce</t>
  </si>
  <si>
    <t>Běžná</t>
  </si>
  <si>
    <t>POL1_</t>
  </si>
  <si>
    <t>s přehozením na vzdálenost do 5 m nebo s naložením na ruční dopravní prostředek</t>
  </si>
  <si>
    <t>SPI</t>
  </si>
  <si>
    <t>výkop patek : 24*0,40*0,40*0,80</t>
  </si>
  <si>
    <t>VV</t>
  </si>
  <si>
    <t>162201102R00</t>
  </si>
  <si>
    <t>Vodorovné přemístění výkopku z horniny 1 až 4, na vzdálenost přes 20  do 50 m</t>
  </si>
  <si>
    <t>po suchu, bez naložení výkopku, avšak se složením bez rozhrnutí, zpáteční cesta vozidla.</t>
  </si>
  <si>
    <t>181006112R00</t>
  </si>
  <si>
    <t>Rozprostření zemin schopných zúrodnění sklon svahu do 1:5, tloušťka přes 100 do 150 mm</t>
  </si>
  <si>
    <t>m2</t>
  </si>
  <si>
    <t>823-2</t>
  </si>
  <si>
    <t>v rovině a ve sklonu do 1:5 ve sklonu přes 1:5</t>
  </si>
  <si>
    <t>3,072/0,15</t>
  </si>
  <si>
    <t>183403253R00</t>
  </si>
  <si>
    <t>Obdělávání půdy hrabáním, na svahu přes 1:5 do 1:2</t>
  </si>
  <si>
    <t>823-1</t>
  </si>
  <si>
    <t>urovnání podél plotu : 2*44,40*2,00</t>
  </si>
  <si>
    <t>275313621R00</t>
  </si>
  <si>
    <t>Beton základových patek prostý třídy C 20/25</t>
  </si>
  <si>
    <t>801-1</t>
  </si>
  <si>
    <t>patky : 24*0,40*0,40*0,80</t>
  </si>
  <si>
    <t>318110011R00</t>
  </si>
  <si>
    <t xml:space="preserve">Podhrabové desky osazení bez dodávky podhrabové desky a držáků,  ,  </t>
  </si>
  <si>
    <t>soubor</t>
  </si>
  <si>
    <t>801-5</t>
  </si>
  <si>
    <t>23*4</t>
  </si>
  <si>
    <t>338121125R00</t>
  </si>
  <si>
    <t>Osazování sloupků a vzpěr plotových železobeton. se zabetonováním patky betonem třídy C -/7,5, o objemu přes 0,15  do 0,20 m3</t>
  </si>
  <si>
    <t>kus</t>
  </si>
  <si>
    <t>prefabrikovaných plných nebo s drážkami pro výplňové desky, (bez hloubení jamky)</t>
  </si>
  <si>
    <t>59233811R</t>
  </si>
  <si>
    <t>sloupek plotový beton; řadový; pro plot jednostranný; l = 2 800 mm; š = 150,0 mm; tl = 150,00 mm; barva přírodní; povrch dekor přírodního kamene</t>
  </si>
  <si>
    <t>SPCM</t>
  </si>
  <si>
    <t>Specifikace</t>
  </si>
  <si>
    <t>POL3_</t>
  </si>
  <si>
    <t>59233821R</t>
  </si>
  <si>
    <t>sloupek plotový beton; krajový; pro plot jednostranný; l = 2 800 mm; š = 150,0 mm; tl = 150,00 mm; barva přírodní; povrch dekor přírodního kamene</t>
  </si>
  <si>
    <t>59233829R</t>
  </si>
  <si>
    <t>Sloupek rohový betonový 150 x 150 x 2800 mm povrch reliéfní, přírodní</t>
  </si>
  <si>
    <t>Vlastní</t>
  </si>
  <si>
    <t>Indiv</t>
  </si>
  <si>
    <t>59233998K</t>
  </si>
  <si>
    <t>Betonová deska plotová oboustranný reliéf, šedá 2000x500mm</t>
  </si>
  <si>
    <t>23*3</t>
  </si>
  <si>
    <t>59233999K</t>
  </si>
  <si>
    <t>Betonová deska plotová rádius oboustranný reliéf, šedá 2000x500mm</t>
  </si>
  <si>
    <t>vrchní řada : 23*1</t>
  </si>
  <si>
    <t>961044111R00</t>
  </si>
  <si>
    <t>Bourání základů z betonu prostého</t>
  </si>
  <si>
    <t>801-3</t>
  </si>
  <si>
    <t>nebo vybourání otvorů průřezové plochy přes 4 m2 v základech,</t>
  </si>
  <si>
    <t>stávající základ : 16*0,40*0,40*0,80</t>
  </si>
  <si>
    <t>970251100R00</t>
  </si>
  <si>
    <t>Řezání železobetonu hloubka řezu 100 mm</t>
  </si>
  <si>
    <t>m</t>
  </si>
  <si>
    <t>zkrácení dvou krajních polí na přesnou délku : 2*2,00</t>
  </si>
  <si>
    <t>966006139KR1</t>
  </si>
  <si>
    <t>Odstranění stávajících sloupků oplocení, průměr 150mm+</t>
  </si>
  <si>
    <t>998152121R00</t>
  </si>
  <si>
    <t>Přesun hmot pro oplocení a objekty zvláštní,monol. vodorovně do 50 m výšky do 3 m</t>
  </si>
  <si>
    <t>t</t>
  </si>
  <si>
    <t>Přesun hmot</t>
  </si>
  <si>
    <t>POL7_</t>
  </si>
  <si>
    <t>na novostavbách a změnách objektů pro oplocení (815 2 JKSo), objekty zvláštní pro chov živočichů (815 3 JKSO), objekty pozemní různé (815 9 JKSO) se svislou nosnou konstrukcí monolitickou betonovou tyčovou nebo plošnou ( KMCH 2 a 3 - JKSO šesté místo)</t>
  </si>
  <si>
    <t>767134802R00</t>
  </si>
  <si>
    <t>Demontáž stěn a příček z plechu oplechování stěn  plechy šroubovanými</t>
  </si>
  <si>
    <t>800-767</t>
  </si>
  <si>
    <t>44,40*2,00</t>
  </si>
  <si>
    <t>979081111R00</t>
  </si>
  <si>
    <t>Odvoz suti a vybouraných hmot na skládku do 1 km</t>
  </si>
  <si>
    <t>Přesun suti</t>
  </si>
  <si>
    <t>POL8_</t>
  </si>
  <si>
    <t>Včetně naložení na dopravní prostředek a složení na skládku, bez poplatku za skládku.</t>
  </si>
  <si>
    <t>POP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</si>
  <si>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</si>
  <si>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</si>
  <si>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</si>
  <si>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</si>
  <si>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</si>
  <si>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</si>
  <si>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979990107R00</t>
  </si>
  <si>
    <t>Poplatek za skládku za uložení, směs betonu, cihel a dřeva,  , skupina 17 09 04 z Katalogu odpadů</t>
  </si>
  <si>
    <t>SUM</t>
  </si>
  <si>
    <t>END</t>
  </si>
  <si>
    <t>15*0,40*0,40*0,80</t>
  </si>
  <si>
    <t>1,92/0,15</t>
  </si>
  <si>
    <t>podél plotu : 26,00*2*2,00</t>
  </si>
  <si>
    <t>13*4</t>
  </si>
  <si>
    <t>338171122R00</t>
  </si>
  <si>
    <t>Osazování sloupků a vzpěr plotových ocelových výšky do 2,60 m, se zabetonováním do 0,5 m3 do předem připravených jamek betonem C 25/30</t>
  </si>
  <si>
    <t>trubkových nebo profilovaných</t>
  </si>
  <si>
    <t>pro branku : 2</t>
  </si>
  <si>
    <t>338001</t>
  </si>
  <si>
    <t>Sloupek hranatý 60x40mm délky 2500mm včetně víček, zinkováno</t>
  </si>
  <si>
    <t>13*3</t>
  </si>
  <si>
    <t>vrchní řada : 13*1</t>
  </si>
  <si>
    <t>stávající oplocení : 7*0,40*0,40*0,80</t>
  </si>
  <si>
    <t>3*2,00</t>
  </si>
  <si>
    <t>Odstranění stávajících sloupků oplocení</t>
  </si>
  <si>
    <t>stávající oplocení : 7</t>
  </si>
  <si>
    <t>767911822R00</t>
  </si>
  <si>
    <t>Demontáž oplocení demontáž pletiva, výšky do 2,0 m</t>
  </si>
  <si>
    <t>Poplatek za uložení, směs betonu, cihel a dřeva,  , skupina 17 09 04 z Katalogu odpadů</t>
  </si>
  <si>
    <t>14*0,40*0,40*0,80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</si>
  <si>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</si>
  <si>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</si>
  <si>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</si>
  <si>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</si>
  <si>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podél plotu : 2*(25,00)*2,00</t>
  </si>
  <si>
    <t>13*1</t>
  </si>
  <si>
    <t>596291111R00</t>
  </si>
  <si>
    <t>Řezání zámkové dlažby tloušťky 60 mm</t>
  </si>
  <si>
    <t>822-1</t>
  </si>
  <si>
    <t>zkrácení betonové desky : 4*0,50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</si>
</sst>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2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6" xfId="0" applyNumberFormat="1" applyFont="1" applyFill="1" applyBorder="1" applyAlignment="1">
      <alignment horizontal="center" vertical="center"/>
    </xf>
    <xf numFmtId="4" fontId="3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7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0" fontId="19" fillId="0" borderId="18" xfId="0" applyNumberFormat="1" applyFont="1" applyBorder="1" applyAlignment="1">
      <alignment vertical="top"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9" fillId="0" borderId="0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3.2"/>
  <sheetData>
    <row r="1" spans="1:7">
      <c r="A1" s="21" t="s">
        <v>38</v>
      </c>
    </row>
    <row r="2" spans="1:7" ht="57.75" customHeight="1">
      <c r="A2" s="76" t="s">
        <v>39</v>
      </c>
      <c r="B2" s="76"/>
      <c r="C2" s="76"/>
      <c r="D2" s="76"/>
      <c r="E2" s="76"/>
      <c r="F2" s="76"/>
      <c r="G2" s="76"/>
    </row>
  </sheetData>
  <sheetProtection password="DC93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70"/>
  <sheetViews>
    <sheetView showGridLines="0" tabSelected="1" topLeftCell="B12" zoomScaleNormal="100" zoomScaleSheetLayoutView="75" workbookViewId="0">
      <selection activeCell="A29" sqref="A29"/>
    </sheetView>
  </sheetViews>
  <sheetFormatPr defaultColWidth="9" defaultRowHeight="13.2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>
      <c r="A2" s="2"/>
      <c r="B2" s="108" t="s">
        <v>22</v>
      </c>
      <c r="C2" s="109"/>
      <c r="D2" s="110" t="s">
        <v>43</v>
      </c>
      <c r="E2" s="111" t="s">
        <v>44</v>
      </c>
      <c r="F2" s="112"/>
      <c r="G2" s="112"/>
      <c r="H2" s="112"/>
      <c r="I2" s="112"/>
      <c r="J2" s="113"/>
      <c r="O2" s="1"/>
    </row>
    <row r="3" spans="1:15" ht="27" hidden="1" customHeight="1">
      <c r="A3" s="2"/>
      <c r="B3" s="114"/>
      <c r="C3" s="109"/>
      <c r="D3" s="115"/>
      <c r="E3" s="116"/>
      <c r="F3" s="117"/>
      <c r="G3" s="117"/>
      <c r="H3" s="117"/>
      <c r="I3" s="117"/>
      <c r="J3" s="118"/>
    </row>
    <row r="4" spans="1:15" ht="23.25" customHeight="1">
      <c r="A4" s="2"/>
      <c r="B4" s="119"/>
      <c r="C4" s="120"/>
      <c r="D4" s="121"/>
      <c r="E4" s="122"/>
      <c r="F4" s="122"/>
      <c r="G4" s="122"/>
      <c r="H4" s="122"/>
      <c r="I4" s="122"/>
      <c r="J4" s="123"/>
    </row>
    <row r="5" spans="1:15" ht="24" customHeight="1">
      <c r="A5" s="2"/>
      <c r="B5" s="31" t="s">
        <v>42</v>
      </c>
      <c r="D5" s="124" t="s">
        <v>45</v>
      </c>
      <c r="E5" s="91"/>
      <c r="F5" s="91"/>
      <c r="G5" s="91"/>
      <c r="H5" s="18" t="s">
        <v>40</v>
      </c>
      <c r="I5" s="128" t="s">
        <v>49</v>
      </c>
      <c r="J5" s="8"/>
    </row>
    <row r="6" spans="1:15" ht="15.75" customHeight="1">
      <c r="A6" s="2"/>
      <c r="B6" s="28"/>
      <c r="C6" s="55"/>
      <c r="D6" s="125" t="s">
        <v>46</v>
      </c>
      <c r="E6" s="92"/>
      <c r="F6" s="92"/>
      <c r="G6" s="92"/>
      <c r="H6" s="18" t="s">
        <v>34</v>
      </c>
      <c r="I6" s="128" t="s">
        <v>50</v>
      </c>
      <c r="J6" s="8"/>
    </row>
    <row r="7" spans="1:15" ht="15.75" customHeight="1">
      <c r="A7" s="2"/>
      <c r="B7" s="29"/>
      <c r="C7" s="56"/>
      <c r="D7" s="127" t="s">
        <v>48</v>
      </c>
      <c r="E7" s="126" t="s">
        <v>47</v>
      </c>
      <c r="F7" s="93"/>
      <c r="G7" s="93"/>
      <c r="H7" s="24"/>
      <c r="I7" s="23"/>
      <c r="J7" s="34"/>
    </row>
    <row r="8" spans="1:15" ht="24" hidden="1" customHeight="1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>
      <c r="A9" s="2"/>
      <c r="B9" s="2"/>
      <c r="D9" s="51"/>
      <c r="H9" s="18" t="s">
        <v>34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>
      <c r="A16" s="199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SUMIF(F59:F66,A16,I59:I66)+SUMIF(F59:F66,"PSU",I59:I66)</f>
        <v>0</v>
      </c>
      <c r="J16" s="85"/>
    </row>
    <row r="17" spans="1:10" ht="23.25" customHeight="1">
      <c r="A17" s="199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SUMIF(F59:F66,A17,I59:I66)</f>
        <v>0</v>
      </c>
      <c r="J17" s="85"/>
    </row>
    <row r="18" spans="1:10" ht="23.25" customHeight="1">
      <c r="A18" s="199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SUMIF(F59:F66,A18,I59:I66)</f>
        <v>0</v>
      </c>
      <c r="J18" s="85"/>
    </row>
    <row r="19" spans="1:10" ht="23.25" customHeight="1">
      <c r="A19" s="199" t="s">
        <v>92</v>
      </c>
      <c r="B19" s="38" t="s">
        <v>27</v>
      </c>
      <c r="C19" s="62"/>
      <c r="D19" s="63"/>
      <c r="E19" s="83"/>
      <c r="F19" s="84"/>
      <c r="G19" s="83"/>
      <c r="H19" s="84"/>
      <c r="I19" s="83">
        <f>SUMIF(F59:F66,A19,I59:I66)</f>
        <v>0</v>
      </c>
      <c r="J19" s="85"/>
    </row>
    <row r="20" spans="1:10" ht="23.25" customHeight="1">
      <c r="A20" s="199" t="s">
        <v>93</v>
      </c>
      <c r="B20" s="38" t="s">
        <v>28</v>
      </c>
      <c r="C20" s="62"/>
      <c r="D20" s="63"/>
      <c r="E20" s="83"/>
      <c r="F20" s="84"/>
      <c r="G20" s="83"/>
      <c r="H20" s="84"/>
      <c r="I20" s="83">
        <f>SUMIF(F59:F66,A20,I59:I66)</f>
        <v>0</v>
      </c>
      <c r="J20" s="85"/>
    </row>
    <row r="21" spans="1:10" ht="23.25" customHeight="1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/>
      <c r="B23" s="38" t="s">
        <v>12</v>
      </c>
      <c r="C23" s="62"/>
      <c r="D23" s="63"/>
      <c r="E23" s="67">
        <v>15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hidden="1" customHeight="1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95">
        <f>I23*E23/100</f>
        <v>0</v>
      </c>
      <c r="H24" s="96"/>
      <c r="I24" s="96"/>
      <c r="J24" s="40" t="str">
        <f t="shared" si="0"/>
        <v>CZK</v>
      </c>
    </row>
    <row r="25" spans="1:10" ht="23.25" customHeight="1">
      <c r="A25" s="2"/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hidden="1" customHeight="1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>
      <c r="A28" s="2">
        <f>(A27-INT(A27))*100</f>
        <v>0</v>
      </c>
      <c r="B28" s="168" t="s">
        <v>23</v>
      </c>
      <c r="C28" s="169"/>
      <c r="D28" s="169"/>
      <c r="E28" s="170"/>
      <c r="F28" s="171"/>
      <c r="G28" s="172">
        <f>A27</f>
        <v>0</v>
      </c>
      <c r="H28" s="172"/>
      <c r="I28" s="172"/>
      <c r="J28" s="173" t="str">
        <f t="shared" si="0"/>
        <v>CZK</v>
      </c>
    </row>
    <row r="29" spans="1:10" ht="27.75" hidden="1" customHeight="1" thickBot="1">
      <c r="A29" s="2"/>
      <c r="B29" s="168" t="s">
        <v>35</v>
      </c>
      <c r="C29" s="174"/>
      <c r="D29" s="174"/>
      <c r="E29" s="174"/>
      <c r="F29" s="175"/>
      <c r="G29" s="176">
        <f>ZakladDPHSni+DPHSni+ZakladDPHZakl+DPHZakl+Zaokrouhleni</f>
        <v>0</v>
      </c>
      <c r="H29" s="176"/>
      <c r="I29" s="176"/>
      <c r="J29" s="177" t="s">
        <v>63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customHeight="1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5" t="s">
        <v>1</v>
      </c>
      <c r="J38" s="146" t="s">
        <v>0</v>
      </c>
    </row>
    <row r="39" spans="1:10" ht="25.5" hidden="1" customHeight="1">
      <c r="A39" s="136">
        <v>1</v>
      </c>
      <c r="B39" s="147" t="s">
        <v>51</v>
      </c>
      <c r="C39" s="148"/>
      <c r="D39" s="148"/>
      <c r="E39" s="148"/>
      <c r="F39" s="149">
        <f>'SO01 A Pol'!AE55+'SO01 B Pol'!AE59+'SO02 A Pol'!AE41</f>
        <v>0</v>
      </c>
      <c r="G39" s="150">
        <f>'SO01 A Pol'!AF55+'SO01 B Pol'!AF59+'SO02 A Pol'!AF41</f>
        <v>0</v>
      </c>
      <c r="H39" s="151"/>
      <c r="I39" s="152">
        <f>F39+G39+H39</f>
        <v>0</v>
      </c>
      <c r="J39" s="153" t="str">
        <f>IF(CenaCelkemVypocet=0,"",I39/CenaCelkemVypocet*100)</f>
        <v/>
      </c>
    </row>
    <row r="40" spans="1:10" ht="25.5" customHeight="1">
      <c r="A40" s="136">
        <v>2</v>
      </c>
      <c r="B40" s="154"/>
      <c r="C40" s="155" t="s">
        <v>52</v>
      </c>
      <c r="D40" s="155"/>
      <c r="E40" s="155"/>
      <c r="F40" s="156"/>
      <c r="G40" s="157"/>
      <c r="H40" s="157"/>
      <c r="I40" s="158"/>
      <c r="J40" s="159"/>
    </row>
    <row r="41" spans="1:10" ht="25.5" customHeight="1">
      <c r="A41" s="136">
        <v>2</v>
      </c>
      <c r="B41" s="154" t="s">
        <v>53</v>
      </c>
      <c r="C41" s="155" t="s">
        <v>54</v>
      </c>
      <c r="D41" s="155"/>
      <c r="E41" s="155"/>
      <c r="F41" s="156">
        <f>'SO01 A Pol'!AE55+'SO01 B Pol'!AE59</f>
        <v>0</v>
      </c>
      <c r="G41" s="157">
        <f>'SO01 A Pol'!AF55+'SO01 B Pol'!AF59</f>
        <v>0</v>
      </c>
      <c r="H41" s="157"/>
      <c r="I41" s="158">
        <f>F41+G41+H41</f>
        <v>0</v>
      </c>
      <c r="J41" s="159" t="str">
        <f>IF(CenaCelkemVypocet=0,"",I41/CenaCelkemVypocet*100)</f>
        <v/>
      </c>
    </row>
    <row r="42" spans="1:10" ht="25.5" customHeight="1">
      <c r="A42" s="136">
        <v>3</v>
      </c>
      <c r="B42" s="160" t="s">
        <v>55</v>
      </c>
      <c r="C42" s="148" t="s">
        <v>56</v>
      </c>
      <c r="D42" s="148"/>
      <c r="E42" s="148"/>
      <c r="F42" s="161">
        <f>'SO01 A Pol'!AE55</f>
        <v>0</v>
      </c>
      <c r="G42" s="151">
        <f>'SO01 A Pol'!AF55</f>
        <v>0</v>
      </c>
      <c r="H42" s="151"/>
      <c r="I42" s="152">
        <f>F42+G42+H42</f>
        <v>0</v>
      </c>
      <c r="J42" s="153" t="str">
        <f>IF(CenaCelkemVypocet=0,"",I42/CenaCelkemVypocet*100)</f>
        <v/>
      </c>
    </row>
    <row r="43" spans="1:10" ht="25.5" customHeight="1">
      <c r="A43" s="136">
        <v>3</v>
      </c>
      <c r="B43" s="160" t="s">
        <v>57</v>
      </c>
      <c r="C43" s="148" t="s">
        <v>58</v>
      </c>
      <c r="D43" s="148"/>
      <c r="E43" s="148"/>
      <c r="F43" s="161">
        <f>'SO01 B Pol'!AE59</f>
        <v>0</v>
      </c>
      <c r="G43" s="151">
        <f>'SO01 B Pol'!AF59</f>
        <v>0</v>
      </c>
      <c r="H43" s="151"/>
      <c r="I43" s="152">
        <f>F43+G43+H43</f>
        <v>0</v>
      </c>
      <c r="J43" s="153" t="str">
        <f>IF(CenaCelkemVypocet=0,"",I43/CenaCelkemVypocet*100)</f>
        <v/>
      </c>
    </row>
    <row r="44" spans="1:10" ht="25.5" customHeight="1">
      <c r="A44" s="136">
        <v>2</v>
      </c>
      <c r="B44" s="154" t="s">
        <v>59</v>
      </c>
      <c r="C44" s="155" t="s">
        <v>60</v>
      </c>
      <c r="D44" s="155"/>
      <c r="E44" s="155"/>
      <c r="F44" s="156">
        <f>'SO02 A Pol'!AE41</f>
        <v>0</v>
      </c>
      <c r="G44" s="157">
        <f>'SO02 A Pol'!AF41</f>
        <v>0</v>
      </c>
      <c r="H44" s="157"/>
      <c r="I44" s="158">
        <f>F44+G44+H44</f>
        <v>0</v>
      </c>
      <c r="J44" s="159" t="str">
        <f>IF(CenaCelkemVypocet=0,"",I44/CenaCelkemVypocet*100)</f>
        <v/>
      </c>
    </row>
    <row r="45" spans="1:10" ht="25.5" customHeight="1">
      <c r="A45" s="136">
        <v>3</v>
      </c>
      <c r="B45" s="160" t="s">
        <v>55</v>
      </c>
      <c r="C45" s="148" t="s">
        <v>61</v>
      </c>
      <c r="D45" s="148"/>
      <c r="E45" s="148"/>
      <c r="F45" s="161">
        <f>'SO02 A Pol'!AE41</f>
        <v>0</v>
      </c>
      <c r="G45" s="151">
        <f>'SO02 A Pol'!AF41</f>
        <v>0</v>
      </c>
      <c r="H45" s="151"/>
      <c r="I45" s="152">
        <f>F45+G45+H45</f>
        <v>0</v>
      </c>
      <c r="J45" s="153" t="str">
        <f>IF(CenaCelkemVypocet=0,"",I45/CenaCelkemVypocet*100)</f>
        <v/>
      </c>
    </row>
    <row r="46" spans="1:10" ht="25.5" customHeight="1">
      <c r="A46" s="136"/>
      <c r="B46" s="162" t="s">
        <v>62</v>
      </c>
      <c r="C46" s="163"/>
      <c r="D46" s="163"/>
      <c r="E46" s="163"/>
      <c r="F46" s="164">
        <f>SUMIF(A39:A45,"=1",F39:F45)</f>
        <v>0</v>
      </c>
      <c r="G46" s="165">
        <f>SUMIF(A39:A45,"=1",G39:G45)</f>
        <v>0</v>
      </c>
      <c r="H46" s="165">
        <f>SUMIF(A39:A45,"=1",H39:H45)</f>
        <v>0</v>
      </c>
      <c r="I46" s="166">
        <f>SUMIF(A39:A45,"=1",I39:I45)</f>
        <v>0</v>
      </c>
      <c r="J46" s="167">
        <f>SUMIF(A39:A45,"=1",J39:J45)</f>
        <v>0</v>
      </c>
    </row>
    <row r="48" spans="1:10">
      <c r="A48" t="s">
        <v>64</v>
      </c>
      <c r="B48" t="s">
        <v>65</v>
      </c>
    </row>
    <row r="49" spans="1:10">
      <c r="A49" t="s">
        <v>66</v>
      </c>
      <c r="B49" t="s">
        <v>67</v>
      </c>
    </row>
    <row r="50" spans="1:10">
      <c r="A50" t="s">
        <v>68</v>
      </c>
      <c r="B50" t="s">
        <v>69</v>
      </c>
    </row>
    <row r="51" spans="1:10">
      <c r="A51" t="s">
        <v>68</v>
      </c>
      <c r="B51" t="s">
        <v>70</v>
      </c>
    </row>
    <row r="52" spans="1:10">
      <c r="A52" t="s">
        <v>66</v>
      </c>
      <c r="B52" t="s">
        <v>71</v>
      </c>
    </row>
    <row r="53" spans="1:10">
      <c r="A53" t="s">
        <v>68</v>
      </c>
      <c r="B53" t="s">
        <v>72</v>
      </c>
    </row>
    <row r="56" spans="1:10" ht="15.6">
      <c r="B56" s="178" t="s">
        <v>73</v>
      </c>
    </row>
    <row r="58" spans="1:10" ht="25.5" customHeight="1">
      <c r="A58" s="180"/>
      <c r="B58" s="183" t="s">
        <v>17</v>
      </c>
      <c r="C58" s="183" t="s">
        <v>5</v>
      </c>
      <c r="D58" s="184"/>
      <c r="E58" s="184"/>
      <c r="F58" s="185" t="s">
        <v>74</v>
      </c>
      <c r="G58" s="185"/>
      <c r="H58" s="185"/>
      <c r="I58" s="185" t="s">
        <v>29</v>
      </c>
      <c r="J58" s="185" t="s">
        <v>0</v>
      </c>
    </row>
    <row r="59" spans="1:10" ht="36.75" customHeight="1">
      <c r="A59" s="181"/>
      <c r="B59" s="186" t="s">
        <v>75</v>
      </c>
      <c r="C59" s="187" t="s">
        <v>76</v>
      </c>
      <c r="D59" s="188"/>
      <c r="E59" s="188"/>
      <c r="F59" s="195" t="s">
        <v>24</v>
      </c>
      <c r="G59" s="196"/>
      <c r="H59" s="196"/>
      <c r="I59" s="196">
        <f>'SO01 A Pol'!G8+'SO01 B Pol'!G8+'SO02 A Pol'!G8</f>
        <v>0</v>
      </c>
      <c r="J59" s="192" t="str">
        <f>IF(I67=0,"",I59/I67*100)</f>
        <v/>
      </c>
    </row>
    <row r="60" spans="1:10" ht="36.75" customHeight="1">
      <c r="A60" s="181"/>
      <c r="B60" s="186" t="s">
        <v>77</v>
      </c>
      <c r="C60" s="187" t="s">
        <v>78</v>
      </c>
      <c r="D60" s="188"/>
      <c r="E60" s="188"/>
      <c r="F60" s="195" t="s">
        <v>24</v>
      </c>
      <c r="G60" s="196"/>
      <c r="H60" s="196"/>
      <c r="I60" s="196">
        <f>'SO01 A Pol'!G19+'SO01 B Pol'!G19+'SO02 A Pol'!G19</f>
        <v>0</v>
      </c>
      <c r="J60" s="192" t="str">
        <f>IF(I67=0,"",I60/I67*100)</f>
        <v/>
      </c>
    </row>
    <row r="61" spans="1:10" ht="36.75" customHeight="1">
      <c r="A61" s="181"/>
      <c r="B61" s="186" t="s">
        <v>79</v>
      </c>
      <c r="C61" s="187" t="s">
        <v>80</v>
      </c>
      <c r="D61" s="188"/>
      <c r="E61" s="188"/>
      <c r="F61" s="195" t="s">
        <v>24</v>
      </c>
      <c r="G61" s="196"/>
      <c r="H61" s="196"/>
      <c r="I61" s="196">
        <f>'SO01 A Pol'!G22+'SO01 B Pol'!G22+'SO02 A Pol'!G22</f>
        <v>0</v>
      </c>
      <c r="J61" s="192" t="str">
        <f>IF(I67=0,"",I61/I67*100)</f>
        <v/>
      </c>
    </row>
    <row r="62" spans="1:10" ht="36.75" customHeight="1">
      <c r="A62" s="181"/>
      <c r="B62" s="186" t="s">
        <v>81</v>
      </c>
      <c r="C62" s="187" t="s">
        <v>82</v>
      </c>
      <c r="D62" s="188"/>
      <c r="E62" s="188"/>
      <c r="F62" s="195" t="s">
        <v>24</v>
      </c>
      <c r="G62" s="196"/>
      <c r="H62" s="196"/>
      <c r="I62" s="196">
        <f>'SO02 A Pol'!G34</f>
        <v>0</v>
      </c>
      <c r="J62" s="192" t="str">
        <f>IF(I67=0,"",I62/I67*100)</f>
        <v/>
      </c>
    </row>
    <row r="63" spans="1:10" ht="36.75" customHeight="1">
      <c r="A63" s="181"/>
      <c r="B63" s="186" t="s">
        <v>83</v>
      </c>
      <c r="C63" s="187" t="s">
        <v>84</v>
      </c>
      <c r="D63" s="188"/>
      <c r="E63" s="188"/>
      <c r="F63" s="195" t="s">
        <v>24</v>
      </c>
      <c r="G63" s="196"/>
      <c r="H63" s="196"/>
      <c r="I63" s="196">
        <f>'SO01 A Pol'!G34+'SO01 B Pol'!G38</f>
        <v>0</v>
      </c>
      <c r="J63" s="192" t="str">
        <f>IF(I67=0,"",I63/I67*100)</f>
        <v/>
      </c>
    </row>
    <row r="64" spans="1:10" ht="36.75" customHeight="1">
      <c r="A64" s="181"/>
      <c r="B64" s="186" t="s">
        <v>85</v>
      </c>
      <c r="C64" s="187" t="s">
        <v>86</v>
      </c>
      <c r="D64" s="188"/>
      <c r="E64" s="188"/>
      <c r="F64" s="195" t="s">
        <v>24</v>
      </c>
      <c r="G64" s="196"/>
      <c r="H64" s="196"/>
      <c r="I64" s="196">
        <f>'SO01 A Pol'!G41+'SO01 B Pol'!G46+'SO02 A Pol'!G37</f>
        <v>0</v>
      </c>
      <c r="J64" s="192" t="str">
        <f>IF(I67=0,"",I64/I67*100)</f>
        <v/>
      </c>
    </row>
    <row r="65" spans="1:10" ht="36.75" customHeight="1">
      <c r="A65" s="181"/>
      <c r="B65" s="186" t="s">
        <v>87</v>
      </c>
      <c r="C65" s="187" t="s">
        <v>88</v>
      </c>
      <c r="D65" s="188"/>
      <c r="E65" s="188"/>
      <c r="F65" s="195" t="s">
        <v>25</v>
      </c>
      <c r="G65" s="196"/>
      <c r="H65" s="196"/>
      <c r="I65" s="196">
        <f>'SO01 A Pol'!G44+'SO01 B Pol'!G49</f>
        <v>0</v>
      </c>
      <c r="J65" s="192" t="str">
        <f>IF(I67=0,"",I65/I67*100)</f>
        <v/>
      </c>
    </row>
    <row r="66" spans="1:10" ht="36.75" customHeight="1">
      <c r="A66" s="181"/>
      <c r="B66" s="186" t="s">
        <v>89</v>
      </c>
      <c r="C66" s="187" t="s">
        <v>90</v>
      </c>
      <c r="D66" s="188"/>
      <c r="E66" s="188"/>
      <c r="F66" s="195" t="s">
        <v>91</v>
      </c>
      <c r="G66" s="196"/>
      <c r="H66" s="196"/>
      <c r="I66" s="196">
        <f>'SO01 A Pol'!G47+'SO01 B Pol'!G51</f>
        <v>0</v>
      </c>
      <c r="J66" s="192" t="str">
        <f>IF(I67=0,"",I66/I67*100)</f>
        <v/>
      </c>
    </row>
    <row r="67" spans="1:10" ht="25.5" customHeight="1">
      <c r="A67" s="182"/>
      <c r="B67" s="189" t="s">
        <v>1</v>
      </c>
      <c r="C67" s="190"/>
      <c r="D67" s="191"/>
      <c r="E67" s="191"/>
      <c r="F67" s="197"/>
      <c r="G67" s="198"/>
      <c r="H67" s="198"/>
      <c r="I67" s="198">
        <f>SUM(I59:I66)</f>
        <v>0</v>
      </c>
      <c r="J67" s="193">
        <f>SUM(J59:J66)</f>
        <v>0</v>
      </c>
    </row>
    <row r="68" spans="1:10">
      <c r="F68" s="135"/>
      <c r="G68" s="135"/>
      <c r="H68" s="135"/>
      <c r="I68" s="135"/>
      <c r="J68" s="194"/>
    </row>
    <row r="69" spans="1:10">
      <c r="F69" s="135"/>
      <c r="G69" s="135"/>
      <c r="H69" s="135"/>
      <c r="I69" s="135"/>
      <c r="J69" s="194"/>
    </row>
    <row r="70" spans="1:10">
      <c r="F70" s="135"/>
      <c r="G70" s="135"/>
      <c r="H70" s="135"/>
      <c r="I70" s="135"/>
      <c r="J70" s="194"/>
    </row>
  </sheetData>
  <sheetProtection password="DC93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6:E66"/>
    <mergeCell ref="C61:E61"/>
    <mergeCell ref="C62:E62"/>
    <mergeCell ref="C63:E63"/>
    <mergeCell ref="C64:E64"/>
    <mergeCell ref="C65:E65"/>
    <mergeCell ref="C44:E44"/>
    <mergeCell ref="C45:E45"/>
    <mergeCell ref="B46:E46"/>
    <mergeCell ref="C59:E59"/>
    <mergeCell ref="C60:E60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>
      <c r="A1" s="104" t="s">
        <v>6</v>
      </c>
      <c r="B1" s="104"/>
      <c r="C1" s="105"/>
      <c r="D1" s="104"/>
      <c r="E1" s="104"/>
      <c r="F1" s="104"/>
      <c r="G1" s="104"/>
    </row>
    <row r="2" spans="1:7" ht="24.9" customHeight="1">
      <c r="A2" s="50" t="s">
        <v>7</v>
      </c>
      <c r="B2" s="49"/>
      <c r="C2" s="106"/>
      <c r="D2" s="106"/>
      <c r="E2" s="106"/>
      <c r="F2" s="106"/>
      <c r="G2" s="107"/>
    </row>
    <row r="3" spans="1:7" ht="24.9" customHeight="1">
      <c r="A3" s="50" t="s">
        <v>8</v>
      </c>
      <c r="B3" s="49"/>
      <c r="C3" s="106"/>
      <c r="D3" s="106"/>
      <c r="E3" s="106"/>
      <c r="F3" s="106"/>
      <c r="G3" s="107"/>
    </row>
    <row r="4" spans="1:7" ht="24.9" customHeight="1">
      <c r="A4" s="50" t="s">
        <v>9</v>
      </c>
      <c r="B4" s="49"/>
      <c r="C4" s="106"/>
      <c r="D4" s="106"/>
      <c r="E4" s="106"/>
      <c r="F4" s="106"/>
      <c r="G4" s="107"/>
    </row>
    <row r="5" spans="1:7">
      <c r="B5" s="4"/>
      <c r="C5" s="5"/>
      <c r="D5" s="6"/>
    </row>
  </sheetData>
  <sheetProtection password="DC93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2"/>
  <cols>
    <col min="1" max="1" width="3.44140625" customWidth="1"/>
    <col min="2" max="2" width="12.6640625" style="179" customWidth="1"/>
    <col min="3" max="3" width="63.33203125" style="179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>
      <c r="A1" s="200" t="s">
        <v>94</v>
      </c>
      <c r="B1" s="200"/>
      <c r="C1" s="200"/>
      <c r="D1" s="200"/>
      <c r="E1" s="200"/>
      <c r="F1" s="200"/>
      <c r="G1" s="200"/>
      <c r="AG1" t="s">
        <v>95</v>
      </c>
    </row>
    <row r="2" spans="1:60" ht="25.05" customHeight="1">
      <c r="A2" s="201" t="s">
        <v>7</v>
      </c>
      <c r="B2" s="49" t="s">
        <v>43</v>
      </c>
      <c r="C2" s="204" t="s">
        <v>44</v>
      </c>
      <c r="D2" s="202"/>
      <c r="E2" s="202"/>
      <c r="F2" s="202"/>
      <c r="G2" s="203"/>
      <c r="AG2" t="s">
        <v>96</v>
      </c>
    </row>
    <row r="3" spans="1:60" ht="25.05" customHeight="1">
      <c r="A3" s="201" t="s">
        <v>8</v>
      </c>
      <c r="B3" s="49" t="s">
        <v>53</v>
      </c>
      <c r="C3" s="204" t="s">
        <v>54</v>
      </c>
      <c r="D3" s="202"/>
      <c r="E3" s="202"/>
      <c r="F3" s="202"/>
      <c r="G3" s="203"/>
      <c r="AC3" s="179" t="s">
        <v>96</v>
      </c>
      <c r="AG3" t="s">
        <v>97</v>
      </c>
    </row>
    <row r="4" spans="1:60" ht="25.05" customHeight="1">
      <c r="A4" s="205" t="s">
        <v>9</v>
      </c>
      <c r="B4" s="206" t="s">
        <v>55</v>
      </c>
      <c r="C4" s="207" t="s">
        <v>56</v>
      </c>
      <c r="D4" s="208"/>
      <c r="E4" s="208"/>
      <c r="F4" s="208"/>
      <c r="G4" s="209"/>
      <c r="AG4" t="s">
        <v>98</v>
      </c>
    </row>
    <row r="5" spans="1:60">
      <c r="D5" s="10"/>
    </row>
    <row r="6" spans="1:60" ht="39.6">
      <c r="A6" s="211" t="s">
        <v>99</v>
      </c>
      <c r="B6" s="213" t="s">
        <v>100</v>
      </c>
      <c r="C6" s="213" t="s">
        <v>101</v>
      </c>
      <c r="D6" s="212" t="s">
        <v>102</v>
      </c>
      <c r="E6" s="211" t="s">
        <v>103</v>
      </c>
      <c r="F6" s="210" t="s">
        <v>104</v>
      </c>
      <c r="G6" s="211" t="s">
        <v>29</v>
      </c>
      <c r="H6" s="214" t="s">
        <v>30</v>
      </c>
      <c r="I6" s="214" t="s">
        <v>105</v>
      </c>
      <c r="J6" s="214" t="s">
        <v>31</v>
      </c>
      <c r="K6" s="214" t="s">
        <v>106</v>
      </c>
      <c r="L6" s="214" t="s">
        <v>107</v>
      </c>
      <c r="M6" s="214" t="s">
        <v>108</v>
      </c>
      <c r="N6" s="214" t="s">
        <v>109</v>
      </c>
      <c r="O6" s="214" t="s">
        <v>110</v>
      </c>
      <c r="P6" s="214" t="s">
        <v>111</v>
      </c>
      <c r="Q6" s="214" t="s">
        <v>112</v>
      </c>
      <c r="R6" s="214" t="s">
        <v>113</v>
      </c>
      <c r="S6" s="214" t="s">
        <v>114</v>
      </c>
      <c r="T6" s="214" t="s">
        <v>115</v>
      </c>
      <c r="U6" s="214" t="s">
        <v>116</v>
      </c>
      <c r="V6" s="214" t="s">
        <v>117</v>
      </c>
      <c r="W6" s="214" t="s">
        <v>118</v>
      </c>
      <c r="X6" s="214" t="s">
        <v>119</v>
      </c>
      <c r="Y6" s="214" t="s">
        <v>120</v>
      </c>
    </row>
    <row r="7" spans="1:60" hidden="1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>
      <c r="A8" s="229" t="s">
        <v>121</v>
      </c>
      <c r="B8" s="230" t="s">
        <v>75</v>
      </c>
      <c r="C8" s="253" t="s">
        <v>76</v>
      </c>
      <c r="D8" s="231"/>
      <c r="E8" s="232"/>
      <c r="F8" s="233"/>
      <c r="G8" s="233">
        <f>SUMIF(AG9:AG18,"&lt;&gt;NOR",G9:G18)</f>
        <v>0</v>
      </c>
      <c r="H8" s="233"/>
      <c r="I8" s="233">
        <f>SUM(I9:I18)</f>
        <v>0</v>
      </c>
      <c r="J8" s="233"/>
      <c r="K8" s="233">
        <f>SUM(K9:K18)</f>
        <v>0</v>
      </c>
      <c r="L8" s="233"/>
      <c r="M8" s="233">
        <f>SUM(M9:M18)</f>
        <v>0</v>
      </c>
      <c r="N8" s="232"/>
      <c r="O8" s="232">
        <f>SUM(O9:O18)</f>
        <v>0</v>
      </c>
      <c r="P8" s="232"/>
      <c r="Q8" s="232">
        <f>SUM(Q9:Q18)</f>
        <v>0</v>
      </c>
      <c r="R8" s="233"/>
      <c r="S8" s="233"/>
      <c r="T8" s="234"/>
      <c r="U8" s="228"/>
      <c r="V8" s="228">
        <f>SUM(V9:V18)</f>
        <v>14.82</v>
      </c>
      <c r="W8" s="228"/>
      <c r="X8" s="228"/>
      <c r="Y8" s="228"/>
      <c r="AG8" t="s">
        <v>122</v>
      </c>
    </row>
    <row r="9" spans="1:60" outlineLevel="1">
      <c r="A9" s="236">
        <v>1</v>
      </c>
      <c r="B9" s="237" t="s">
        <v>123</v>
      </c>
      <c r="C9" s="254" t="s">
        <v>124</v>
      </c>
      <c r="D9" s="238" t="s">
        <v>125</v>
      </c>
      <c r="E9" s="239">
        <v>3.0720000000000001</v>
      </c>
      <c r="F9" s="240"/>
      <c r="G9" s="241">
        <f>ROUND(E9*F9,2)</f>
        <v>0</v>
      </c>
      <c r="H9" s="240"/>
      <c r="I9" s="241">
        <f>ROUND(E9*H9,2)</f>
        <v>0</v>
      </c>
      <c r="J9" s="240"/>
      <c r="K9" s="241">
        <f>ROUND(E9*J9,2)</f>
        <v>0</v>
      </c>
      <c r="L9" s="241">
        <v>21</v>
      </c>
      <c r="M9" s="241">
        <f>G9*(1+L9/100)</f>
        <v>0</v>
      </c>
      <c r="N9" s="239">
        <v>0</v>
      </c>
      <c r="O9" s="239">
        <f>ROUND(E9*N9,2)</f>
        <v>0</v>
      </c>
      <c r="P9" s="239">
        <v>0</v>
      </c>
      <c r="Q9" s="239">
        <f>ROUND(E9*P9,2)</f>
        <v>0</v>
      </c>
      <c r="R9" s="241" t="s">
        <v>126</v>
      </c>
      <c r="S9" s="241" t="s">
        <v>127</v>
      </c>
      <c r="T9" s="242" t="s">
        <v>128</v>
      </c>
      <c r="U9" s="225">
        <v>3.53</v>
      </c>
      <c r="V9" s="225">
        <f>ROUND(E9*U9,2)</f>
        <v>10.84</v>
      </c>
      <c r="W9" s="225"/>
      <c r="X9" s="225" t="s">
        <v>129</v>
      </c>
      <c r="Y9" s="225" t="s">
        <v>130</v>
      </c>
      <c r="Z9" s="215"/>
      <c r="AA9" s="215"/>
      <c r="AB9" s="215"/>
      <c r="AC9" s="215"/>
      <c r="AD9" s="215"/>
      <c r="AE9" s="215"/>
      <c r="AF9" s="215"/>
      <c r="AG9" s="215" t="s">
        <v>131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2">
      <c r="A10" s="222"/>
      <c r="B10" s="223"/>
      <c r="C10" s="255" t="s">
        <v>132</v>
      </c>
      <c r="D10" s="243"/>
      <c r="E10" s="243"/>
      <c r="F10" s="243"/>
      <c r="G10" s="243"/>
      <c r="H10" s="225"/>
      <c r="I10" s="225"/>
      <c r="J10" s="225"/>
      <c r="K10" s="225"/>
      <c r="L10" s="225"/>
      <c r="M10" s="225"/>
      <c r="N10" s="224"/>
      <c r="O10" s="224"/>
      <c r="P10" s="224"/>
      <c r="Q10" s="224"/>
      <c r="R10" s="225"/>
      <c r="S10" s="225"/>
      <c r="T10" s="225"/>
      <c r="U10" s="225"/>
      <c r="V10" s="225"/>
      <c r="W10" s="225"/>
      <c r="X10" s="225"/>
      <c r="Y10" s="225"/>
      <c r="Z10" s="215"/>
      <c r="AA10" s="215"/>
      <c r="AB10" s="215"/>
      <c r="AC10" s="215"/>
      <c r="AD10" s="215"/>
      <c r="AE10" s="215"/>
      <c r="AF10" s="215"/>
      <c r="AG10" s="215" t="s">
        <v>133</v>
      </c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outlineLevel="2">
      <c r="A11" s="222"/>
      <c r="B11" s="223"/>
      <c r="C11" s="256" t="s">
        <v>134</v>
      </c>
      <c r="D11" s="226"/>
      <c r="E11" s="227">
        <v>3.0720000000000001</v>
      </c>
      <c r="F11" s="225"/>
      <c r="G11" s="225"/>
      <c r="H11" s="225"/>
      <c r="I11" s="225"/>
      <c r="J11" s="225"/>
      <c r="K11" s="225"/>
      <c r="L11" s="225"/>
      <c r="M11" s="225"/>
      <c r="N11" s="224"/>
      <c r="O11" s="224"/>
      <c r="P11" s="224"/>
      <c r="Q11" s="224"/>
      <c r="R11" s="225"/>
      <c r="S11" s="225"/>
      <c r="T11" s="225"/>
      <c r="U11" s="225"/>
      <c r="V11" s="225"/>
      <c r="W11" s="225"/>
      <c r="X11" s="225"/>
      <c r="Y11" s="225"/>
      <c r="Z11" s="215"/>
      <c r="AA11" s="215"/>
      <c r="AB11" s="215"/>
      <c r="AC11" s="215"/>
      <c r="AD11" s="215"/>
      <c r="AE11" s="215"/>
      <c r="AF11" s="215"/>
      <c r="AG11" s="215" t="s">
        <v>135</v>
      </c>
      <c r="AH11" s="215">
        <v>0</v>
      </c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outlineLevel="1">
      <c r="A12" s="236">
        <v>2</v>
      </c>
      <c r="B12" s="237" t="s">
        <v>136</v>
      </c>
      <c r="C12" s="254" t="s">
        <v>137</v>
      </c>
      <c r="D12" s="238" t="s">
        <v>125</v>
      </c>
      <c r="E12" s="239">
        <v>3.0720000000000001</v>
      </c>
      <c r="F12" s="240"/>
      <c r="G12" s="241">
        <f>ROUND(E12*F12,2)</f>
        <v>0</v>
      </c>
      <c r="H12" s="240"/>
      <c r="I12" s="241">
        <f>ROUND(E12*H12,2)</f>
        <v>0</v>
      </c>
      <c r="J12" s="240"/>
      <c r="K12" s="241">
        <f>ROUND(E12*J12,2)</f>
        <v>0</v>
      </c>
      <c r="L12" s="241">
        <v>21</v>
      </c>
      <c r="M12" s="241">
        <f>G12*(1+L12/100)</f>
        <v>0</v>
      </c>
      <c r="N12" s="239">
        <v>0</v>
      </c>
      <c r="O12" s="239">
        <f>ROUND(E12*N12,2)</f>
        <v>0</v>
      </c>
      <c r="P12" s="239">
        <v>0</v>
      </c>
      <c r="Q12" s="239">
        <f>ROUND(E12*P12,2)</f>
        <v>0</v>
      </c>
      <c r="R12" s="241" t="s">
        <v>126</v>
      </c>
      <c r="S12" s="241" t="s">
        <v>127</v>
      </c>
      <c r="T12" s="242" t="s">
        <v>128</v>
      </c>
      <c r="U12" s="225">
        <v>7.3999999999999996E-2</v>
      </c>
      <c r="V12" s="225">
        <f>ROUND(E12*U12,2)</f>
        <v>0.23</v>
      </c>
      <c r="W12" s="225"/>
      <c r="X12" s="225" t="s">
        <v>129</v>
      </c>
      <c r="Y12" s="225" t="s">
        <v>130</v>
      </c>
      <c r="Z12" s="215"/>
      <c r="AA12" s="215"/>
      <c r="AB12" s="215"/>
      <c r="AC12" s="215"/>
      <c r="AD12" s="215"/>
      <c r="AE12" s="215"/>
      <c r="AF12" s="215"/>
      <c r="AG12" s="215" t="s">
        <v>131</v>
      </c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2">
      <c r="A13" s="222"/>
      <c r="B13" s="223"/>
      <c r="C13" s="255" t="s">
        <v>138</v>
      </c>
      <c r="D13" s="243"/>
      <c r="E13" s="243"/>
      <c r="F13" s="243"/>
      <c r="G13" s="243"/>
      <c r="H13" s="225"/>
      <c r="I13" s="225"/>
      <c r="J13" s="225"/>
      <c r="K13" s="225"/>
      <c r="L13" s="225"/>
      <c r="M13" s="225"/>
      <c r="N13" s="224"/>
      <c r="O13" s="224"/>
      <c r="P13" s="224"/>
      <c r="Q13" s="224"/>
      <c r="R13" s="225"/>
      <c r="S13" s="225"/>
      <c r="T13" s="225"/>
      <c r="U13" s="225"/>
      <c r="V13" s="225"/>
      <c r="W13" s="225"/>
      <c r="X13" s="225"/>
      <c r="Y13" s="225"/>
      <c r="Z13" s="215"/>
      <c r="AA13" s="215"/>
      <c r="AB13" s="215"/>
      <c r="AC13" s="215"/>
      <c r="AD13" s="215"/>
      <c r="AE13" s="215"/>
      <c r="AF13" s="215"/>
      <c r="AG13" s="215" t="s">
        <v>133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1">
      <c r="A14" s="236">
        <v>3</v>
      </c>
      <c r="B14" s="237" t="s">
        <v>139</v>
      </c>
      <c r="C14" s="254" t="s">
        <v>140</v>
      </c>
      <c r="D14" s="238" t="s">
        <v>141</v>
      </c>
      <c r="E14" s="239">
        <v>20.48</v>
      </c>
      <c r="F14" s="240"/>
      <c r="G14" s="241">
        <f>ROUND(E14*F14,2)</f>
        <v>0</v>
      </c>
      <c r="H14" s="240"/>
      <c r="I14" s="241">
        <f>ROUND(E14*H14,2)</f>
        <v>0</v>
      </c>
      <c r="J14" s="240"/>
      <c r="K14" s="241">
        <f>ROUND(E14*J14,2)</f>
        <v>0</v>
      </c>
      <c r="L14" s="241">
        <v>21</v>
      </c>
      <c r="M14" s="241">
        <f>G14*(1+L14/100)</f>
        <v>0</v>
      </c>
      <c r="N14" s="239">
        <v>0</v>
      </c>
      <c r="O14" s="239">
        <f>ROUND(E14*N14,2)</f>
        <v>0</v>
      </c>
      <c r="P14" s="239">
        <v>0</v>
      </c>
      <c r="Q14" s="239">
        <f>ROUND(E14*P14,2)</f>
        <v>0</v>
      </c>
      <c r="R14" s="241" t="s">
        <v>142</v>
      </c>
      <c r="S14" s="241" t="s">
        <v>127</v>
      </c>
      <c r="T14" s="242" t="s">
        <v>128</v>
      </c>
      <c r="U14" s="225">
        <v>0.01</v>
      </c>
      <c r="V14" s="225">
        <f>ROUND(E14*U14,2)</f>
        <v>0.2</v>
      </c>
      <c r="W14" s="225"/>
      <c r="X14" s="225" t="s">
        <v>129</v>
      </c>
      <c r="Y14" s="225" t="s">
        <v>130</v>
      </c>
      <c r="Z14" s="215"/>
      <c r="AA14" s="215"/>
      <c r="AB14" s="215"/>
      <c r="AC14" s="215"/>
      <c r="AD14" s="215"/>
      <c r="AE14" s="215"/>
      <c r="AF14" s="215"/>
      <c r="AG14" s="215" t="s">
        <v>131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outlineLevel="2">
      <c r="A15" s="222"/>
      <c r="B15" s="223"/>
      <c r="C15" s="255" t="s">
        <v>143</v>
      </c>
      <c r="D15" s="243"/>
      <c r="E15" s="243"/>
      <c r="F15" s="243"/>
      <c r="G15" s="243"/>
      <c r="H15" s="225"/>
      <c r="I15" s="225"/>
      <c r="J15" s="225"/>
      <c r="K15" s="225"/>
      <c r="L15" s="225"/>
      <c r="M15" s="225"/>
      <c r="N15" s="224"/>
      <c r="O15" s="224"/>
      <c r="P15" s="224"/>
      <c r="Q15" s="224"/>
      <c r="R15" s="225"/>
      <c r="S15" s="225"/>
      <c r="T15" s="225"/>
      <c r="U15" s="225"/>
      <c r="V15" s="225"/>
      <c r="W15" s="225"/>
      <c r="X15" s="225"/>
      <c r="Y15" s="225"/>
      <c r="Z15" s="215"/>
      <c r="AA15" s="215"/>
      <c r="AB15" s="215"/>
      <c r="AC15" s="215"/>
      <c r="AD15" s="215"/>
      <c r="AE15" s="215"/>
      <c r="AF15" s="215"/>
      <c r="AG15" s="215" t="s">
        <v>133</v>
      </c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outlineLevel="2">
      <c r="A16" s="222"/>
      <c r="B16" s="223"/>
      <c r="C16" s="256" t="s">
        <v>144</v>
      </c>
      <c r="D16" s="226"/>
      <c r="E16" s="227">
        <v>20.48</v>
      </c>
      <c r="F16" s="225"/>
      <c r="G16" s="225"/>
      <c r="H16" s="225"/>
      <c r="I16" s="225"/>
      <c r="J16" s="225"/>
      <c r="K16" s="225"/>
      <c r="L16" s="225"/>
      <c r="M16" s="225"/>
      <c r="N16" s="224"/>
      <c r="O16" s="224"/>
      <c r="P16" s="224"/>
      <c r="Q16" s="224"/>
      <c r="R16" s="225"/>
      <c r="S16" s="225"/>
      <c r="T16" s="225"/>
      <c r="U16" s="225"/>
      <c r="V16" s="225"/>
      <c r="W16" s="225"/>
      <c r="X16" s="225"/>
      <c r="Y16" s="225"/>
      <c r="Z16" s="215"/>
      <c r="AA16" s="215"/>
      <c r="AB16" s="215"/>
      <c r="AC16" s="215"/>
      <c r="AD16" s="215"/>
      <c r="AE16" s="215"/>
      <c r="AF16" s="215"/>
      <c r="AG16" s="215" t="s">
        <v>135</v>
      </c>
      <c r="AH16" s="215">
        <v>0</v>
      </c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spans="1:60" outlineLevel="1">
      <c r="A17" s="236">
        <v>4</v>
      </c>
      <c r="B17" s="237" t="s">
        <v>145</v>
      </c>
      <c r="C17" s="254" t="s">
        <v>146</v>
      </c>
      <c r="D17" s="238" t="s">
        <v>141</v>
      </c>
      <c r="E17" s="239">
        <v>177.6</v>
      </c>
      <c r="F17" s="240"/>
      <c r="G17" s="241">
        <f>ROUND(E17*F17,2)</f>
        <v>0</v>
      </c>
      <c r="H17" s="240"/>
      <c r="I17" s="241">
        <f>ROUND(E17*H17,2)</f>
        <v>0</v>
      </c>
      <c r="J17" s="240"/>
      <c r="K17" s="241">
        <f>ROUND(E17*J17,2)</f>
        <v>0</v>
      </c>
      <c r="L17" s="241">
        <v>21</v>
      </c>
      <c r="M17" s="241">
        <f>G17*(1+L17/100)</f>
        <v>0</v>
      </c>
      <c r="N17" s="239">
        <v>0</v>
      </c>
      <c r="O17" s="239">
        <f>ROUND(E17*N17,2)</f>
        <v>0</v>
      </c>
      <c r="P17" s="239">
        <v>0</v>
      </c>
      <c r="Q17" s="239">
        <f>ROUND(E17*P17,2)</f>
        <v>0</v>
      </c>
      <c r="R17" s="241" t="s">
        <v>147</v>
      </c>
      <c r="S17" s="241" t="s">
        <v>127</v>
      </c>
      <c r="T17" s="242" t="s">
        <v>128</v>
      </c>
      <c r="U17" s="225">
        <v>0.02</v>
      </c>
      <c r="V17" s="225">
        <f>ROUND(E17*U17,2)</f>
        <v>3.55</v>
      </c>
      <c r="W17" s="225"/>
      <c r="X17" s="225" t="s">
        <v>129</v>
      </c>
      <c r="Y17" s="225" t="s">
        <v>130</v>
      </c>
      <c r="Z17" s="215"/>
      <c r="AA17" s="215"/>
      <c r="AB17" s="215"/>
      <c r="AC17" s="215"/>
      <c r="AD17" s="215"/>
      <c r="AE17" s="215"/>
      <c r="AF17" s="215"/>
      <c r="AG17" s="215" t="s">
        <v>131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2">
      <c r="A18" s="222"/>
      <c r="B18" s="223"/>
      <c r="C18" s="256" t="s">
        <v>148</v>
      </c>
      <c r="D18" s="226"/>
      <c r="E18" s="227">
        <v>177.6</v>
      </c>
      <c r="F18" s="225"/>
      <c r="G18" s="225"/>
      <c r="H18" s="225"/>
      <c r="I18" s="225"/>
      <c r="J18" s="225"/>
      <c r="K18" s="225"/>
      <c r="L18" s="225"/>
      <c r="M18" s="225"/>
      <c r="N18" s="224"/>
      <c r="O18" s="224"/>
      <c r="P18" s="224"/>
      <c r="Q18" s="224"/>
      <c r="R18" s="225"/>
      <c r="S18" s="225"/>
      <c r="T18" s="225"/>
      <c r="U18" s="225"/>
      <c r="V18" s="225"/>
      <c r="W18" s="225"/>
      <c r="X18" s="225"/>
      <c r="Y18" s="225"/>
      <c r="Z18" s="215"/>
      <c r="AA18" s="215"/>
      <c r="AB18" s="215"/>
      <c r="AC18" s="215"/>
      <c r="AD18" s="215"/>
      <c r="AE18" s="215"/>
      <c r="AF18" s="215"/>
      <c r="AG18" s="215" t="s">
        <v>135</v>
      </c>
      <c r="AH18" s="215">
        <v>0</v>
      </c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>
      <c r="A19" s="229" t="s">
        <v>121</v>
      </c>
      <c r="B19" s="230" t="s">
        <v>77</v>
      </c>
      <c r="C19" s="253" t="s">
        <v>78</v>
      </c>
      <c r="D19" s="231"/>
      <c r="E19" s="232"/>
      <c r="F19" s="233"/>
      <c r="G19" s="233">
        <f>SUMIF(AG20:AG21,"&lt;&gt;NOR",G20:G21)</f>
        <v>0</v>
      </c>
      <c r="H19" s="233"/>
      <c r="I19" s="233">
        <f>SUM(I20:I21)</f>
        <v>0</v>
      </c>
      <c r="J19" s="233"/>
      <c r="K19" s="233">
        <f>SUM(K20:K21)</f>
        <v>0</v>
      </c>
      <c r="L19" s="233"/>
      <c r="M19" s="233">
        <f>SUM(M20:M21)</f>
        <v>0</v>
      </c>
      <c r="N19" s="232"/>
      <c r="O19" s="232">
        <f>SUM(O20:O21)</f>
        <v>7.76</v>
      </c>
      <c r="P19" s="232"/>
      <c r="Q19" s="232">
        <f>SUM(Q20:Q21)</f>
        <v>0</v>
      </c>
      <c r="R19" s="233"/>
      <c r="S19" s="233"/>
      <c r="T19" s="234"/>
      <c r="U19" s="228"/>
      <c r="V19" s="228">
        <f>SUM(V20:V21)</f>
        <v>1.47</v>
      </c>
      <c r="W19" s="228"/>
      <c r="X19" s="228"/>
      <c r="Y19" s="228"/>
      <c r="AG19" t="s">
        <v>122</v>
      </c>
    </row>
    <row r="20" spans="1:60" outlineLevel="1">
      <c r="A20" s="236">
        <v>5</v>
      </c>
      <c r="B20" s="237" t="s">
        <v>149</v>
      </c>
      <c r="C20" s="254" t="s">
        <v>150</v>
      </c>
      <c r="D20" s="238" t="s">
        <v>125</v>
      </c>
      <c r="E20" s="239">
        <v>3.0720000000000001</v>
      </c>
      <c r="F20" s="240"/>
      <c r="G20" s="241">
        <f>ROUND(E20*F20,2)</f>
        <v>0</v>
      </c>
      <c r="H20" s="240"/>
      <c r="I20" s="241">
        <f>ROUND(E20*H20,2)</f>
        <v>0</v>
      </c>
      <c r="J20" s="240"/>
      <c r="K20" s="241">
        <f>ROUND(E20*J20,2)</f>
        <v>0</v>
      </c>
      <c r="L20" s="241">
        <v>21</v>
      </c>
      <c r="M20" s="241">
        <f>G20*(1+L20/100)</f>
        <v>0</v>
      </c>
      <c r="N20" s="239">
        <v>2.5249999999999999</v>
      </c>
      <c r="O20" s="239">
        <f>ROUND(E20*N20,2)</f>
        <v>7.76</v>
      </c>
      <c r="P20" s="239">
        <v>0</v>
      </c>
      <c r="Q20" s="239">
        <f>ROUND(E20*P20,2)</f>
        <v>0</v>
      </c>
      <c r="R20" s="241" t="s">
        <v>151</v>
      </c>
      <c r="S20" s="241" t="s">
        <v>127</v>
      </c>
      <c r="T20" s="242" t="s">
        <v>128</v>
      </c>
      <c r="U20" s="225">
        <v>0.48</v>
      </c>
      <c r="V20" s="225">
        <f>ROUND(E20*U20,2)</f>
        <v>1.47</v>
      </c>
      <c r="W20" s="225"/>
      <c r="X20" s="225" t="s">
        <v>129</v>
      </c>
      <c r="Y20" s="225" t="s">
        <v>130</v>
      </c>
      <c r="Z20" s="215"/>
      <c r="AA20" s="215"/>
      <c r="AB20" s="215"/>
      <c r="AC20" s="215"/>
      <c r="AD20" s="215"/>
      <c r="AE20" s="215"/>
      <c r="AF20" s="215"/>
      <c r="AG20" s="215" t="s">
        <v>131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outlineLevel="2">
      <c r="A21" s="222"/>
      <c r="B21" s="223"/>
      <c r="C21" s="256" t="s">
        <v>152</v>
      </c>
      <c r="D21" s="226"/>
      <c r="E21" s="227">
        <v>3.0720000000000001</v>
      </c>
      <c r="F21" s="225"/>
      <c r="G21" s="225"/>
      <c r="H21" s="225"/>
      <c r="I21" s="225"/>
      <c r="J21" s="225"/>
      <c r="K21" s="225"/>
      <c r="L21" s="225"/>
      <c r="M21" s="225"/>
      <c r="N21" s="224"/>
      <c r="O21" s="224"/>
      <c r="P21" s="224"/>
      <c r="Q21" s="224"/>
      <c r="R21" s="225"/>
      <c r="S21" s="225"/>
      <c r="T21" s="225"/>
      <c r="U21" s="225"/>
      <c r="V21" s="225"/>
      <c r="W21" s="225"/>
      <c r="X21" s="225"/>
      <c r="Y21" s="225"/>
      <c r="Z21" s="215"/>
      <c r="AA21" s="215"/>
      <c r="AB21" s="215"/>
      <c r="AC21" s="215"/>
      <c r="AD21" s="215"/>
      <c r="AE21" s="215"/>
      <c r="AF21" s="215"/>
      <c r="AG21" s="215" t="s">
        <v>135</v>
      </c>
      <c r="AH21" s="215">
        <v>0</v>
      </c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>
      <c r="A22" s="229" t="s">
        <v>121</v>
      </c>
      <c r="B22" s="230" t="s">
        <v>79</v>
      </c>
      <c r="C22" s="253" t="s">
        <v>80</v>
      </c>
      <c r="D22" s="231"/>
      <c r="E22" s="232"/>
      <c r="F22" s="233"/>
      <c r="G22" s="233">
        <f>SUMIF(AG23:AG33,"&lt;&gt;NOR",G23:G33)</f>
        <v>0</v>
      </c>
      <c r="H22" s="233"/>
      <c r="I22" s="233">
        <f>SUM(I23:I33)</f>
        <v>0</v>
      </c>
      <c r="J22" s="233"/>
      <c r="K22" s="233">
        <f>SUM(K23:K33)</f>
        <v>0</v>
      </c>
      <c r="L22" s="233"/>
      <c r="M22" s="233">
        <f>SUM(M23:M33)</f>
        <v>0</v>
      </c>
      <c r="N22" s="232"/>
      <c r="O22" s="232">
        <f>SUM(O23:O33)</f>
        <v>25.27</v>
      </c>
      <c r="P22" s="232"/>
      <c r="Q22" s="232">
        <f>SUM(Q23:Q33)</f>
        <v>0</v>
      </c>
      <c r="R22" s="233"/>
      <c r="S22" s="233"/>
      <c r="T22" s="234"/>
      <c r="U22" s="228"/>
      <c r="V22" s="228">
        <f>SUM(V23:V33)</f>
        <v>171.5</v>
      </c>
      <c r="W22" s="228"/>
      <c r="X22" s="228"/>
      <c r="Y22" s="228"/>
      <c r="AG22" t="s">
        <v>122</v>
      </c>
    </row>
    <row r="23" spans="1:60" outlineLevel="1">
      <c r="A23" s="236">
        <v>6</v>
      </c>
      <c r="B23" s="237" t="s">
        <v>153</v>
      </c>
      <c r="C23" s="254" t="s">
        <v>154</v>
      </c>
      <c r="D23" s="238" t="s">
        <v>155</v>
      </c>
      <c r="E23" s="239">
        <v>92</v>
      </c>
      <c r="F23" s="240"/>
      <c r="G23" s="241">
        <f>ROUND(E23*F23,2)</f>
        <v>0</v>
      </c>
      <c r="H23" s="240"/>
      <c r="I23" s="241">
        <f>ROUND(E23*H23,2)</f>
        <v>0</v>
      </c>
      <c r="J23" s="240"/>
      <c r="K23" s="241">
        <f>ROUND(E23*J23,2)</f>
        <v>0</v>
      </c>
      <c r="L23" s="241">
        <v>21</v>
      </c>
      <c r="M23" s="241">
        <f>G23*(1+L23/100)</f>
        <v>0</v>
      </c>
      <c r="N23" s="239">
        <v>0</v>
      </c>
      <c r="O23" s="239">
        <f>ROUND(E23*N23,2)</f>
        <v>0</v>
      </c>
      <c r="P23" s="239">
        <v>0</v>
      </c>
      <c r="Q23" s="239">
        <f>ROUND(E23*P23,2)</f>
        <v>0</v>
      </c>
      <c r="R23" s="241" t="s">
        <v>156</v>
      </c>
      <c r="S23" s="241" t="s">
        <v>127</v>
      </c>
      <c r="T23" s="242" t="s">
        <v>128</v>
      </c>
      <c r="U23" s="225">
        <v>1.5</v>
      </c>
      <c r="V23" s="225">
        <f>ROUND(E23*U23,2)</f>
        <v>138</v>
      </c>
      <c r="W23" s="225"/>
      <c r="X23" s="225" t="s">
        <v>129</v>
      </c>
      <c r="Y23" s="225" t="s">
        <v>130</v>
      </c>
      <c r="Z23" s="215"/>
      <c r="AA23" s="215"/>
      <c r="AB23" s="215"/>
      <c r="AC23" s="215"/>
      <c r="AD23" s="215"/>
      <c r="AE23" s="215"/>
      <c r="AF23" s="215"/>
      <c r="AG23" s="215" t="s">
        <v>131</v>
      </c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outlineLevel="2">
      <c r="A24" s="222"/>
      <c r="B24" s="223"/>
      <c r="C24" s="256" t="s">
        <v>157</v>
      </c>
      <c r="D24" s="226"/>
      <c r="E24" s="227">
        <v>92</v>
      </c>
      <c r="F24" s="225"/>
      <c r="G24" s="225"/>
      <c r="H24" s="225"/>
      <c r="I24" s="225"/>
      <c r="J24" s="225"/>
      <c r="K24" s="225"/>
      <c r="L24" s="225"/>
      <c r="M24" s="225"/>
      <c r="N24" s="224"/>
      <c r="O24" s="224"/>
      <c r="P24" s="224"/>
      <c r="Q24" s="224"/>
      <c r="R24" s="225"/>
      <c r="S24" s="225"/>
      <c r="T24" s="225"/>
      <c r="U24" s="225"/>
      <c r="V24" s="225"/>
      <c r="W24" s="225"/>
      <c r="X24" s="225"/>
      <c r="Y24" s="225"/>
      <c r="Z24" s="215"/>
      <c r="AA24" s="215"/>
      <c r="AB24" s="215"/>
      <c r="AC24" s="215"/>
      <c r="AD24" s="215"/>
      <c r="AE24" s="215"/>
      <c r="AF24" s="215"/>
      <c r="AG24" s="215" t="s">
        <v>135</v>
      </c>
      <c r="AH24" s="215">
        <v>0</v>
      </c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ht="20.399999999999999" outlineLevel="1">
      <c r="A25" s="236">
        <v>7</v>
      </c>
      <c r="B25" s="237" t="s">
        <v>158</v>
      </c>
      <c r="C25" s="254" t="s">
        <v>159</v>
      </c>
      <c r="D25" s="238" t="s">
        <v>160</v>
      </c>
      <c r="E25" s="239">
        <v>24</v>
      </c>
      <c r="F25" s="240"/>
      <c r="G25" s="241">
        <f>ROUND(E25*F25,2)</f>
        <v>0</v>
      </c>
      <c r="H25" s="240"/>
      <c r="I25" s="241">
        <f>ROUND(E25*H25,2)</f>
        <v>0</v>
      </c>
      <c r="J25" s="240"/>
      <c r="K25" s="241">
        <f>ROUND(E25*J25,2)</f>
        <v>0</v>
      </c>
      <c r="L25" s="241">
        <v>21</v>
      </c>
      <c r="M25" s="241">
        <f>G25*(1+L25/100)</f>
        <v>0</v>
      </c>
      <c r="N25" s="239">
        <v>0.5</v>
      </c>
      <c r="O25" s="239">
        <f>ROUND(E25*N25,2)</f>
        <v>12</v>
      </c>
      <c r="P25" s="239">
        <v>0</v>
      </c>
      <c r="Q25" s="239">
        <f>ROUND(E25*P25,2)</f>
        <v>0</v>
      </c>
      <c r="R25" s="241" t="s">
        <v>156</v>
      </c>
      <c r="S25" s="241" t="s">
        <v>127</v>
      </c>
      <c r="T25" s="242" t="s">
        <v>128</v>
      </c>
      <c r="U25" s="225">
        <v>1.3959999999999999</v>
      </c>
      <c r="V25" s="225">
        <f>ROUND(E25*U25,2)</f>
        <v>33.5</v>
      </c>
      <c r="W25" s="225"/>
      <c r="X25" s="225" t="s">
        <v>129</v>
      </c>
      <c r="Y25" s="225" t="s">
        <v>130</v>
      </c>
      <c r="Z25" s="215"/>
      <c r="AA25" s="215"/>
      <c r="AB25" s="215"/>
      <c r="AC25" s="215"/>
      <c r="AD25" s="215"/>
      <c r="AE25" s="215"/>
      <c r="AF25" s="215"/>
      <c r="AG25" s="215" t="s">
        <v>131</v>
      </c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outlineLevel="2">
      <c r="A26" s="222"/>
      <c r="B26" s="223"/>
      <c r="C26" s="255" t="s">
        <v>161</v>
      </c>
      <c r="D26" s="243"/>
      <c r="E26" s="243"/>
      <c r="F26" s="243"/>
      <c r="G26" s="243"/>
      <c r="H26" s="225"/>
      <c r="I26" s="225"/>
      <c r="J26" s="225"/>
      <c r="K26" s="225"/>
      <c r="L26" s="225"/>
      <c r="M26" s="225"/>
      <c r="N26" s="224"/>
      <c r="O26" s="224"/>
      <c r="P26" s="224"/>
      <c r="Q26" s="224"/>
      <c r="R26" s="225"/>
      <c r="S26" s="225"/>
      <c r="T26" s="225"/>
      <c r="U26" s="225"/>
      <c r="V26" s="225"/>
      <c r="W26" s="225"/>
      <c r="X26" s="225"/>
      <c r="Y26" s="225"/>
      <c r="Z26" s="215"/>
      <c r="AA26" s="215"/>
      <c r="AB26" s="215"/>
      <c r="AC26" s="215"/>
      <c r="AD26" s="215"/>
      <c r="AE26" s="215"/>
      <c r="AF26" s="215"/>
      <c r="AG26" s="215" t="s">
        <v>133</v>
      </c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ht="20.399999999999999" outlineLevel="1">
      <c r="A27" s="244">
        <v>8</v>
      </c>
      <c r="B27" s="245" t="s">
        <v>162</v>
      </c>
      <c r="C27" s="257" t="s">
        <v>163</v>
      </c>
      <c r="D27" s="246" t="s">
        <v>160</v>
      </c>
      <c r="E27" s="247">
        <v>22</v>
      </c>
      <c r="F27" s="248"/>
      <c r="G27" s="249">
        <f>ROUND(E27*F27,2)</f>
        <v>0</v>
      </c>
      <c r="H27" s="248"/>
      <c r="I27" s="249">
        <f>ROUND(E27*H27,2)</f>
        <v>0</v>
      </c>
      <c r="J27" s="248"/>
      <c r="K27" s="249">
        <f>ROUND(E27*J27,2)</f>
        <v>0</v>
      </c>
      <c r="L27" s="249">
        <v>21</v>
      </c>
      <c r="M27" s="249">
        <f>G27*(1+L27/100)</f>
        <v>0</v>
      </c>
      <c r="N27" s="247">
        <v>0.14000000000000001</v>
      </c>
      <c r="O27" s="247">
        <f>ROUND(E27*N27,2)</f>
        <v>3.08</v>
      </c>
      <c r="P27" s="247">
        <v>0</v>
      </c>
      <c r="Q27" s="247">
        <f>ROUND(E27*P27,2)</f>
        <v>0</v>
      </c>
      <c r="R27" s="249" t="s">
        <v>164</v>
      </c>
      <c r="S27" s="249" t="s">
        <v>127</v>
      </c>
      <c r="T27" s="250" t="s">
        <v>128</v>
      </c>
      <c r="U27" s="225">
        <v>0</v>
      </c>
      <c r="V27" s="225">
        <f>ROUND(E27*U27,2)</f>
        <v>0</v>
      </c>
      <c r="W27" s="225"/>
      <c r="X27" s="225" t="s">
        <v>165</v>
      </c>
      <c r="Y27" s="225" t="s">
        <v>130</v>
      </c>
      <c r="Z27" s="215"/>
      <c r="AA27" s="215"/>
      <c r="AB27" s="215"/>
      <c r="AC27" s="215"/>
      <c r="AD27" s="215"/>
      <c r="AE27" s="215"/>
      <c r="AF27" s="215"/>
      <c r="AG27" s="215" t="s">
        <v>166</v>
      </c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spans="1:60" ht="20.399999999999999" outlineLevel="1">
      <c r="A28" s="244">
        <v>9</v>
      </c>
      <c r="B28" s="245" t="s">
        <v>167</v>
      </c>
      <c r="C28" s="257" t="s">
        <v>168</v>
      </c>
      <c r="D28" s="246" t="s">
        <v>160</v>
      </c>
      <c r="E28" s="247">
        <v>1</v>
      </c>
      <c r="F28" s="248"/>
      <c r="G28" s="249">
        <f>ROUND(E28*F28,2)</f>
        <v>0</v>
      </c>
      <c r="H28" s="248"/>
      <c r="I28" s="249">
        <f>ROUND(E28*H28,2)</f>
        <v>0</v>
      </c>
      <c r="J28" s="248"/>
      <c r="K28" s="249">
        <f>ROUND(E28*J28,2)</f>
        <v>0</v>
      </c>
      <c r="L28" s="249">
        <v>21</v>
      </c>
      <c r="M28" s="249">
        <f>G28*(1+L28/100)</f>
        <v>0</v>
      </c>
      <c r="N28" s="247">
        <v>0.14899999999999999</v>
      </c>
      <c r="O28" s="247">
        <f>ROUND(E28*N28,2)</f>
        <v>0.15</v>
      </c>
      <c r="P28" s="247">
        <v>0</v>
      </c>
      <c r="Q28" s="247">
        <f>ROUND(E28*P28,2)</f>
        <v>0</v>
      </c>
      <c r="R28" s="249" t="s">
        <v>164</v>
      </c>
      <c r="S28" s="249" t="s">
        <v>127</v>
      </c>
      <c r="T28" s="250" t="s">
        <v>128</v>
      </c>
      <c r="U28" s="225">
        <v>0</v>
      </c>
      <c r="V28" s="225">
        <f>ROUND(E28*U28,2)</f>
        <v>0</v>
      </c>
      <c r="W28" s="225"/>
      <c r="X28" s="225" t="s">
        <v>165</v>
      </c>
      <c r="Y28" s="225" t="s">
        <v>130</v>
      </c>
      <c r="Z28" s="215"/>
      <c r="AA28" s="215"/>
      <c r="AB28" s="215"/>
      <c r="AC28" s="215"/>
      <c r="AD28" s="215"/>
      <c r="AE28" s="215"/>
      <c r="AF28" s="215"/>
      <c r="AG28" s="215" t="s">
        <v>166</v>
      </c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outlineLevel="1">
      <c r="A29" s="244">
        <v>10</v>
      </c>
      <c r="B29" s="245" t="s">
        <v>169</v>
      </c>
      <c r="C29" s="257" t="s">
        <v>170</v>
      </c>
      <c r="D29" s="246" t="s">
        <v>160</v>
      </c>
      <c r="E29" s="247">
        <v>1</v>
      </c>
      <c r="F29" s="248"/>
      <c r="G29" s="249">
        <f>ROUND(E29*F29,2)</f>
        <v>0</v>
      </c>
      <c r="H29" s="248"/>
      <c r="I29" s="249">
        <f>ROUND(E29*H29,2)</f>
        <v>0</v>
      </c>
      <c r="J29" s="248"/>
      <c r="K29" s="249">
        <f>ROUND(E29*J29,2)</f>
        <v>0</v>
      </c>
      <c r="L29" s="249">
        <v>21</v>
      </c>
      <c r="M29" s="249">
        <f>G29*(1+L29/100)</f>
        <v>0</v>
      </c>
      <c r="N29" s="247">
        <v>0.14899999999999999</v>
      </c>
      <c r="O29" s="247">
        <f>ROUND(E29*N29,2)</f>
        <v>0.15</v>
      </c>
      <c r="P29" s="247">
        <v>0</v>
      </c>
      <c r="Q29" s="247">
        <f>ROUND(E29*P29,2)</f>
        <v>0</v>
      </c>
      <c r="R29" s="249"/>
      <c r="S29" s="249" t="s">
        <v>171</v>
      </c>
      <c r="T29" s="250" t="s">
        <v>172</v>
      </c>
      <c r="U29" s="225">
        <v>0</v>
      </c>
      <c r="V29" s="225">
        <f>ROUND(E29*U29,2)</f>
        <v>0</v>
      </c>
      <c r="W29" s="225"/>
      <c r="X29" s="225" t="s">
        <v>165</v>
      </c>
      <c r="Y29" s="225" t="s">
        <v>130</v>
      </c>
      <c r="Z29" s="215"/>
      <c r="AA29" s="215"/>
      <c r="AB29" s="215"/>
      <c r="AC29" s="215"/>
      <c r="AD29" s="215"/>
      <c r="AE29" s="215"/>
      <c r="AF29" s="215"/>
      <c r="AG29" s="215" t="s">
        <v>166</v>
      </c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</row>
    <row r="30" spans="1:60" outlineLevel="1">
      <c r="A30" s="236">
        <v>11</v>
      </c>
      <c r="B30" s="237" t="s">
        <v>173</v>
      </c>
      <c r="C30" s="254" t="s">
        <v>174</v>
      </c>
      <c r="D30" s="238" t="s">
        <v>160</v>
      </c>
      <c r="E30" s="239">
        <v>69</v>
      </c>
      <c r="F30" s="240"/>
      <c r="G30" s="241">
        <f>ROUND(E30*F30,2)</f>
        <v>0</v>
      </c>
      <c r="H30" s="240"/>
      <c r="I30" s="241">
        <f>ROUND(E30*H30,2)</f>
        <v>0</v>
      </c>
      <c r="J30" s="240"/>
      <c r="K30" s="241">
        <f>ROUND(E30*J30,2)</f>
        <v>0</v>
      </c>
      <c r="L30" s="241">
        <v>21</v>
      </c>
      <c r="M30" s="241">
        <f>G30*(1+L30/100)</f>
        <v>0</v>
      </c>
      <c r="N30" s="239">
        <v>0.11</v>
      </c>
      <c r="O30" s="239">
        <f>ROUND(E30*N30,2)</f>
        <v>7.59</v>
      </c>
      <c r="P30" s="239">
        <v>0</v>
      </c>
      <c r="Q30" s="239">
        <f>ROUND(E30*P30,2)</f>
        <v>0</v>
      </c>
      <c r="R30" s="241"/>
      <c r="S30" s="241" t="s">
        <v>171</v>
      </c>
      <c r="T30" s="242" t="s">
        <v>172</v>
      </c>
      <c r="U30" s="225">
        <v>0</v>
      </c>
      <c r="V30" s="225">
        <f>ROUND(E30*U30,2)</f>
        <v>0</v>
      </c>
      <c r="W30" s="225"/>
      <c r="X30" s="225" t="s">
        <v>165</v>
      </c>
      <c r="Y30" s="225" t="s">
        <v>130</v>
      </c>
      <c r="Z30" s="215"/>
      <c r="AA30" s="215"/>
      <c r="AB30" s="215"/>
      <c r="AC30" s="215"/>
      <c r="AD30" s="215"/>
      <c r="AE30" s="215"/>
      <c r="AF30" s="215"/>
      <c r="AG30" s="215" t="s">
        <v>166</v>
      </c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spans="1:60" outlineLevel="2">
      <c r="A31" s="222"/>
      <c r="B31" s="223"/>
      <c r="C31" s="256" t="s">
        <v>175</v>
      </c>
      <c r="D31" s="226"/>
      <c r="E31" s="227">
        <v>69</v>
      </c>
      <c r="F31" s="225"/>
      <c r="G31" s="225"/>
      <c r="H31" s="225"/>
      <c r="I31" s="225"/>
      <c r="J31" s="225"/>
      <c r="K31" s="225"/>
      <c r="L31" s="225"/>
      <c r="M31" s="225"/>
      <c r="N31" s="224"/>
      <c r="O31" s="224"/>
      <c r="P31" s="224"/>
      <c r="Q31" s="224"/>
      <c r="R31" s="225"/>
      <c r="S31" s="225"/>
      <c r="T31" s="225"/>
      <c r="U31" s="225"/>
      <c r="V31" s="225"/>
      <c r="W31" s="225"/>
      <c r="X31" s="225"/>
      <c r="Y31" s="225"/>
      <c r="Z31" s="215"/>
      <c r="AA31" s="215"/>
      <c r="AB31" s="215"/>
      <c r="AC31" s="215"/>
      <c r="AD31" s="215"/>
      <c r="AE31" s="215"/>
      <c r="AF31" s="215"/>
      <c r="AG31" s="215" t="s">
        <v>135</v>
      </c>
      <c r="AH31" s="215">
        <v>0</v>
      </c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outlineLevel="1">
      <c r="A32" s="236">
        <v>12</v>
      </c>
      <c r="B32" s="237" t="s">
        <v>176</v>
      </c>
      <c r="C32" s="254" t="s">
        <v>177</v>
      </c>
      <c r="D32" s="238" t="s">
        <v>160</v>
      </c>
      <c r="E32" s="239">
        <v>23</v>
      </c>
      <c r="F32" s="240"/>
      <c r="G32" s="241">
        <f>ROUND(E32*F32,2)</f>
        <v>0</v>
      </c>
      <c r="H32" s="240"/>
      <c r="I32" s="241">
        <f>ROUND(E32*H32,2)</f>
        <v>0</v>
      </c>
      <c r="J32" s="240"/>
      <c r="K32" s="241">
        <f>ROUND(E32*J32,2)</f>
        <v>0</v>
      </c>
      <c r="L32" s="241">
        <v>21</v>
      </c>
      <c r="M32" s="241">
        <f>G32*(1+L32/100)</f>
        <v>0</v>
      </c>
      <c r="N32" s="239">
        <v>0.1</v>
      </c>
      <c r="O32" s="239">
        <f>ROUND(E32*N32,2)</f>
        <v>2.2999999999999998</v>
      </c>
      <c r="P32" s="239">
        <v>0</v>
      </c>
      <c r="Q32" s="239">
        <f>ROUND(E32*P32,2)</f>
        <v>0</v>
      </c>
      <c r="R32" s="241"/>
      <c r="S32" s="241" t="s">
        <v>171</v>
      </c>
      <c r="T32" s="242" t="s">
        <v>172</v>
      </c>
      <c r="U32" s="225">
        <v>0</v>
      </c>
      <c r="V32" s="225">
        <f>ROUND(E32*U32,2)</f>
        <v>0</v>
      </c>
      <c r="W32" s="225"/>
      <c r="X32" s="225" t="s">
        <v>165</v>
      </c>
      <c r="Y32" s="225" t="s">
        <v>130</v>
      </c>
      <c r="Z32" s="215"/>
      <c r="AA32" s="215"/>
      <c r="AB32" s="215"/>
      <c r="AC32" s="215"/>
      <c r="AD32" s="215"/>
      <c r="AE32" s="215"/>
      <c r="AF32" s="215"/>
      <c r="AG32" s="215" t="s">
        <v>166</v>
      </c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spans="1:60" outlineLevel="2">
      <c r="A33" s="222"/>
      <c r="B33" s="223"/>
      <c r="C33" s="256" t="s">
        <v>178</v>
      </c>
      <c r="D33" s="226"/>
      <c r="E33" s="227">
        <v>23</v>
      </c>
      <c r="F33" s="225"/>
      <c r="G33" s="225"/>
      <c r="H33" s="225"/>
      <c r="I33" s="225"/>
      <c r="J33" s="225"/>
      <c r="K33" s="225"/>
      <c r="L33" s="225"/>
      <c r="M33" s="225"/>
      <c r="N33" s="224"/>
      <c r="O33" s="224"/>
      <c r="P33" s="224"/>
      <c r="Q33" s="224"/>
      <c r="R33" s="225"/>
      <c r="S33" s="225"/>
      <c r="T33" s="225"/>
      <c r="U33" s="225"/>
      <c r="V33" s="225"/>
      <c r="W33" s="225"/>
      <c r="X33" s="225"/>
      <c r="Y33" s="225"/>
      <c r="Z33" s="215"/>
      <c r="AA33" s="215"/>
      <c r="AB33" s="215"/>
      <c r="AC33" s="215"/>
      <c r="AD33" s="215"/>
      <c r="AE33" s="215"/>
      <c r="AF33" s="215"/>
      <c r="AG33" s="215" t="s">
        <v>135</v>
      </c>
      <c r="AH33" s="215">
        <v>0</v>
      </c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>
      <c r="A34" s="229" t="s">
        <v>121</v>
      </c>
      <c r="B34" s="230" t="s">
        <v>83</v>
      </c>
      <c r="C34" s="253" t="s">
        <v>84</v>
      </c>
      <c r="D34" s="231"/>
      <c r="E34" s="232"/>
      <c r="F34" s="233"/>
      <c r="G34" s="233">
        <f>SUMIF(AG35:AG40,"&lt;&gt;NOR",G35:G40)</f>
        <v>0</v>
      </c>
      <c r="H34" s="233"/>
      <c r="I34" s="233">
        <f>SUM(I35:I40)</f>
        <v>0</v>
      </c>
      <c r="J34" s="233"/>
      <c r="K34" s="233">
        <f>SUM(K35:K40)</f>
        <v>0</v>
      </c>
      <c r="L34" s="233"/>
      <c r="M34" s="233">
        <f>SUM(M35:M40)</f>
        <v>0</v>
      </c>
      <c r="N34" s="232"/>
      <c r="O34" s="232">
        <f>SUM(O35:O40)</f>
        <v>0</v>
      </c>
      <c r="P34" s="232"/>
      <c r="Q34" s="232">
        <f>SUM(Q35:Q40)</f>
        <v>5.41</v>
      </c>
      <c r="R34" s="233"/>
      <c r="S34" s="233"/>
      <c r="T34" s="234"/>
      <c r="U34" s="228"/>
      <c r="V34" s="228">
        <f>SUM(V35:V40)</f>
        <v>26.629999999999995</v>
      </c>
      <c r="W34" s="228"/>
      <c r="X34" s="228"/>
      <c r="Y34" s="228"/>
      <c r="AG34" t="s">
        <v>122</v>
      </c>
    </row>
    <row r="35" spans="1:60" outlineLevel="1">
      <c r="A35" s="236">
        <v>13</v>
      </c>
      <c r="B35" s="237" t="s">
        <v>179</v>
      </c>
      <c r="C35" s="254" t="s">
        <v>180</v>
      </c>
      <c r="D35" s="238" t="s">
        <v>125</v>
      </c>
      <c r="E35" s="239">
        <v>2.048</v>
      </c>
      <c r="F35" s="240"/>
      <c r="G35" s="241">
        <f>ROUND(E35*F35,2)</f>
        <v>0</v>
      </c>
      <c r="H35" s="240"/>
      <c r="I35" s="241">
        <f>ROUND(E35*H35,2)</f>
        <v>0</v>
      </c>
      <c r="J35" s="240"/>
      <c r="K35" s="241">
        <f>ROUND(E35*J35,2)</f>
        <v>0</v>
      </c>
      <c r="L35" s="241">
        <v>21</v>
      </c>
      <c r="M35" s="241">
        <f>G35*(1+L35/100)</f>
        <v>0</v>
      </c>
      <c r="N35" s="239">
        <v>0</v>
      </c>
      <c r="O35" s="239">
        <f>ROUND(E35*N35,2)</f>
        <v>0</v>
      </c>
      <c r="P35" s="239">
        <v>2</v>
      </c>
      <c r="Q35" s="239">
        <f>ROUND(E35*P35,2)</f>
        <v>4.0999999999999996</v>
      </c>
      <c r="R35" s="241" t="s">
        <v>181</v>
      </c>
      <c r="S35" s="241" t="s">
        <v>127</v>
      </c>
      <c r="T35" s="242" t="s">
        <v>128</v>
      </c>
      <c r="U35" s="225">
        <v>6.44</v>
      </c>
      <c r="V35" s="225">
        <f>ROUND(E35*U35,2)</f>
        <v>13.19</v>
      </c>
      <c r="W35" s="225"/>
      <c r="X35" s="225" t="s">
        <v>129</v>
      </c>
      <c r="Y35" s="225" t="s">
        <v>130</v>
      </c>
      <c r="Z35" s="215"/>
      <c r="AA35" s="215"/>
      <c r="AB35" s="215"/>
      <c r="AC35" s="215"/>
      <c r="AD35" s="215"/>
      <c r="AE35" s="215"/>
      <c r="AF35" s="215"/>
      <c r="AG35" s="215" t="s">
        <v>131</v>
      </c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outlineLevel="2">
      <c r="A36" s="222"/>
      <c r="B36" s="223"/>
      <c r="C36" s="255" t="s">
        <v>182</v>
      </c>
      <c r="D36" s="243"/>
      <c r="E36" s="243"/>
      <c r="F36" s="243"/>
      <c r="G36" s="243"/>
      <c r="H36" s="225"/>
      <c r="I36" s="225"/>
      <c r="J36" s="225"/>
      <c r="K36" s="225"/>
      <c r="L36" s="225"/>
      <c r="M36" s="225"/>
      <c r="N36" s="224"/>
      <c r="O36" s="224"/>
      <c r="P36" s="224"/>
      <c r="Q36" s="224"/>
      <c r="R36" s="225"/>
      <c r="S36" s="225"/>
      <c r="T36" s="225"/>
      <c r="U36" s="225"/>
      <c r="V36" s="225"/>
      <c r="W36" s="225"/>
      <c r="X36" s="225"/>
      <c r="Y36" s="225"/>
      <c r="Z36" s="215"/>
      <c r="AA36" s="215"/>
      <c r="AB36" s="215"/>
      <c r="AC36" s="215"/>
      <c r="AD36" s="215"/>
      <c r="AE36" s="215"/>
      <c r="AF36" s="215"/>
      <c r="AG36" s="215" t="s">
        <v>133</v>
      </c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spans="1:60" outlineLevel="2">
      <c r="A37" s="222"/>
      <c r="B37" s="223"/>
      <c r="C37" s="256" t="s">
        <v>183</v>
      </c>
      <c r="D37" s="226"/>
      <c r="E37" s="227">
        <v>2.048</v>
      </c>
      <c r="F37" s="225"/>
      <c r="G37" s="225"/>
      <c r="H37" s="225"/>
      <c r="I37" s="225"/>
      <c r="J37" s="225"/>
      <c r="K37" s="225"/>
      <c r="L37" s="225"/>
      <c r="M37" s="225"/>
      <c r="N37" s="224"/>
      <c r="O37" s="224"/>
      <c r="P37" s="224"/>
      <c r="Q37" s="224"/>
      <c r="R37" s="225"/>
      <c r="S37" s="225"/>
      <c r="T37" s="225"/>
      <c r="U37" s="225"/>
      <c r="V37" s="225"/>
      <c r="W37" s="225"/>
      <c r="X37" s="225"/>
      <c r="Y37" s="225"/>
      <c r="Z37" s="215"/>
      <c r="AA37" s="215"/>
      <c r="AB37" s="215"/>
      <c r="AC37" s="215"/>
      <c r="AD37" s="215"/>
      <c r="AE37" s="215"/>
      <c r="AF37" s="215"/>
      <c r="AG37" s="215" t="s">
        <v>135</v>
      </c>
      <c r="AH37" s="215">
        <v>0</v>
      </c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</row>
    <row r="38" spans="1:60" outlineLevel="1">
      <c r="A38" s="236">
        <v>14</v>
      </c>
      <c r="B38" s="237" t="s">
        <v>184</v>
      </c>
      <c r="C38" s="254" t="s">
        <v>185</v>
      </c>
      <c r="D38" s="238" t="s">
        <v>186</v>
      </c>
      <c r="E38" s="239">
        <v>4</v>
      </c>
      <c r="F38" s="240"/>
      <c r="G38" s="241">
        <f>ROUND(E38*F38,2)</f>
        <v>0</v>
      </c>
      <c r="H38" s="240"/>
      <c r="I38" s="241">
        <f>ROUND(E38*H38,2)</f>
        <v>0</v>
      </c>
      <c r="J38" s="240"/>
      <c r="K38" s="241">
        <f>ROUND(E38*J38,2)</f>
        <v>0</v>
      </c>
      <c r="L38" s="241">
        <v>21</v>
      </c>
      <c r="M38" s="241">
        <f>G38*(1+L38/100)</f>
        <v>0</v>
      </c>
      <c r="N38" s="239">
        <v>0</v>
      </c>
      <c r="O38" s="239">
        <f>ROUND(E38*N38,2)</f>
        <v>0</v>
      </c>
      <c r="P38" s="239">
        <v>4.6000000000000001E-4</v>
      </c>
      <c r="Q38" s="239">
        <f>ROUND(E38*P38,2)</f>
        <v>0</v>
      </c>
      <c r="R38" s="241" t="s">
        <v>181</v>
      </c>
      <c r="S38" s="241" t="s">
        <v>127</v>
      </c>
      <c r="T38" s="242" t="s">
        <v>128</v>
      </c>
      <c r="U38" s="225">
        <v>1</v>
      </c>
      <c r="V38" s="225">
        <f>ROUND(E38*U38,2)</f>
        <v>4</v>
      </c>
      <c r="W38" s="225"/>
      <c r="X38" s="225" t="s">
        <v>129</v>
      </c>
      <c r="Y38" s="225" t="s">
        <v>130</v>
      </c>
      <c r="Z38" s="215"/>
      <c r="AA38" s="215"/>
      <c r="AB38" s="215"/>
      <c r="AC38" s="215"/>
      <c r="AD38" s="215"/>
      <c r="AE38" s="215"/>
      <c r="AF38" s="215"/>
      <c r="AG38" s="215" t="s">
        <v>131</v>
      </c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</row>
    <row r="39" spans="1:60" outlineLevel="2">
      <c r="A39" s="222"/>
      <c r="B39" s="223"/>
      <c r="C39" s="256" t="s">
        <v>187</v>
      </c>
      <c r="D39" s="226"/>
      <c r="E39" s="227">
        <v>4</v>
      </c>
      <c r="F39" s="225"/>
      <c r="G39" s="225"/>
      <c r="H39" s="225"/>
      <c r="I39" s="225"/>
      <c r="J39" s="225"/>
      <c r="K39" s="225"/>
      <c r="L39" s="225"/>
      <c r="M39" s="225"/>
      <c r="N39" s="224"/>
      <c r="O39" s="224"/>
      <c r="P39" s="224"/>
      <c r="Q39" s="224"/>
      <c r="R39" s="225"/>
      <c r="S39" s="225"/>
      <c r="T39" s="225"/>
      <c r="U39" s="225"/>
      <c r="V39" s="225"/>
      <c r="W39" s="225"/>
      <c r="X39" s="225"/>
      <c r="Y39" s="225"/>
      <c r="Z39" s="215"/>
      <c r="AA39" s="215"/>
      <c r="AB39" s="215"/>
      <c r="AC39" s="215"/>
      <c r="AD39" s="215"/>
      <c r="AE39" s="215"/>
      <c r="AF39" s="215"/>
      <c r="AG39" s="215" t="s">
        <v>135</v>
      </c>
      <c r="AH39" s="215">
        <v>0</v>
      </c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spans="1:60" outlineLevel="1">
      <c r="A40" s="244">
        <v>15</v>
      </c>
      <c r="B40" s="245" t="s">
        <v>188</v>
      </c>
      <c r="C40" s="257" t="s">
        <v>189</v>
      </c>
      <c r="D40" s="246" t="s">
        <v>160</v>
      </c>
      <c r="E40" s="247">
        <v>16</v>
      </c>
      <c r="F40" s="248"/>
      <c r="G40" s="249">
        <f>ROUND(E40*F40,2)</f>
        <v>0</v>
      </c>
      <c r="H40" s="248"/>
      <c r="I40" s="249">
        <f>ROUND(E40*H40,2)</f>
        <v>0</v>
      </c>
      <c r="J40" s="248"/>
      <c r="K40" s="249">
        <f>ROUND(E40*J40,2)</f>
        <v>0</v>
      </c>
      <c r="L40" s="249">
        <v>21</v>
      </c>
      <c r="M40" s="249">
        <f>G40*(1+L40/100)</f>
        <v>0</v>
      </c>
      <c r="N40" s="247">
        <v>0</v>
      </c>
      <c r="O40" s="247">
        <f>ROUND(E40*N40,2)</f>
        <v>0</v>
      </c>
      <c r="P40" s="247">
        <v>8.2000000000000003E-2</v>
      </c>
      <c r="Q40" s="247">
        <f>ROUND(E40*P40,2)</f>
        <v>1.31</v>
      </c>
      <c r="R40" s="249"/>
      <c r="S40" s="249" t="s">
        <v>171</v>
      </c>
      <c r="T40" s="250" t="s">
        <v>172</v>
      </c>
      <c r="U40" s="225">
        <v>0.59</v>
      </c>
      <c r="V40" s="225">
        <f>ROUND(E40*U40,2)</f>
        <v>9.44</v>
      </c>
      <c r="W40" s="225"/>
      <c r="X40" s="225" t="s">
        <v>129</v>
      </c>
      <c r="Y40" s="225" t="s">
        <v>130</v>
      </c>
      <c r="Z40" s="215"/>
      <c r="AA40" s="215"/>
      <c r="AB40" s="215"/>
      <c r="AC40" s="215"/>
      <c r="AD40" s="215"/>
      <c r="AE40" s="215"/>
      <c r="AF40" s="215"/>
      <c r="AG40" s="215" t="s">
        <v>131</v>
      </c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spans="1:60">
      <c r="A41" s="229" t="s">
        <v>121</v>
      </c>
      <c r="B41" s="230" t="s">
        <v>85</v>
      </c>
      <c r="C41" s="253" t="s">
        <v>86</v>
      </c>
      <c r="D41" s="231"/>
      <c r="E41" s="232"/>
      <c r="F41" s="233"/>
      <c r="G41" s="233">
        <f>SUMIF(AG42:AG43,"&lt;&gt;NOR",G42:G43)</f>
        <v>0</v>
      </c>
      <c r="H41" s="233"/>
      <c r="I41" s="233">
        <f>SUM(I42:I43)</f>
        <v>0</v>
      </c>
      <c r="J41" s="233"/>
      <c r="K41" s="233">
        <f>SUM(K42:K43)</f>
        <v>0</v>
      </c>
      <c r="L41" s="233"/>
      <c r="M41" s="233">
        <f>SUM(M42:M43)</f>
        <v>0</v>
      </c>
      <c r="N41" s="232"/>
      <c r="O41" s="232">
        <f>SUM(O42:O43)</f>
        <v>0</v>
      </c>
      <c r="P41" s="232"/>
      <c r="Q41" s="232">
        <f>SUM(Q42:Q43)</f>
        <v>0</v>
      </c>
      <c r="R41" s="233"/>
      <c r="S41" s="233"/>
      <c r="T41" s="234"/>
      <c r="U41" s="228"/>
      <c r="V41" s="228">
        <f>SUM(V42:V43)</f>
        <v>20.11</v>
      </c>
      <c r="W41" s="228"/>
      <c r="X41" s="228"/>
      <c r="Y41" s="228"/>
      <c r="AG41" t="s">
        <v>122</v>
      </c>
    </row>
    <row r="42" spans="1:60" outlineLevel="1">
      <c r="A42" s="236">
        <v>16</v>
      </c>
      <c r="B42" s="237" t="s">
        <v>190</v>
      </c>
      <c r="C42" s="254" t="s">
        <v>191</v>
      </c>
      <c r="D42" s="238" t="s">
        <v>192</v>
      </c>
      <c r="E42" s="239">
        <v>33.024799999999999</v>
      </c>
      <c r="F42" s="240"/>
      <c r="G42" s="241">
        <f>ROUND(E42*F42,2)</f>
        <v>0</v>
      </c>
      <c r="H42" s="240"/>
      <c r="I42" s="241">
        <f>ROUND(E42*H42,2)</f>
        <v>0</v>
      </c>
      <c r="J42" s="240"/>
      <c r="K42" s="241">
        <f>ROUND(E42*J42,2)</f>
        <v>0</v>
      </c>
      <c r="L42" s="241">
        <v>21</v>
      </c>
      <c r="M42" s="241">
        <f>G42*(1+L42/100)</f>
        <v>0</v>
      </c>
      <c r="N42" s="239">
        <v>0</v>
      </c>
      <c r="O42" s="239">
        <f>ROUND(E42*N42,2)</f>
        <v>0</v>
      </c>
      <c r="P42" s="239">
        <v>0</v>
      </c>
      <c r="Q42" s="239">
        <f>ROUND(E42*P42,2)</f>
        <v>0</v>
      </c>
      <c r="R42" s="241" t="s">
        <v>156</v>
      </c>
      <c r="S42" s="241" t="s">
        <v>127</v>
      </c>
      <c r="T42" s="242" t="s">
        <v>128</v>
      </c>
      <c r="U42" s="225">
        <v>0.60899999999999999</v>
      </c>
      <c r="V42" s="225">
        <f>ROUND(E42*U42,2)</f>
        <v>20.11</v>
      </c>
      <c r="W42" s="225"/>
      <c r="X42" s="225" t="s">
        <v>193</v>
      </c>
      <c r="Y42" s="225" t="s">
        <v>130</v>
      </c>
      <c r="Z42" s="215"/>
      <c r="AA42" s="215"/>
      <c r="AB42" s="215"/>
      <c r="AC42" s="215"/>
      <c r="AD42" s="215"/>
      <c r="AE42" s="215"/>
      <c r="AF42" s="215"/>
      <c r="AG42" s="215" t="s">
        <v>194</v>
      </c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spans="1:60" ht="21" outlineLevel="2">
      <c r="A43" s="222"/>
      <c r="B43" s="223"/>
      <c r="C43" s="255" t="s">
        <v>195</v>
      </c>
      <c r="D43" s="243"/>
      <c r="E43" s="243"/>
      <c r="F43" s="243"/>
      <c r="G43" s="243"/>
      <c r="H43" s="225"/>
      <c r="I43" s="225"/>
      <c r="J43" s="225"/>
      <c r="K43" s="225"/>
      <c r="L43" s="225"/>
      <c r="M43" s="225"/>
      <c r="N43" s="224"/>
      <c r="O43" s="224"/>
      <c r="P43" s="224"/>
      <c r="Q43" s="224"/>
      <c r="R43" s="225"/>
      <c r="S43" s="225"/>
      <c r="T43" s="225"/>
      <c r="U43" s="225"/>
      <c r="V43" s="225"/>
      <c r="W43" s="225"/>
      <c r="X43" s="225"/>
      <c r="Y43" s="225"/>
      <c r="Z43" s="215"/>
      <c r="AA43" s="215"/>
      <c r="AB43" s="215"/>
      <c r="AC43" s="215"/>
      <c r="AD43" s="215"/>
      <c r="AE43" s="215"/>
      <c r="AF43" s="215"/>
      <c r="AG43" s="215" t="s">
        <v>133</v>
      </c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51" t="str">
        <f>C43</f>
        <v>na novostavbách a změnách objektů pro oplocení (815 2 JKSo), objekty zvláštní pro chov živočichů (815 3 JKSO), objekty pozemní různé (815 9 JKSO) se svislou nosnou konstrukcí monolitickou betonovou tyčovou nebo plošnou ( KMCH 2 a 3 - JKSO šesté místo)</v>
      </c>
      <c r="BB43" s="215"/>
      <c r="BC43" s="215"/>
      <c r="BD43" s="215"/>
      <c r="BE43" s="215"/>
      <c r="BF43" s="215"/>
      <c r="BG43" s="215"/>
      <c r="BH43" s="215"/>
    </row>
    <row r="44" spans="1:60">
      <c r="A44" s="229" t="s">
        <v>121</v>
      </c>
      <c r="B44" s="230" t="s">
        <v>87</v>
      </c>
      <c r="C44" s="253" t="s">
        <v>88</v>
      </c>
      <c r="D44" s="231"/>
      <c r="E44" s="232"/>
      <c r="F44" s="233"/>
      <c r="G44" s="233">
        <f>SUMIF(AG45:AG46,"&lt;&gt;NOR",G45:G46)</f>
        <v>0</v>
      </c>
      <c r="H44" s="233"/>
      <c r="I44" s="233">
        <f>SUM(I45:I46)</f>
        <v>0</v>
      </c>
      <c r="J44" s="233"/>
      <c r="K44" s="233">
        <f>SUM(K45:K46)</f>
        <v>0</v>
      </c>
      <c r="L44" s="233"/>
      <c r="M44" s="233">
        <f>SUM(M45:M46)</f>
        <v>0</v>
      </c>
      <c r="N44" s="232"/>
      <c r="O44" s="232">
        <f>SUM(O45:O46)</f>
        <v>0</v>
      </c>
      <c r="P44" s="232"/>
      <c r="Q44" s="232">
        <f>SUM(Q45:Q46)</f>
        <v>0.8</v>
      </c>
      <c r="R44" s="233"/>
      <c r="S44" s="233"/>
      <c r="T44" s="234"/>
      <c r="U44" s="228"/>
      <c r="V44" s="228">
        <f>SUM(V45:V46)</f>
        <v>15.1</v>
      </c>
      <c r="W44" s="228"/>
      <c r="X44" s="228"/>
      <c r="Y44" s="228"/>
      <c r="AG44" t="s">
        <v>122</v>
      </c>
    </row>
    <row r="45" spans="1:60" outlineLevel="1">
      <c r="A45" s="236">
        <v>17</v>
      </c>
      <c r="B45" s="237" t="s">
        <v>196</v>
      </c>
      <c r="C45" s="254" t="s">
        <v>197</v>
      </c>
      <c r="D45" s="238" t="s">
        <v>141</v>
      </c>
      <c r="E45" s="239">
        <v>88.8</v>
      </c>
      <c r="F45" s="240"/>
      <c r="G45" s="241">
        <f>ROUND(E45*F45,2)</f>
        <v>0</v>
      </c>
      <c r="H45" s="240"/>
      <c r="I45" s="241">
        <f>ROUND(E45*H45,2)</f>
        <v>0</v>
      </c>
      <c r="J45" s="240"/>
      <c r="K45" s="241">
        <f>ROUND(E45*J45,2)</f>
        <v>0</v>
      </c>
      <c r="L45" s="241">
        <v>21</v>
      </c>
      <c r="M45" s="241">
        <f>G45*(1+L45/100)</f>
        <v>0</v>
      </c>
      <c r="N45" s="239">
        <v>0</v>
      </c>
      <c r="O45" s="239">
        <f>ROUND(E45*N45,2)</f>
        <v>0</v>
      </c>
      <c r="P45" s="239">
        <v>8.9999999999999993E-3</v>
      </c>
      <c r="Q45" s="239">
        <f>ROUND(E45*P45,2)</f>
        <v>0.8</v>
      </c>
      <c r="R45" s="241" t="s">
        <v>198</v>
      </c>
      <c r="S45" s="241" t="s">
        <v>127</v>
      </c>
      <c r="T45" s="242" t="s">
        <v>128</v>
      </c>
      <c r="U45" s="225">
        <v>0.17</v>
      </c>
      <c r="V45" s="225">
        <f>ROUND(E45*U45,2)</f>
        <v>15.1</v>
      </c>
      <c r="W45" s="225"/>
      <c r="X45" s="225" t="s">
        <v>129</v>
      </c>
      <c r="Y45" s="225" t="s">
        <v>130</v>
      </c>
      <c r="Z45" s="215"/>
      <c r="AA45" s="215"/>
      <c r="AB45" s="215"/>
      <c r="AC45" s="215"/>
      <c r="AD45" s="215"/>
      <c r="AE45" s="215"/>
      <c r="AF45" s="215"/>
      <c r="AG45" s="215" t="s">
        <v>131</v>
      </c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</row>
    <row r="46" spans="1:60" outlineLevel="2">
      <c r="A46" s="222"/>
      <c r="B46" s="223"/>
      <c r="C46" s="256" t="s">
        <v>199</v>
      </c>
      <c r="D46" s="226"/>
      <c r="E46" s="227">
        <v>88.8</v>
      </c>
      <c r="F46" s="225"/>
      <c r="G46" s="225"/>
      <c r="H46" s="225"/>
      <c r="I46" s="225"/>
      <c r="J46" s="225"/>
      <c r="K46" s="225"/>
      <c r="L46" s="225"/>
      <c r="M46" s="225"/>
      <c r="N46" s="224"/>
      <c r="O46" s="224"/>
      <c r="P46" s="224"/>
      <c r="Q46" s="224"/>
      <c r="R46" s="225"/>
      <c r="S46" s="225"/>
      <c r="T46" s="225"/>
      <c r="U46" s="225"/>
      <c r="V46" s="225"/>
      <c r="W46" s="225"/>
      <c r="X46" s="225"/>
      <c r="Y46" s="225"/>
      <c r="Z46" s="215"/>
      <c r="AA46" s="215"/>
      <c r="AB46" s="215"/>
      <c r="AC46" s="215"/>
      <c r="AD46" s="215"/>
      <c r="AE46" s="215"/>
      <c r="AF46" s="215"/>
      <c r="AG46" s="215" t="s">
        <v>135</v>
      </c>
      <c r="AH46" s="215">
        <v>0</v>
      </c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</row>
    <row r="47" spans="1:60">
      <c r="A47" s="229" t="s">
        <v>121</v>
      </c>
      <c r="B47" s="230" t="s">
        <v>89</v>
      </c>
      <c r="C47" s="253" t="s">
        <v>90</v>
      </c>
      <c r="D47" s="231"/>
      <c r="E47" s="232"/>
      <c r="F47" s="233"/>
      <c r="G47" s="233">
        <f>SUMIF(AG48:AG53,"&lt;&gt;NOR",G48:G53)</f>
        <v>0</v>
      </c>
      <c r="H47" s="233"/>
      <c r="I47" s="233">
        <f>SUM(I48:I53)</f>
        <v>0</v>
      </c>
      <c r="J47" s="233"/>
      <c r="K47" s="233">
        <f>SUM(K48:K53)</f>
        <v>0</v>
      </c>
      <c r="L47" s="233"/>
      <c r="M47" s="233">
        <f>SUM(M48:M53)</f>
        <v>0</v>
      </c>
      <c r="N47" s="232"/>
      <c r="O47" s="232">
        <f>SUM(O48:O53)</f>
        <v>0</v>
      </c>
      <c r="P47" s="232"/>
      <c r="Q47" s="232">
        <f>SUM(Q48:Q53)</f>
        <v>0</v>
      </c>
      <c r="R47" s="233"/>
      <c r="S47" s="233"/>
      <c r="T47" s="234"/>
      <c r="U47" s="228"/>
      <c r="V47" s="228">
        <f>SUM(V48:V53)</f>
        <v>14.11</v>
      </c>
      <c r="W47" s="228"/>
      <c r="X47" s="228"/>
      <c r="Y47" s="228"/>
      <c r="AG47" t="s">
        <v>122</v>
      </c>
    </row>
    <row r="48" spans="1:60" outlineLevel="1">
      <c r="A48" s="236">
        <v>18</v>
      </c>
      <c r="B48" s="237" t="s">
        <v>200</v>
      </c>
      <c r="C48" s="254" t="s">
        <v>201</v>
      </c>
      <c r="D48" s="238" t="s">
        <v>192</v>
      </c>
      <c r="E48" s="239">
        <v>6.2090399999999999</v>
      </c>
      <c r="F48" s="240"/>
      <c r="G48" s="241">
        <f>ROUND(E48*F48,2)</f>
        <v>0</v>
      </c>
      <c r="H48" s="240"/>
      <c r="I48" s="241">
        <f>ROUND(E48*H48,2)</f>
        <v>0</v>
      </c>
      <c r="J48" s="240"/>
      <c r="K48" s="241">
        <f>ROUND(E48*J48,2)</f>
        <v>0</v>
      </c>
      <c r="L48" s="241">
        <v>21</v>
      </c>
      <c r="M48" s="241">
        <f>G48*(1+L48/100)</f>
        <v>0</v>
      </c>
      <c r="N48" s="239">
        <v>0</v>
      </c>
      <c r="O48" s="239">
        <f>ROUND(E48*N48,2)</f>
        <v>0</v>
      </c>
      <c r="P48" s="239">
        <v>0</v>
      </c>
      <c r="Q48" s="239">
        <f>ROUND(E48*P48,2)</f>
        <v>0</v>
      </c>
      <c r="R48" s="241" t="s">
        <v>181</v>
      </c>
      <c r="S48" s="241" t="s">
        <v>127</v>
      </c>
      <c r="T48" s="242" t="s">
        <v>128</v>
      </c>
      <c r="U48" s="225">
        <v>0.49</v>
      </c>
      <c r="V48" s="225">
        <f>ROUND(E48*U48,2)</f>
        <v>3.04</v>
      </c>
      <c r="W48" s="225"/>
      <c r="X48" s="225" t="s">
        <v>202</v>
      </c>
      <c r="Y48" s="225" t="s">
        <v>130</v>
      </c>
      <c r="Z48" s="215"/>
      <c r="AA48" s="215"/>
      <c r="AB48" s="215"/>
      <c r="AC48" s="215"/>
      <c r="AD48" s="215"/>
      <c r="AE48" s="215"/>
      <c r="AF48" s="215"/>
      <c r="AG48" s="215" t="s">
        <v>203</v>
      </c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</row>
    <row r="49" spans="1:60" outlineLevel="2">
      <c r="A49" s="222"/>
      <c r="B49" s="223"/>
      <c r="C49" s="258" t="s">
        <v>204</v>
      </c>
      <c r="D49" s="252"/>
      <c r="E49" s="252"/>
      <c r="F49" s="252"/>
      <c r="G49" s="252"/>
      <c r="H49" s="225"/>
      <c r="I49" s="225"/>
      <c r="J49" s="225"/>
      <c r="K49" s="225"/>
      <c r="L49" s="225"/>
      <c r="M49" s="225"/>
      <c r="N49" s="224"/>
      <c r="O49" s="224"/>
      <c r="P49" s="224"/>
      <c r="Q49" s="224"/>
      <c r="R49" s="225"/>
      <c r="S49" s="225"/>
      <c r="T49" s="225"/>
      <c r="U49" s="225"/>
      <c r="V49" s="225"/>
      <c r="W49" s="225"/>
      <c r="X49" s="225"/>
      <c r="Y49" s="225"/>
      <c r="Z49" s="215"/>
      <c r="AA49" s="215"/>
      <c r="AB49" s="215"/>
      <c r="AC49" s="215"/>
      <c r="AD49" s="215"/>
      <c r="AE49" s="215"/>
      <c r="AF49" s="215"/>
      <c r="AG49" s="215" t="s">
        <v>205</v>
      </c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</row>
    <row r="50" spans="1:60" outlineLevel="1">
      <c r="A50" s="244">
        <v>19</v>
      </c>
      <c r="B50" s="245" t="s">
        <v>206</v>
      </c>
      <c r="C50" s="257" t="s">
        <v>207</v>
      </c>
      <c r="D50" s="246" t="s">
        <v>192</v>
      </c>
      <c r="E50" s="247">
        <v>124.1808</v>
      </c>
      <c r="F50" s="248"/>
      <c r="G50" s="249">
        <f>ROUND(E50*F50,2)</f>
        <v>0</v>
      </c>
      <c r="H50" s="248"/>
      <c r="I50" s="249">
        <f>ROUND(E50*H50,2)</f>
        <v>0</v>
      </c>
      <c r="J50" s="248"/>
      <c r="K50" s="249">
        <f>ROUND(E50*J50,2)</f>
        <v>0</v>
      </c>
      <c r="L50" s="249">
        <v>21</v>
      </c>
      <c r="M50" s="249">
        <f>G50*(1+L50/100)</f>
        <v>0</v>
      </c>
      <c r="N50" s="247">
        <v>0</v>
      </c>
      <c r="O50" s="247">
        <f>ROUND(E50*N50,2)</f>
        <v>0</v>
      </c>
      <c r="P50" s="247">
        <v>0</v>
      </c>
      <c r="Q50" s="247">
        <f>ROUND(E50*P50,2)</f>
        <v>0</v>
      </c>
      <c r="R50" s="249" t="s">
        <v>181</v>
      </c>
      <c r="S50" s="249" t="s">
        <v>127</v>
      </c>
      <c r="T50" s="250" t="s">
        <v>128</v>
      </c>
      <c r="U50" s="225">
        <v>0</v>
      </c>
      <c r="V50" s="225">
        <f>ROUND(E50*U50,2)</f>
        <v>0</v>
      </c>
      <c r="W50" s="225"/>
      <c r="X50" s="225" t="s">
        <v>202</v>
      </c>
      <c r="Y50" s="225" t="s">
        <v>130</v>
      </c>
      <c r="Z50" s="215"/>
      <c r="AA50" s="215"/>
      <c r="AB50" s="215"/>
      <c r="AC50" s="215"/>
      <c r="AD50" s="215"/>
      <c r="AE50" s="215"/>
      <c r="AF50" s="215"/>
      <c r="AG50" s="215" t="s">
        <v>203</v>
      </c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</row>
    <row r="51" spans="1:60" outlineLevel="1">
      <c r="A51" s="244">
        <v>20</v>
      </c>
      <c r="B51" s="245" t="s">
        <v>208</v>
      </c>
      <c r="C51" s="257" t="s">
        <v>209</v>
      </c>
      <c r="D51" s="246" t="s">
        <v>192</v>
      </c>
      <c r="E51" s="247">
        <v>6.2090399999999999</v>
      </c>
      <c r="F51" s="248"/>
      <c r="G51" s="249">
        <f>ROUND(E51*F51,2)</f>
        <v>0</v>
      </c>
      <c r="H51" s="248"/>
      <c r="I51" s="249">
        <f>ROUND(E51*H51,2)</f>
        <v>0</v>
      </c>
      <c r="J51" s="248"/>
      <c r="K51" s="249">
        <f>ROUND(E51*J51,2)</f>
        <v>0</v>
      </c>
      <c r="L51" s="249">
        <v>21</v>
      </c>
      <c r="M51" s="249">
        <f>G51*(1+L51/100)</f>
        <v>0</v>
      </c>
      <c r="N51" s="247">
        <v>0</v>
      </c>
      <c r="O51" s="247">
        <f>ROUND(E51*N51,2)</f>
        <v>0</v>
      </c>
      <c r="P51" s="247">
        <v>0</v>
      </c>
      <c r="Q51" s="247">
        <f>ROUND(E51*P51,2)</f>
        <v>0</v>
      </c>
      <c r="R51" s="249" t="s">
        <v>181</v>
      </c>
      <c r="S51" s="249" t="s">
        <v>127</v>
      </c>
      <c r="T51" s="250" t="s">
        <v>128</v>
      </c>
      <c r="U51" s="225">
        <v>0.94199999999999995</v>
      </c>
      <c r="V51" s="225">
        <f>ROUND(E51*U51,2)</f>
        <v>5.85</v>
      </c>
      <c r="W51" s="225"/>
      <c r="X51" s="225" t="s">
        <v>202</v>
      </c>
      <c r="Y51" s="225" t="s">
        <v>130</v>
      </c>
      <c r="Z51" s="215"/>
      <c r="AA51" s="215"/>
      <c r="AB51" s="215"/>
      <c r="AC51" s="215"/>
      <c r="AD51" s="215"/>
      <c r="AE51" s="215"/>
      <c r="AF51" s="215"/>
      <c r="AG51" s="215" t="s">
        <v>203</v>
      </c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</row>
    <row r="52" spans="1:60" outlineLevel="1">
      <c r="A52" s="244">
        <v>21</v>
      </c>
      <c r="B52" s="245" t="s">
        <v>210</v>
      </c>
      <c r="C52" s="257" t="s">
        <v>211</v>
      </c>
      <c r="D52" s="246" t="s">
        <v>192</v>
      </c>
      <c r="E52" s="247">
        <v>49.672319999999999</v>
      </c>
      <c r="F52" s="248"/>
      <c r="G52" s="249">
        <f>ROUND(E52*F52,2)</f>
        <v>0</v>
      </c>
      <c r="H52" s="248"/>
      <c r="I52" s="249">
        <f>ROUND(E52*H52,2)</f>
        <v>0</v>
      </c>
      <c r="J52" s="248"/>
      <c r="K52" s="249">
        <f>ROUND(E52*J52,2)</f>
        <v>0</v>
      </c>
      <c r="L52" s="249">
        <v>21</v>
      </c>
      <c r="M52" s="249">
        <f>G52*(1+L52/100)</f>
        <v>0</v>
      </c>
      <c r="N52" s="247">
        <v>0</v>
      </c>
      <c r="O52" s="247">
        <f>ROUND(E52*N52,2)</f>
        <v>0</v>
      </c>
      <c r="P52" s="247">
        <v>0</v>
      </c>
      <c r="Q52" s="247">
        <f>ROUND(E52*P52,2)</f>
        <v>0</v>
      </c>
      <c r="R52" s="249" t="s">
        <v>181</v>
      </c>
      <c r="S52" s="249" t="s">
        <v>127</v>
      </c>
      <c r="T52" s="250" t="s">
        <v>128</v>
      </c>
      <c r="U52" s="225">
        <v>0.105</v>
      </c>
      <c r="V52" s="225">
        <f>ROUND(E52*U52,2)</f>
        <v>5.22</v>
      </c>
      <c r="W52" s="225"/>
      <c r="X52" s="225" t="s">
        <v>202</v>
      </c>
      <c r="Y52" s="225" t="s">
        <v>130</v>
      </c>
      <c r="Z52" s="215"/>
      <c r="AA52" s="215"/>
      <c r="AB52" s="215"/>
      <c r="AC52" s="215"/>
      <c r="AD52" s="215"/>
      <c r="AE52" s="215"/>
      <c r="AF52" s="215"/>
      <c r="AG52" s="215" t="s">
        <v>203</v>
      </c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</row>
    <row r="53" spans="1:60" ht="20.399999999999999" outlineLevel="1">
      <c r="A53" s="236">
        <v>22</v>
      </c>
      <c r="B53" s="237" t="s">
        <v>212</v>
      </c>
      <c r="C53" s="254" t="s">
        <v>213</v>
      </c>
      <c r="D53" s="238" t="s">
        <v>192</v>
      </c>
      <c r="E53" s="239">
        <v>6.2090399999999999</v>
      </c>
      <c r="F53" s="240"/>
      <c r="G53" s="241">
        <f>ROUND(E53*F53,2)</f>
        <v>0</v>
      </c>
      <c r="H53" s="240"/>
      <c r="I53" s="241">
        <f>ROUND(E53*H53,2)</f>
        <v>0</v>
      </c>
      <c r="J53" s="240"/>
      <c r="K53" s="241">
        <f>ROUND(E53*J53,2)</f>
        <v>0</v>
      </c>
      <c r="L53" s="241">
        <v>21</v>
      </c>
      <c r="M53" s="241">
        <f>G53*(1+L53/100)</f>
        <v>0</v>
      </c>
      <c r="N53" s="239">
        <v>0</v>
      </c>
      <c r="O53" s="239">
        <f>ROUND(E53*N53,2)</f>
        <v>0</v>
      </c>
      <c r="P53" s="239">
        <v>0</v>
      </c>
      <c r="Q53" s="239">
        <f>ROUND(E53*P53,2)</f>
        <v>0</v>
      </c>
      <c r="R53" s="241" t="s">
        <v>181</v>
      </c>
      <c r="S53" s="241" t="s">
        <v>127</v>
      </c>
      <c r="T53" s="242" t="s">
        <v>172</v>
      </c>
      <c r="U53" s="225">
        <v>0</v>
      </c>
      <c r="V53" s="225">
        <f>ROUND(E53*U53,2)</f>
        <v>0</v>
      </c>
      <c r="W53" s="225"/>
      <c r="X53" s="225" t="s">
        <v>202</v>
      </c>
      <c r="Y53" s="225" t="s">
        <v>130</v>
      </c>
      <c r="Z53" s="215"/>
      <c r="AA53" s="215"/>
      <c r="AB53" s="215"/>
      <c r="AC53" s="215"/>
      <c r="AD53" s="215"/>
      <c r="AE53" s="215"/>
      <c r="AF53" s="215"/>
      <c r="AG53" s="215" t="s">
        <v>203</v>
      </c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</row>
    <row r="54" spans="1:60">
      <c r="A54" s="3"/>
      <c r="B54" s="4"/>
      <c r="C54" s="259"/>
      <c r="D54" s="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E54">
        <v>15</v>
      </c>
      <c r="AF54">
        <v>21</v>
      </c>
      <c r="AG54" t="s">
        <v>107</v>
      </c>
    </row>
    <row r="55" spans="1:60">
      <c r="A55" s="218"/>
      <c r="B55" s="219" t="s">
        <v>29</v>
      </c>
      <c r="C55" s="260"/>
      <c r="D55" s="220"/>
      <c r="E55" s="221"/>
      <c r="F55" s="221"/>
      <c r="G55" s="235">
        <f>G8+G19+G22+G34+G41+G44+G47</f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E55">
        <f>SUMIF(L7:L53,AE54,G7:G53)</f>
        <v>0</v>
      </c>
      <c r="AF55">
        <f>SUMIF(L7:L53,AF54,G7:G53)</f>
        <v>0</v>
      </c>
      <c r="AG55" t="s">
        <v>214</v>
      </c>
    </row>
    <row r="56" spans="1:60">
      <c r="C56" s="261"/>
      <c r="D56" s="10"/>
      <c r="AG56" t="s">
        <v>215</v>
      </c>
    </row>
    <row r="57" spans="1:60">
      <c r="D57" s="10"/>
    </row>
    <row r="58" spans="1:60">
      <c r="D58" s="10"/>
    </row>
    <row r="59" spans="1:60">
      <c r="D59" s="10"/>
    </row>
    <row r="60" spans="1:60">
      <c r="D60" s="10"/>
    </row>
    <row r="61" spans="1:60">
      <c r="D61" s="10"/>
    </row>
    <row r="62" spans="1:60">
      <c r="D62" s="10"/>
    </row>
    <row r="63" spans="1:60">
      <c r="D63" s="10"/>
    </row>
    <row r="64" spans="1:60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DC93" sheet="1" formatRows="0"/>
  <mergeCells count="11">
    <mergeCell ref="C15:G15"/>
    <mergeCell ref="C26:G26"/>
    <mergeCell ref="C36:G36"/>
    <mergeCell ref="C43:G43"/>
    <mergeCell ref="C49:G49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2"/>
  <cols>
    <col min="1" max="1" width="3.44140625" customWidth="1"/>
    <col min="2" max="2" width="12.6640625" style="179" customWidth="1"/>
    <col min="3" max="3" width="63.33203125" style="179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>
      <c r="A1" s="200" t="s">
        <v>94</v>
      </c>
      <c r="B1" s="200"/>
      <c r="C1" s="200"/>
      <c r="D1" s="200"/>
      <c r="E1" s="200"/>
      <c r="F1" s="200"/>
      <c r="G1" s="200"/>
      <c r="AG1" t="s">
        <v>95</v>
      </c>
    </row>
    <row r="2" spans="1:60" ht="25.05" customHeight="1">
      <c r="A2" s="201" t="s">
        <v>7</v>
      </c>
      <c r="B2" s="49" t="s">
        <v>43</v>
      </c>
      <c r="C2" s="204" t="s">
        <v>44</v>
      </c>
      <c r="D2" s="202"/>
      <c r="E2" s="202"/>
      <c r="F2" s="202"/>
      <c r="G2" s="203"/>
      <c r="AG2" t="s">
        <v>96</v>
      </c>
    </row>
    <row r="3" spans="1:60" ht="25.05" customHeight="1">
      <c r="A3" s="201" t="s">
        <v>8</v>
      </c>
      <c r="B3" s="49" t="s">
        <v>53</v>
      </c>
      <c r="C3" s="204" t="s">
        <v>54</v>
      </c>
      <c r="D3" s="202"/>
      <c r="E3" s="202"/>
      <c r="F3" s="202"/>
      <c r="G3" s="203"/>
      <c r="AC3" s="179" t="s">
        <v>96</v>
      </c>
      <c r="AG3" t="s">
        <v>97</v>
      </c>
    </row>
    <row r="4" spans="1:60" ht="25.05" customHeight="1">
      <c r="A4" s="205" t="s">
        <v>9</v>
      </c>
      <c r="B4" s="206" t="s">
        <v>57</v>
      </c>
      <c r="C4" s="207" t="s">
        <v>58</v>
      </c>
      <c r="D4" s="208"/>
      <c r="E4" s="208"/>
      <c r="F4" s="208"/>
      <c r="G4" s="209"/>
      <c r="AG4" t="s">
        <v>98</v>
      </c>
    </row>
    <row r="5" spans="1:60">
      <c r="D5" s="10"/>
    </row>
    <row r="6" spans="1:60" ht="39.6">
      <c r="A6" s="211" t="s">
        <v>99</v>
      </c>
      <c r="B6" s="213" t="s">
        <v>100</v>
      </c>
      <c r="C6" s="213" t="s">
        <v>101</v>
      </c>
      <c r="D6" s="212" t="s">
        <v>102</v>
      </c>
      <c r="E6" s="211" t="s">
        <v>103</v>
      </c>
      <c r="F6" s="210" t="s">
        <v>104</v>
      </c>
      <c r="G6" s="211" t="s">
        <v>29</v>
      </c>
      <c r="H6" s="214" t="s">
        <v>30</v>
      </c>
      <c r="I6" s="214" t="s">
        <v>105</v>
      </c>
      <c r="J6" s="214" t="s">
        <v>31</v>
      </c>
      <c r="K6" s="214" t="s">
        <v>106</v>
      </c>
      <c r="L6" s="214" t="s">
        <v>107</v>
      </c>
      <c r="M6" s="214" t="s">
        <v>108</v>
      </c>
      <c r="N6" s="214" t="s">
        <v>109</v>
      </c>
      <c r="O6" s="214" t="s">
        <v>110</v>
      </c>
      <c r="P6" s="214" t="s">
        <v>111</v>
      </c>
      <c r="Q6" s="214" t="s">
        <v>112</v>
      </c>
      <c r="R6" s="214" t="s">
        <v>113</v>
      </c>
      <c r="S6" s="214" t="s">
        <v>114</v>
      </c>
      <c r="T6" s="214" t="s">
        <v>115</v>
      </c>
      <c r="U6" s="214" t="s">
        <v>116</v>
      </c>
      <c r="V6" s="214" t="s">
        <v>117</v>
      </c>
      <c r="W6" s="214" t="s">
        <v>118</v>
      </c>
      <c r="X6" s="214" t="s">
        <v>119</v>
      </c>
      <c r="Y6" s="214" t="s">
        <v>120</v>
      </c>
    </row>
    <row r="7" spans="1:60" hidden="1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>
      <c r="A8" s="229" t="s">
        <v>121</v>
      </c>
      <c r="B8" s="230" t="s">
        <v>75</v>
      </c>
      <c r="C8" s="253" t="s">
        <v>76</v>
      </c>
      <c r="D8" s="231"/>
      <c r="E8" s="232"/>
      <c r="F8" s="233"/>
      <c r="G8" s="233">
        <f>SUMIF(AG9:AG18,"&lt;&gt;NOR",G9:G18)</f>
        <v>0</v>
      </c>
      <c r="H8" s="233"/>
      <c r="I8" s="233">
        <f>SUM(I9:I18)</f>
        <v>0</v>
      </c>
      <c r="J8" s="233"/>
      <c r="K8" s="233">
        <f>SUM(K9:K18)</f>
        <v>0</v>
      </c>
      <c r="L8" s="233"/>
      <c r="M8" s="233">
        <f>SUM(M9:M18)</f>
        <v>0</v>
      </c>
      <c r="N8" s="232"/>
      <c r="O8" s="232">
        <f>SUM(O9:O18)</f>
        <v>0</v>
      </c>
      <c r="P8" s="232"/>
      <c r="Q8" s="232">
        <f>SUM(Q9:Q18)</f>
        <v>0</v>
      </c>
      <c r="R8" s="233"/>
      <c r="S8" s="233"/>
      <c r="T8" s="234"/>
      <c r="U8" s="228"/>
      <c r="V8" s="228">
        <f>SUM(V9:V18)</f>
        <v>9.129999999999999</v>
      </c>
      <c r="W8" s="228"/>
      <c r="X8" s="228"/>
      <c r="Y8" s="228"/>
      <c r="AG8" t="s">
        <v>122</v>
      </c>
    </row>
    <row r="9" spans="1:60" outlineLevel="1">
      <c r="A9" s="236">
        <v>1</v>
      </c>
      <c r="B9" s="237" t="s">
        <v>123</v>
      </c>
      <c r="C9" s="254" t="s">
        <v>124</v>
      </c>
      <c r="D9" s="238" t="s">
        <v>125</v>
      </c>
      <c r="E9" s="239">
        <v>1.92</v>
      </c>
      <c r="F9" s="240"/>
      <c r="G9" s="241">
        <f>ROUND(E9*F9,2)</f>
        <v>0</v>
      </c>
      <c r="H9" s="240"/>
      <c r="I9" s="241">
        <f>ROUND(E9*H9,2)</f>
        <v>0</v>
      </c>
      <c r="J9" s="240"/>
      <c r="K9" s="241">
        <f>ROUND(E9*J9,2)</f>
        <v>0</v>
      </c>
      <c r="L9" s="241">
        <v>21</v>
      </c>
      <c r="M9" s="241">
        <f>G9*(1+L9/100)</f>
        <v>0</v>
      </c>
      <c r="N9" s="239">
        <v>0</v>
      </c>
      <c r="O9" s="239">
        <f>ROUND(E9*N9,2)</f>
        <v>0</v>
      </c>
      <c r="P9" s="239">
        <v>0</v>
      </c>
      <c r="Q9" s="239">
        <f>ROUND(E9*P9,2)</f>
        <v>0</v>
      </c>
      <c r="R9" s="241" t="s">
        <v>126</v>
      </c>
      <c r="S9" s="241" t="s">
        <v>127</v>
      </c>
      <c r="T9" s="242" t="s">
        <v>128</v>
      </c>
      <c r="U9" s="225">
        <v>3.53</v>
      </c>
      <c r="V9" s="225">
        <f>ROUND(E9*U9,2)</f>
        <v>6.78</v>
      </c>
      <c r="W9" s="225"/>
      <c r="X9" s="225" t="s">
        <v>129</v>
      </c>
      <c r="Y9" s="225" t="s">
        <v>130</v>
      </c>
      <c r="Z9" s="215"/>
      <c r="AA9" s="215"/>
      <c r="AB9" s="215"/>
      <c r="AC9" s="215"/>
      <c r="AD9" s="215"/>
      <c r="AE9" s="215"/>
      <c r="AF9" s="215"/>
      <c r="AG9" s="215" t="s">
        <v>131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2">
      <c r="A10" s="222"/>
      <c r="B10" s="223"/>
      <c r="C10" s="255" t="s">
        <v>132</v>
      </c>
      <c r="D10" s="243"/>
      <c r="E10" s="243"/>
      <c r="F10" s="243"/>
      <c r="G10" s="243"/>
      <c r="H10" s="225"/>
      <c r="I10" s="225"/>
      <c r="J10" s="225"/>
      <c r="K10" s="225"/>
      <c r="L10" s="225"/>
      <c r="M10" s="225"/>
      <c r="N10" s="224"/>
      <c r="O10" s="224"/>
      <c r="P10" s="224"/>
      <c r="Q10" s="224"/>
      <c r="R10" s="225"/>
      <c r="S10" s="225"/>
      <c r="T10" s="225"/>
      <c r="U10" s="225"/>
      <c r="V10" s="225"/>
      <c r="W10" s="225"/>
      <c r="X10" s="225"/>
      <c r="Y10" s="225"/>
      <c r="Z10" s="215"/>
      <c r="AA10" s="215"/>
      <c r="AB10" s="215"/>
      <c r="AC10" s="215"/>
      <c r="AD10" s="215"/>
      <c r="AE10" s="215"/>
      <c r="AF10" s="215"/>
      <c r="AG10" s="215" t="s">
        <v>133</v>
      </c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outlineLevel="2">
      <c r="A11" s="222"/>
      <c r="B11" s="223"/>
      <c r="C11" s="256" t="s">
        <v>216</v>
      </c>
      <c r="D11" s="226"/>
      <c r="E11" s="227">
        <v>1.92</v>
      </c>
      <c r="F11" s="225"/>
      <c r="G11" s="225"/>
      <c r="H11" s="225"/>
      <c r="I11" s="225"/>
      <c r="J11" s="225"/>
      <c r="K11" s="225"/>
      <c r="L11" s="225"/>
      <c r="M11" s="225"/>
      <c r="N11" s="224"/>
      <c r="O11" s="224"/>
      <c r="P11" s="224"/>
      <c r="Q11" s="224"/>
      <c r="R11" s="225"/>
      <c r="S11" s="225"/>
      <c r="T11" s="225"/>
      <c r="U11" s="225"/>
      <c r="V11" s="225"/>
      <c r="W11" s="225"/>
      <c r="X11" s="225"/>
      <c r="Y11" s="225"/>
      <c r="Z11" s="215"/>
      <c r="AA11" s="215"/>
      <c r="AB11" s="215"/>
      <c r="AC11" s="215"/>
      <c r="AD11" s="215"/>
      <c r="AE11" s="215"/>
      <c r="AF11" s="215"/>
      <c r="AG11" s="215" t="s">
        <v>135</v>
      </c>
      <c r="AH11" s="215">
        <v>0</v>
      </c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outlineLevel="1">
      <c r="A12" s="236">
        <v>2</v>
      </c>
      <c r="B12" s="237" t="s">
        <v>136</v>
      </c>
      <c r="C12" s="254" t="s">
        <v>137</v>
      </c>
      <c r="D12" s="238" t="s">
        <v>125</v>
      </c>
      <c r="E12" s="239">
        <v>1.92</v>
      </c>
      <c r="F12" s="240"/>
      <c r="G12" s="241">
        <f>ROUND(E12*F12,2)</f>
        <v>0</v>
      </c>
      <c r="H12" s="240"/>
      <c r="I12" s="241">
        <f>ROUND(E12*H12,2)</f>
        <v>0</v>
      </c>
      <c r="J12" s="240"/>
      <c r="K12" s="241">
        <f>ROUND(E12*J12,2)</f>
        <v>0</v>
      </c>
      <c r="L12" s="241">
        <v>21</v>
      </c>
      <c r="M12" s="241">
        <f>G12*(1+L12/100)</f>
        <v>0</v>
      </c>
      <c r="N12" s="239">
        <v>0</v>
      </c>
      <c r="O12" s="239">
        <f>ROUND(E12*N12,2)</f>
        <v>0</v>
      </c>
      <c r="P12" s="239">
        <v>0</v>
      </c>
      <c r="Q12" s="239">
        <f>ROUND(E12*P12,2)</f>
        <v>0</v>
      </c>
      <c r="R12" s="241" t="s">
        <v>126</v>
      </c>
      <c r="S12" s="241" t="s">
        <v>127</v>
      </c>
      <c r="T12" s="242" t="s">
        <v>128</v>
      </c>
      <c r="U12" s="225">
        <v>7.3999999999999996E-2</v>
      </c>
      <c r="V12" s="225">
        <f>ROUND(E12*U12,2)</f>
        <v>0.14000000000000001</v>
      </c>
      <c r="W12" s="225"/>
      <c r="X12" s="225" t="s">
        <v>129</v>
      </c>
      <c r="Y12" s="225" t="s">
        <v>130</v>
      </c>
      <c r="Z12" s="215"/>
      <c r="AA12" s="215"/>
      <c r="AB12" s="215"/>
      <c r="AC12" s="215"/>
      <c r="AD12" s="215"/>
      <c r="AE12" s="215"/>
      <c r="AF12" s="215"/>
      <c r="AG12" s="215" t="s">
        <v>131</v>
      </c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2">
      <c r="A13" s="222"/>
      <c r="B13" s="223"/>
      <c r="C13" s="255" t="s">
        <v>138</v>
      </c>
      <c r="D13" s="243"/>
      <c r="E13" s="243"/>
      <c r="F13" s="243"/>
      <c r="G13" s="243"/>
      <c r="H13" s="225"/>
      <c r="I13" s="225"/>
      <c r="J13" s="225"/>
      <c r="K13" s="225"/>
      <c r="L13" s="225"/>
      <c r="M13" s="225"/>
      <c r="N13" s="224"/>
      <c r="O13" s="224"/>
      <c r="P13" s="224"/>
      <c r="Q13" s="224"/>
      <c r="R13" s="225"/>
      <c r="S13" s="225"/>
      <c r="T13" s="225"/>
      <c r="U13" s="225"/>
      <c r="V13" s="225"/>
      <c r="W13" s="225"/>
      <c r="X13" s="225"/>
      <c r="Y13" s="225"/>
      <c r="Z13" s="215"/>
      <c r="AA13" s="215"/>
      <c r="AB13" s="215"/>
      <c r="AC13" s="215"/>
      <c r="AD13" s="215"/>
      <c r="AE13" s="215"/>
      <c r="AF13" s="215"/>
      <c r="AG13" s="215" t="s">
        <v>133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1">
      <c r="A14" s="236">
        <v>3</v>
      </c>
      <c r="B14" s="237" t="s">
        <v>139</v>
      </c>
      <c r="C14" s="254" t="s">
        <v>140</v>
      </c>
      <c r="D14" s="238" t="s">
        <v>141</v>
      </c>
      <c r="E14" s="239">
        <v>12.8</v>
      </c>
      <c r="F14" s="240"/>
      <c r="G14" s="241">
        <f>ROUND(E14*F14,2)</f>
        <v>0</v>
      </c>
      <c r="H14" s="240"/>
      <c r="I14" s="241">
        <f>ROUND(E14*H14,2)</f>
        <v>0</v>
      </c>
      <c r="J14" s="240"/>
      <c r="K14" s="241">
        <f>ROUND(E14*J14,2)</f>
        <v>0</v>
      </c>
      <c r="L14" s="241">
        <v>21</v>
      </c>
      <c r="M14" s="241">
        <f>G14*(1+L14/100)</f>
        <v>0</v>
      </c>
      <c r="N14" s="239">
        <v>0</v>
      </c>
      <c r="O14" s="239">
        <f>ROUND(E14*N14,2)</f>
        <v>0</v>
      </c>
      <c r="P14" s="239">
        <v>0</v>
      </c>
      <c r="Q14" s="239">
        <f>ROUND(E14*P14,2)</f>
        <v>0</v>
      </c>
      <c r="R14" s="241" t="s">
        <v>142</v>
      </c>
      <c r="S14" s="241" t="s">
        <v>127</v>
      </c>
      <c r="T14" s="242" t="s">
        <v>128</v>
      </c>
      <c r="U14" s="225">
        <v>0.01</v>
      </c>
      <c r="V14" s="225">
        <f>ROUND(E14*U14,2)</f>
        <v>0.13</v>
      </c>
      <c r="W14" s="225"/>
      <c r="X14" s="225" t="s">
        <v>129</v>
      </c>
      <c r="Y14" s="225" t="s">
        <v>130</v>
      </c>
      <c r="Z14" s="215"/>
      <c r="AA14" s="215"/>
      <c r="AB14" s="215"/>
      <c r="AC14" s="215"/>
      <c r="AD14" s="215"/>
      <c r="AE14" s="215"/>
      <c r="AF14" s="215"/>
      <c r="AG14" s="215" t="s">
        <v>131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outlineLevel="2">
      <c r="A15" s="222"/>
      <c r="B15" s="223"/>
      <c r="C15" s="255" t="s">
        <v>143</v>
      </c>
      <c r="D15" s="243"/>
      <c r="E15" s="243"/>
      <c r="F15" s="243"/>
      <c r="G15" s="243"/>
      <c r="H15" s="225"/>
      <c r="I15" s="225"/>
      <c r="J15" s="225"/>
      <c r="K15" s="225"/>
      <c r="L15" s="225"/>
      <c r="M15" s="225"/>
      <c r="N15" s="224"/>
      <c r="O15" s="224"/>
      <c r="P15" s="224"/>
      <c r="Q15" s="224"/>
      <c r="R15" s="225"/>
      <c r="S15" s="225"/>
      <c r="T15" s="225"/>
      <c r="U15" s="225"/>
      <c r="V15" s="225"/>
      <c r="W15" s="225"/>
      <c r="X15" s="225"/>
      <c r="Y15" s="225"/>
      <c r="Z15" s="215"/>
      <c r="AA15" s="215"/>
      <c r="AB15" s="215"/>
      <c r="AC15" s="215"/>
      <c r="AD15" s="215"/>
      <c r="AE15" s="215"/>
      <c r="AF15" s="215"/>
      <c r="AG15" s="215" t="s">
        <v>133</v>
      </c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outlineLevel="2">
      <c r="A16" s="222"/>
      <c r="B16" s="223"/>
      <c r="C16" s="256" t="s">
        <v>217</v>
      </c>
      <c r="D16" s="226"/>
      <c r="E16" s="227">
        <v>12.8</v>
      </c>
      <c r="F16" s="225"/>
      <c r="G16" s="225"/>
      <c r="H16" s="225"/>
      <c r="I16" s="225"/>
      <c r="J16" s="225"/>
      <c r="K16" s="225"/>
      <c r="L16" s="225"/>
      <c r="M16" s="225"/>
      <c r="N16" s="224"/>
      <c r="O16" s="224"/>
      <c r="P16" s="224"/>
      <c r="Q16" s="224"/>
      <c r="R16" s="225"/>
      <c r="S16" s="225"/>
      <c r="T16" s="225"/>
      <c r="U16" s="225"/>
      <c r="V16" s="225"/>
      <c r="W16" s="225"/>
      <c r="X16" s="225"/>
      <c r="Y16" s="225"/>
      <c r="Z16" s="215"/>
      <c r="AA16" s="215"/>
      <c r="AB16" s="215"/>
      <c r="AC16" s="215"/>
      <c r="AD16" s="215"/>
      <c r="AE16" s="215"/>
      <c r="AF16" s="215"/>
      <c r="AG16" s="215" t="s">
        <v>135</v>
      </c>
      <c r="AH16" s="215">
        <v>0</v>
      </c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spans="1:60" outlineLevel="1">
      <c r="A17" s="236">
        <v>4</v>
      </c>
      <c r="B17" s="237" t="s">
        <v>145</v>
      </c>
      <c r="C17" s="254" t="s">
        <v>146</v>
      </c>
      <c r="D17" s="238" t="s">
        <v>141</v>
      </c>
      <c r="E17" s="239">
        <v>104</v>
      </c>
      <c r="F17" s="240"/>
      <c r="G17" s="241">
        <f>ROUND(E17*F17,2)</f>
        <v>0</v>
      </c>
      <c r="H17" s="240"/>
      <c r="I17" s="241">
        <f>ROUND(E17*H17,2)</f>
        <v>0</v>
      </c>
      <c r="J17" s="240"/>
      <c r="K17" s="241">
        <f>ROUND(E17*J17,2)</f>
        <v>0</v>
      </c>
      <c r="L17" s="241">
        <v>21</v>
      </c>
      <c r="M17" s="241">
        <f>G17*(1+L17/100)</f>
        <v>0</v>
      </c>
      <c r="N17" s="239">
        <v>0</v>
      </c>
      <c r="O17" s="239">
        <f>ROUND(E17*N17,2)</f>
        <v>0</v>
      </c>
      <c r="P17" s="239">
        <v>0</v>
      </c>
      <c r="Q17" s="239">
        <f>ROUND(E17*P17,2)</f>
        <v>0</v>
      </c>
      <c r="R17" s="241" t="s">
        <v>147</v>
      </c>
      <c r="S17" s="241" t="s">
        <v>127</v>
      </c>
      <c r="T17" s="242" t="s">
        <v>128</v>
      </c>
      <c r="U17" s="225">
        <v>0.02</v>
      </c>
      <c r="V17" s="225">
        <f>ROUND(E17*U17,2)</f>
        <v>2.08</v>
      </c>
      <c r="W17" s="225"/>
      <c r="X17" s="225" t="s">
        <v>129</v>
      </c>
      <c r="Y17" s="225" t="s">
        <v>130</v>
      </c>
      <c r="Z17" s="215"/>
      <c r="AA17" s="215"/>
      <c r="AB17" s="215"/>
      <c r="AC17" s="215"/>
      <c r="AD17" s="215"/>
      <c r="AE17" s="215"/>
      <c r="AF17" s="215"/>
      <c r="AG17" s="215" t="s">
        <v>131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2">
      <c r="A18" s="222"/>
      <c r="B18" s="223"/>
      <c r="C18" s="256" t="s">
        <v>218</v>
      </c>
      <c r="D18" s="226"/>
      <c r="E18" s="227">
        <v>104</v>
      </c>
      <c r="F18" s="225"/>
      <c r="G18" s="225"/>
      <c r="H18" s="225"/>
      <c r="I18" s="225"/>
      <c r="J18" s="225"/>
      <c r="K18" s="225"/>
      <c r="L18" s="225"/>
      <c r="M18" s="225"/>
      <c r="N18" s="224"/>
      <c r="O18" s="224"/>
      <c r="P18" s="224"/>
      <c r="Q18" s="224"/>
      <c r="R18" s="225"/>
      <c r="S18" s="225"/>
      <c r="T18" s="225"/>
      <c r="U18" s="225"/>
      <c r="V18" s="225"/>
      <c r="W18" s="225"/>
      <c r="X18" s="225"/>
      <c r="Y18" s="225"/>
      <c r="Z18" s="215"/>
      <c r="AA18" s="215"/>
      <c r="AB18" s="215"/>
      <c r="AC18" s="215"/>
      <c r="AD18" s="215"/>
      <c r="AE18" s="215"/>
      <c r="AF18" s="215"/>
      <c r="AG18" s="215" t="s">
        <v>135</v>
      </c>
      <c r="AH18" s="215">
        <v>0</v>
      </c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>
      <c r="A19" s="229" t="s">
        <v>121</v>
      </c>
      <c r="B19" s="230" t="s">
        <v>77</v>
      </c>
      <c r="C19" s="253" t="s">
        <v>78</v>
      </c>
      <c r="D19" s="231"/>
      <c r="E19" s="232"/>
      <c r="F19" s="233"/>
      <c r="G19" s="233">
        <f>SUMIF(AG20:AG21,"&lt;&gt;NOR",G20:G21)</f>
        <v>0</v>
      </c>
      <c r="H19" s="233"/>
      <c r="I19" s="233">
        <f>SUM(I20:I21)</f>
        <v>0</v>
      </c>
      <c r="J19" s="233"/>
      <c r="K19" s="233">
        <f>SUM(K20:K21)</f>
        <v>0</v>
      </c>
      <c r="L19" s="233"/>
      <c r="M19" s="233">
        <f>SUM(M20:M21)</f>
        <v>0</v>
      </c>
      <c r="N19" s="232"/>
      <c r="O19" s="232">
        <f>SUM(O20:O21)</f>
        <v>4.8499999999999996</v>
      </c>
      <c r="P19" s="232"/>
      <c r="Q19" s="232">
        <f>SUM(Q20:Q21)</f>
        <v>0</v>
      </c>
      <c r="R19" s="233"/>
      <c r="S19" s="233"/>
      <c r="T19" s="234"/>
      <c r="U19" s="228"/>
      <c r="V19" s="228">
        <f>SUM(V20:V21)</f>
        <v>0.92</v>
      </c>
      <c r="W19" s="228"/>
      <c r="X19" s="228"/>
      <c r="Y19" s="228"/>
      <c r="AG19" t="s">
        <v>122</v>
      </c>
    </row>
    <row r="20" spans="1:60" outlineLevel="1">
      <c r="A20" s="236">
        <v>5</v>
      </c>
      <c r="B20" s="237" t="s">
        <v>149</v>
      </c>
      <c r="C20" s="254" t="s">
        <v>150</v>
      </c>
      <c r="D20" s="238" t="s">
        <v>125</v>
      </c>
      <c r="E20" s="239">
        <v>1.92</v>
      </c>
      <c r="F20" s="240"/>
      <c r="G20" s="241">
        <f>ROUND(E20*F20,2)</f>
        <v>0</v>
      </c>
      <c r="H20" s="240"/>
      <c r="I20" s="241">
        <f>ROUND(E20*H20,2)</f>
        <v>0</v>
      </c>
      <c r="J20" s="240"/>
      <c r="K20" s="241">
        <f>ROUND(E20*J20,2)</f>
        <v>0</v>
      </c>
      <c r="L20" s="241">
        <v>21</v>
      </c>
      <c r="M20" s="241">
        <f>G20*(1+L20/100)</f>
        <v>0</v>
      </c>
      <c r="N20" s="239">
        <v>2.5249999999999999</v>
      </c>
      <c r="O20" s="239">
        <f>ROUND(E20*N20,2)</f>
        <v>4.8499999999999996</v>
      </c>
      <c r="P20" s="239">
        <v>0</v>
      </c>
      <c r="Q20" s="239">
        <f>ROUND(E20*P20,2)</f>
        <v>0</v>
      </c>
      <c r="R20" s="241" t="s">
        <v>151</v>
      </c>
      <c r="S20" s="241" t="s">
        <v>127</v>
      </c>
      <c r="T20" s="242" t="s">
        <v>128</v>
      </c>
      <c r="U20" s="225">
        <v>0.48</v>
      </c>
      <c r="V20" s="225">
        <f>ROUND(E20*U20,2)</f>
        <v>0.92</v>
      </c>
      <c r="W20" s="225"/>
      <c r="X20" s="225" t="s">
        <v>129</v>
      </c>
      <c r="Y20" s="225" t="s">
        <v>130</v>
      </c>
      <c r="Z20" s="215"/>
      <c r="AA20" s="215"/>
      <c r="AB20" s="215"/>
      <c r="AC20" s="215"/>
      <c r="AD20" s="215"/>
      <c r="AE20" s="215"/>
      <c r="AF20" s="215"/>
      <c r="AG20" s="215" t="s">
        <v>131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outlineLevel="2">
      <c r="A21" s="222"/>
      <c r="B21" s="223"/>
      <c r="C21" s="256" t="s">
        <v>216</v>
      </c>
      <c r="D21" s="226"/>
      <c r="E21" s="227">
        <v>1.92</v>
      </c>
      <c r="F21" s="225"/>
      <c r="G21" s="225"/>
      <c r="H21" s="225"/>
      <c r="I21" s="225"/>
      <c r="J21" s="225"/>
      <c r="K21" s="225"/>
      <c r="L21" s="225"/>
      <c r="M21" s="225"/>
      <c r="N21" s="224"/>
      <c r="O21" s="224"/>
      <c r="P21" s="224"/>
      <c r="Q21" s="224"/>
      <c r="R21" s="225"/>
      <c r="S21" s="225"/>
      <c r="T21" s="225"/>
      <c r="U21" s="225"/>
      <c r="V21" s="225"/>
      <c r="W21" s="225"/>
      <c r="X21" s="225"/>
      <c r="Y21" s="225"/>
      <c r="Z21" s="215"/>
      <c r="AA21" s="215"/>
      <c r="AB21" s="215"/>
      <c r="AC21" s="215"/>
      <c r="AD21" s="215"/>
      <c r="AE21" s="215"/>
      <c r="AF21" s="215"/>
      <c r="AG21" s="215" t="s">
        <v>135</v>
      </c>
      <c r="AH21" s="215">
        <v>0</v>
      </c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>
      <c r="A22" s="229" t="s">
        <v>121</v>
      </c>
      <c r="B22" s="230" t="s">
        <v>79</v>
      </c>
      <c r="C22" s="253" t="s">
        <v>80</v>
      </c>
      <c r="D22" s="231"/>
      <c r="E22" s="232"/>
      <c r="F22" s="233"/>
      <c r="G22" s="233">
        <f>SUMIF(AG23:AG37,"&lt;&gt;NOR",G23:G37)</f>
        <v>0</v>
      </c>
      <c r="H22" s="233"/>
      <c r="I22" s="233">
        <f>SUM(I23:I37)</f>
        <v>0</v>
      </c>
      <c r="J22" s="233"/>
      <c r="K22" s="233">
        <f>SUM(K23:K37)</f>
        <v>0</v>
      </c>
      <c r="L22" s="233"/>
      <c r="M22" s="233">
        <f>SUM(M23:M37)</f>
        <v>0</v>
      </c>
      <c r="N22" s="232"/>
      <c r="O22" s="232">
        <f>SUM(O23:O37)</f>
        <v>14.18</v>
      </c>
      <c r="P22" s="232"/>
      <c r="Q22" s="232">
        <f>SUM(Q23:Q37)</f>
        <v>0</v>
      </c>
      <c r="R22" s="233"/>
      <c r="S22" s="233"/>
      <c r="T22" s="234"/>
      <c r="U22" s="228"/>
      <c r="V22" s="228">
        <f>SUM(V23:V37)</f>
        <v>97.190000000000012</v>
      </c>
      <c r="W22" s="228"/>
      <c r="X22" s="228"/>
      <c r="Y22" s="228"/>
      <c r="AG22" t="s">
        <v>122</v>
      </c>
    </row>
    <row r="23" spans="1:60" outlineLevel="1">
      <c r="A23" s="236">
        <v>6</v>
      </c>
      <c r="B23" s="237" t="s">
        <v>153</v>
      </c>
      <c r="C23" s="254" t="s">
        <v>154</v>
      </c>
      <c r="D23" s="238" t="s">
        <v>155</v>
      </c>
      <c r="E23" s="239">
        <v>52</v>
      </c>
      <c r="F23" s="240"/>
      <c r="G23" s="241">
        <f>ROUND(E23*F23,2)</f>
        <v>0</v>
      </c>
      <c r="H23" s="240"/>
      <c r="I23" s="241">
        <f>ROUND(E23*H23,2)</f>
        <v>0</v>
      </c>
      <c r="J23" s="240"/>
      <c r="K23" s="241">
        <f>ROUND(E23*J23,2)</f>
        <v>0</v>
      </c>
      <c r="L23" s="241">
        <v>21</v>
      </c>
      <c r="M23" s="241">
        <f>G23*(1+L23/100)</f>
        <v>0</v>
      </c>
      <c r="N23" s="239">
        <v>0</v>
      </c>
      <c r="O23" s="239">
        <f>ROUND(E23*N23,2)</f>
        <v>0</v>
      </c>
      <c r="P23" s="239">
        <v>0</v>
      </c>
      <c r="Q23" s="239">
        <f>ROUND(E23*P23,2)</f>
        <v>0</v>
      </c>
      <c r="R23" s="241" t="s">
        <v>156</v>
      </c>
      <c r="S23" s="241" t="s">
        <v>127</v>
      </c>
      <c r="T23" s="242" t="s">
        <v>128</v>
      </c>
      <c r="U23" s="225">
        <v>1.5</v>
      </c>
      <c r="V23" s="225">
        <f>ROUND(E23*U23,2)</f>
        <v>78</v>
      </c>
      <c r="W23" s="225"/>
      <c r="X23" s="225" t="s">
        <v>129</v>
      </c>
      <c r="Y23" s="225" t="s">
        <v>130</v>
      </c>
      <c r="Z23" s="215"/>
      <c r="AA23" s="215"/>
      <c r="AB23" s="215"/>
      <c r="AC23" s="215"/>
      <c r="AD23" s="215"/>
      <c r="AE23" s="215"/>
      <c r="AF23" s="215"/>
      <c r="AG23" s="215" t="s">
        <v>131</v>
      </c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outlineLevel="2">
      <c r="A24" s="222"/>
      <c r="B24" s="223"/>
      <c r="C24" s="256" t="s">
        <v>219</v>
      </c>
      <c r="D24" s="226"/>
      <c r="E24" s="227">
        <v>52</v>
      </c>
      <c r="F24" s="225"/>
      <c r="G24" s="225"/>
      <c r="H24" s="225"/>
      <c r="I24" s="225"/>
      <c r="J24" s="225"/>
      <c r="K24" s="225"/>
      <c r="L24" s="225"/>
      <c r="M24" s="225"/>
      <c r="N24" s="224"/>
      <c r="O24" s="224"/>
      <c r="P24" s="224"/>
      <c r="Q24" s="224"/>
      <c r="R24" s="225"/>
      <c r="S24" s="225"/>
      <c r="T24" s="225"/>
      <c r="U24" s="225"/>
      <c r="V24" s="225"/>
      <c r="W24" s="225"/>
      <c r="X24" s="225"/>
      <c r="Y24" s="225"/>
      <c r="Z24" s="215"/>
      <c r="AA24" s="215"/>
      <c r="AB24" s="215"/>
      <c r="AC24" s="215"/>
      <c r="AD24" s="215"/>
      <c r="AE24" s="215"/>
      <c r="AF24" s="215"/>
      <c r="AG24" s="215" t="s">
        <v>135</v>
      </c>
      <c r="AH24" s="215">
        <v>0</v>
      </c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ht="20.399999999999999" outlineLevel="1">
      <c r="A25" s="236">
        <v>7</v>
      </c>
      <c r="B25" s="237" t="s">
        <v>158</v>
      </c>
      <c r="C25" s="254" t="s">
        <v>159</v>
      </c>
      <c r="D25" s="238" t="s">
        <v>160</v>
      </c>
      <c r="E25" s="239">
        <v>13</v>
      </c>
      <c r="F25" s="240"/>
      <c r="G25" s="241">
        <f>ROUND(E25*F25,2)</f>
        <v>0</v>
      </c>
      <c r="H25" s="240"/>
      <c r="I25" s="241">
        <f>ROUND(E25*H25,2)</f>
        <v>0</v>
      </c>
      <c r="J25" s="240"/>
      <c r="K25" s="241">
        <f>ROUND(E25*J25,2)</f>
        <v>0</v>
      </c>
      <c r="L25" s="241">
        <v>21</v>
      </c>
      <c r="M25" s="241">
        <f>G25*(1+L25/100)</f>
        <v>0</v>
      </c>
      <c r="N25" s="239">
        <v>0.5</v>
      </c>
      <c r="O25" s="239">
        <f>ROUND(E25*N25,2)</f>
        <v>6.5</v>
      </c>
      <c r="P25" s="239">
        <v>0</v>
      </c>
      <c r="Q25" s="239">
        <f>ROUND(E25*P25,2)</f>
        <v>0</v>
      </c>
      <c r="R25" s="241" t="s">
        <v>156</v>
      </c>
      <c r="S25" s="241" t="s">
        <v>127</v>
      </c>
      <c r="T25" s="242" t="s">
        <v>128</v>
      </c>
      <c r="U25" s="225">
        <v>1.3959999999999999</v>
      </c>
      <c r="V25" s="225">
        <f>ROUND(E25*U25,2)</f>
        <v>18.149999999999999</v>
      </c>
      <c r="W25" s="225"/>
      <c r="X25" s="225" t="s">
        <v>129</v>
      </c>
      <c r="Y25" s="225" t="s">
        <v>130</v>
      </c>
      <c r="Z25" s="215"/>
      <c r="AA25" s="215"/>
      <c r="AB25" s="215"/>
      <c r="AC25" s="215"/>
      <c r="AD25" s="215"/>
      <c r="AE25" s="215"/>
      <c r="AF25" s="215"/>
      <c r="AG25" s="215" t="s">
        <v>131</v>
      </c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outlineLevel="2">
      <c r="A26" s="222"/>
      <c r="B26" s="223"/>
      <c r="C26" s="255" t="s">
        <v>161</v>
      </c>
      <c r="D26" s="243"/>
      <c r="E26" s="243"/>
      <c r="F26" s="243"/>
      <c r="G26" s="243"/>
      <c r="H26" s="225"/>
      <c r="I26" s="225"/>
      <c r="J26" s="225"/>
      <c r="K26" s="225"/>
      <c r="L26" s="225"/>
      <c r="M26" s="225"/>
      <c r="N26" s="224"/>
      <c r="O26" s="224"/>
      <c r="P26" s="224"/>
      <c r="Q26" s="224"/>
      <c r="R26" s="225"/>
      <c r="S26" s="225"/>
      <c r="T26" s="225"/>
      <c r="U26" s="225"/>
      <c r="V26" s="225"/>
      <c r="W26" s="225"/>
      <c r="X26" s="225"/>
      <c r="Y26" s="225"/>
      <c r="Z26" s="215"/>
      <c r="AA26" s="215"/>
      <c r="AB26" s="215"/>
      <c r="AC26" s="215"/>
      <c r="AD26" s="215"/>
      <c r="AE26" s="215"/>
      <c r="AF26" s="215"/>
      <c r="AG26" s="215" t="s">
        <v>133</v>
      </c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ht="20.399999999999999" outlineLevel="1">
      <c r="A27" s="236">
        <v>8</v>
      </c>
      <c r="B27" s="237" t="s">
        <v>220</v>
      </c>
      <c r="C27" s="254" t="s">
        <v>221</v>
      </c>
      <c r="D27" s="238" t="s">
        <v>160</v>
      </c>
      <c r="E27" s="239">
        <v>2</v>
      </c>
      <c r="F27" s="240"/>
      <c r="G27" s="241">
        <f>ROUND(E27*F27,2)</f>
        <v>0</v>
      </c>
      <c r="H27" s="240"/>
      <c r="I27" s="241">
        <f>ROUND(E27*H27,2)</f>
        <v>0</v>
      </c>
      <c r="J27" s="240"/>
      <c r="K27" s="241">
        <f>ROUND(E27*J27,2)</f>
        <v>0</v>
      </c>
      <c r="L27" s="241">
        <v>21</v>
      </c>
      <c r="M27" s="241">
        <f>G27*(1+L27/100)</f>
        <v>0</v>
      </c>
      <c r="N27" s="239">
        <v>0.125</v>
      </c>
      <c r="O27" s="239">
        <f>ROUND(E27*N27,2)</f>
        <v>0.25</v>
      </c>
      <c r="P27" s="239">
        <v>0</v>
      </c>
      <c r="Q27" s="239">
        <f>ROUND(E27*P27,2)</f>
        <v>0</v>
      </c>
      <c r="R27" s="241" t="s">
        <v>156</v>
      </c>
      <c r="S27" s="241" t="s">
        <v>127</v>
      </c>
      <c r="T27" s="242" t="s">
        <v>128</v>
      </c>
      <c r="U27" s="225">
        <v>0.52</v>
      </c>
      <c r="V27" s="225">
        <f>ROUND(E27*U27,2)</f>
        <v>1.04</v>
      </c>
      <c r="W27" s="225"/>
      <c r="X27" s="225" t="s">
        <v>129</v>
      </c>
      <c r="Y27" s="225" t="s">
        <v>130</v>
      </c>
      <c r="Z27" s="215"/>
      <c r="AA27" s="215"/>
      <c r="AB27" s="215"/>
      <c r="AC27" s="215"/>
      <c r="AD27" s="215"/>
      <c r="AE27" s="215"/>
      <c r="AF27" s="215"/>
      <c r="AG27" s="215" t="s">
        <v>131</v>
      </c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spans="1:60" outlineLevel="2">
      <c r="A28" s="222"/>
      <c r="B28" s="223"/>
      <c r="C28" s="255" t="s">
        <v>222</v>
      </c>
      <c r="D28" s="243"/>
      <c r="E28" s="243"/>
      <c r="F28" s="243"/>
      <c r="G28" s="243"/>
      <c r="H28" s="225"/>
      <c r="I28" s="225"/>
      <c r="J28" s="225"/>
      <c r="K28" s="225"/>
      <c r="L28" s="225"/>
      <c r="M28" s="225"/>
      <c r="N28" s="224"/>
      <c r="O28" s="224"/>
      <c r="P28" s="224"/>
      <c r="Q28" s="224"/>
      <c r="R28" s="225"/>
      <c r="S28" s="225"/>
      <c r="T28" s="225"/>
      <c r="U28" s="225"/>
      <c r="V28" s="225"/>
      <c r="W28" s="225"/>
      <c r="X28" s="225"/>
      <c r="Y28" s="225"/>
      <c r="Z28" s="215"/>
      <c r="AA28" s="215"/>
      <c r="AB28" s="215"/>
      <c r="AC28" s="215"/>
      <c r="AD28" s="215"/>
      <c r="AE28" s="215"/>
      <c r="AF28" s="215"/>
      <c r="AG28" s="215" t="s">
        <v>133</v>
      </c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outlineLevel="2">
      <c r="A29" s="222"/>
      <c r="B29" s="223"/>
      <c r="C29" s="256" t="s">
        <v>223</v>
      </c>
      <c r="D29" s="226"/>
      <c r="E29" s="227">
        <v>2</v>
      </c>
      <c r="F29" s="225"/>
      <c r="G29" s="225"/>
      <c r="H29" s="225"/>
      <c r="I29" s="225"/>
      <c r="J29" s="225"/>
      <c r="K29" s="225"/>
      <c r="L29" s="225"/>
      <c r="M29" s="225"/>
      <c r="N29" s="224"/>
      <c r="O29" s="224"/>
      <c r="P29" s="224"/>
      <c r="Q29" s="224"/>
      <c r="R29" s="225"/>
      <c r="S29" s="225"/>
      <c r="T29" s="225"/>
      <c r="U29" s="225"/>
      <c r="V29" s="225"/>
      <c r="W29" s="225"/>
      <c r="X29" s="225"/>
      <c r="Y29" s="225"/>
      <c r="Z29" s="215"/>
      <c r="AA29" s="215"/>
      <c r="AB29" s="215"/>
      <c r="AC29" s="215"/>
      <c r="AD29" s="215"/>
      <c r="AE29" s="215"/>
      <c r="AF29" s="215"/>
      <c r="AG29" s="215" t="s">
        <v>135</v>
      </c>
      <c r="AH29" s="215">
        <v>0</v>
      </c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</row>
    <row r="30" spans="1:60" outlineLevel="1">
      <c r="A30" s="244">
        <v>9</v>
      </c>
      <c r="B30" s="245" t="s">
        <v>224</v>
      </c>
      <c r="C30" s="257" t="s">
        <v>225</v>
      </c>
      <c r="D30" s="246" t="s">
        <v>160</v>
      </c>
      <c r="E30" s="247">
        <v>2</v>
      </c>
      <c r="F30" s="248"/>
      <c r="G30" s="249">
        <f>ROUND(E30*F30,2)</f>
        <v>0</v>
      </c>
      <c r="H30" s="248"/>
      <c r="I30" s="249">
        <f>ROUND(E30*H30,2)</f>
        <v>0</v>
      </c>
      <c r="J30" s="248"/>
      <c r="K30" s="249">
        <f>ROUND(E30*J30,2)</f>
        <v>0</v>
      </c>
      <c r="L30" s="249">
        <v>21</v>
      </c>
      <c r="M30" s="249">
        <f>G30*(1+L30/100)</f>
        <v>0</v>
      </c>
      <c r="N30" s="247">
        <v>0</v>
      </c>
      <c r="O30" s="247">
        <f>ROUND(E30*N30,2)</f>
        <v>0</v>
      </c>
      <c r="P30" s="247">
        <v>0</v>
      </c>
      <c r="Q30" s="247">
        <f>ROUND(E30*P30,2)</f>
        <v>0</v>
      </c>
      <c r="R30" s="249"/>
      <c r="S30" s="249" t="s">
        <v>171</v>
      </c>
      <c r="T30" s="250" t="s">
        <v>172</v>
      </c>
      <c r="U30" s="225">
        <v>0</v>
      </c>
      <c r="V30" s="225">
        <f>ROUND(E30*U30,2)</f>
        <v>0</v>
      </c>
      <c r="W30" s="225"/>
      <c r="X30" s="225" t="s">
        <v>165</v>
      </c>
      <c r="Y30" s="225" t="s">
        <v>130</v>
      </c>
      <c r="Z30" s="215"/>
      <c r="AA30" s="215"/>
      <c r="AB30" s="215"/>
      <c r="AC30" s="215"/>
      <c r="AD30" s="215"/>
      <c r="AE30" s="215"/>
      <c r="AF30" s="215"/>
      <c r="AG30" s="215" t="s">
        <v>166</v>
      </c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spans="1:60" ht="20.399999999999999" outlineLevel="1">
      <c r="A31" s="244">
        <v>10</v>
      </c>
      <c r="B31" s="245" t="s">
        <v>162</v>
      </c>
      <c r="C31" s="257" t="s">
        <v>163</v>
      </c>
      <c r="D31" s="246" t="s">
        <v>160</v>
      </c>
      <c r="E31" s="247">
        <v>11</v>
      </c>
      <c r="F31" s="248"/>
      <c r="G31" s="249">
        <f>ROUND(E31*F31,2)</f>
        <v>0</v>
      </c>
      <c r="H31" s="248"/>
      <c r="I31" s="249">
        <f>ROUND(E31*H31,2)</f>
        <v>0</v>
      </c>
      <c r="J31" s="248"/>
      <c r="K31" s="249">
        <f>ROUND(E31*J31,2)</f>
        <v>0</v>
      </c>
      <c r="L31" s="249">
        <v>21</v>
      </c>
      <c r="M31" s="249">
        <f>G31*(1+L31/100)</f>
        <v>0</v>
      </c>
      <c r="N31" s="247">
        <v>0.14000000000000001</v>
      </c>
      <c r="O31" s="247">
        <f>ROUND(E31*N31,2)</f>
        <v>1.54</v>
      </c>
      <c r="P31" s="247">
        <v>0</v>
      </c>
      <c r="Q31" s="247">
        <f>ROUND(E31*P31,2)</f>
        <v>0</v>
      </c>
      <c r="R31" s="249" t="s">
        <v>164</v>
      </c>
      <c r="S31" s="249" t="s">
        <v>127</v>
      </c>
      <c r="T31" s="250" t="s">
        <v>128</v>
      </c>
      <c r="U31" s="225">
        <v>0</v>
      </c>
      <c r="V31" s="225">
        <f>ROUND(E31*U31,2)</f>
        <v>0</v>
      </c>
      <c r="W31" s="225"/>
      <c r="X31" s="225" t="s">
        <v>165</v>
      </c>
      <c r="Y31" s="225" t="s">
        <v>130</v>
      </c>
      <c r="Z31" s="215"/>
      <c r="AA31" s="215"/>
      <c r="AB31" s="215"/>
      <c r="AC31" s="215"/>
      <c r="AD31" s="215"/>
      <c r="AE31" s="215"/>
      <c r="AF31" s="215"/>
      <c r="AG31" s="215" t="s">
        <v>166</v>
      </c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ht="20.399999999999999" outlineLevel="1">
      <c r="A32" s="244">
        <v>11</v>
      </c>
      <c r="B32" s="245" t="s">
        <v>167</v>
      </c>
      <c r="C32" s="257" t="s">
        <v>168</v>
      </c>
      <c r="D32" s="246" t="s">
        <v>160</v>
      </c>
      <c r="E32" s="247">
        <v>1</v>
      </c>
      <c r="F32" s="248"/>
      <c r="G32" s="249">
        <f>ROUND(E32*F32,2)</f>
        <v>0</v>
      </c>
      <c r="H32" s="248"/>
      <c r="I32" s="249">
        <f>ROUND(E32*H32,2)</f>
        <v>0</v>
      </c>
      <c r="J32" s="248"/>
      <c r="K32" s="249">
        <f>ROUND(E32*J32,2)</f>
        <v>0</v>
      </c>
      <c r="L32" s="249">
        <v>21</v>
      </c>
      <c r="M32" s="249">
        <f>G32*(1+L32/100)</f>
        <v>0</v>
      </c>
      <c r="N32" s="247">
        <v>0.14899999999999999</v>
      </c>
      <c r="O32" s="247">
        <f>ROUND(E32*N32,2)</f>
        <v>0.15</v>
      </c>
      <c r="P32" s="247">
        <v>0</v>
      </c>
      <c r="Q32" s="247">
        <f>ROUND(E32*P32,2)</f>
        <v>0</v>
      </c>
      <c r="R32" s="249" t="s">
        <v>164</v>
      </c>
      <c r="S32" s="249" t="s">
        <v>127</v>
      </c>
      <c r="T32" s="250" t="s">
        <v>128</v>
      </c>
      <c r="U32" s="225">
        <v>0</v>
      </c>
      <c r="V32" s="225">
        <f>ROUND(E32*U32,2)</f>
        <v>0</v>
      </c>
      <c r="W32" s="225"/>
      <c r="X32" s="225" t="s">
        <v>165</v>
      </c>
      <c r="Y32" s="225" t="s">
        <v>130</v>
      </c>
      <c r="Z32" s="215"/>
      <c r="AA32" s="215"/>
      <c r="AB32" s="215"/>
      <c r="AC32" s="215"/>
      <c r="AD32" s="215"/>
      <c r="AE32" s="215"/>
      <c r="AF32" s="215"/>
      <c r="AG32" s="215" t="s">
        <v>166</v>
      </c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spans="1:60" outlineLevel="1">
      <c r="A33" s="244">
        <v>12</v>
      </c>
      <c r="B33" s="245" t="s">
        <v>169</v>
      </c>
      <c r="C33" s="257" t="s">
        <v>170</v>
      </c>
      <c r="D33" s="246" t="s">
        <v>160</v>
      </c>
      <c r="E33" s="247">
        <v>1</v>
      </c>
      <c r="F33" s="248"/>
      <c r="G33" s="249">
        <f>ROUND(E33*F33,2)</f>
        <v>0</v>
      </c>
      <c r="H33" s="248"/>
      <c r="I33" s="249">
        <f>ROUND(E33*H33,2)</f>
        <v>0</v>
      </c>
      <c r="J33" s="248"/>
      <c r="K33" s="249">
        <f>ROUND(E33*J33,2)</f>
        <v>0</v>
      </c>
      <c r="L33" s="249">
        <v>21</v>
      </c>
      <c r="M33" s="249">
        <f>G33*(1+L33/100)</f>
        <v>0</v>
      </c>
      <c r="N33" s="247">
        <v>0.14899999999999999</v>
      </c>
      <c r="O33" s="247">
        <f>ROUND(E33*N33,2)</f>
        <v>0.15</v>
      </c>
      <c r="P33" s="247">
        <v>0</v>
      </c>
      <c r="Q33" s="247">
        <f>ROUND(E33*P33,2)</f>
        <v>0</v>
      </c>
      <c r="R33" s="249"/>
      <c r="S33" s="249" t="s">
        <v>171</v>
      </c>
      <c r="T33" s="250" t="s">
        <v>172</v>
      </c>
      <c r="U33" s="225">
        <v>0</v>
      </c>
      <c r="V33" s="225">
        <f>ROUND(E33*U33,2)</f>
        <v>0</v>
      </c>
      <c r="W33" s="225"/>
      <c r="X33" s="225" t="s">
        <v>165</v>
      </c>
      <c r="Y33" s="225" t="s">
        <v>130</v>
      </c>
      <c r="Z33" s="215"/>
      <c r="AA33" s="215"/>
      <c r="AB33" s="215"/>
      <c r="AC33" s="215"/>
      <c r="AD33" s="215"/>
      <c r="AE33" s="215"/>
      <c r="AF33" s="215"/>
      <c r="AG33" s="215" t="s">
        <v>166</v>
      </c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 outlineLevel="1">
      <c r="A34" s="236">
        <v>13</v>
      </c>
      <c r="B34" s="237" t="s">
        <v>173</v>
      </c>
      <c r="C34" s="254" t="s">
        <v>174</v>
      </c>
      <c r="D34" s="238" t="s">
        <v>160</v>
      </c>
      <c r="E34" s="239">
        <v>39</v>
      </c>
      <c r="F34" s="240"/>
      <c r="G34" s="241">
        <f>ROUND(E34*F34,2)</f>
        <v>0</v>
      </c>
      <c r="H34" s="240"/>
      <c r="I34" s="241">
        <f>ROUND(E34*H34,2)</f>
        <v>0</v>
      </c>
      <c r="J34" s="240"/>
      <c r="K34" s="241">
        <f>ROUND(E34*J34,2)</f>
        <v>0</v>
      </c>
      <c r="L34" s="241">
        <v>21</v>
      </c>
      <c r="M34" s="241">
        <f>G34*(1+L34/100)</f>
        <v>0</v>
      </c>
      <c r="N34" s="239">
        <v>0.11</v>
      </c>
      <c r="O34" s="239">
        <f>ROUND(E34*N34,2)</f>
        <v>4.29</v>
      </c>
      <c r="P34" s="239">
        <v>0</v>
      </c>
      <c r="Q34" s="239">
        <f>ROUND(E34*P34,2)</f>
        <v>0</v>
      </c>
      <c r="R34" s="241"/>
      <c r="S34" s="241" t="s">
        <v>171</v>
      </c>
      <c r="T34" s="242" t="s">
        <v>172</v>
      </c>
      <c r="U34" s="225">
        <v>0</v>
      </c>
      <c r="V34" s="225">
        <f>ROUND(E34*U34,2)</f>
        <v>0</v>
      </c>
      <c r="W34" s="225"/>
      <c r="X34" s="225" t="s">
        <v>165</v>
      </c>
      <c r="Y34" s="225" t="s">
        <v>130</v>
      </c>
      <c r="Z34" s="215"/>
      <c r="AA34" s="215"/>
      <c r="AB34" s="215"/>
      <c r="AC34" s="215"/>
      <c r="AD34" s="215"/>
      <c r="AE34" s="215"/>
      <c r="AF34" s="215"/>
      <c r="AG34" s="215" t="s">
        <v>166</v>
      </c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</row>
    <row r="35" spans="1:60" outlineLevel="2">
      <c r="A35" s="222"/>
      <c r="B35" s="223"/>
      <c r="C35" s="256" t="s">
        <v>226</v>
      </c>
      <c r="D35" s="226"/>
      <c r="E35" s="227">
        <v>39</v>
      </c>
      <c r="F35" s="225"/>
      <c r="G35" s="225"/>
      <c r="H35" s="225"/>
      <c r="I35" s="225"/>
      <c r="J35" s="225"/>
      <c r="K35" s="225"/>
      <c r="L35" s="225"/>
      <c r="M35" s="225"/>
      <c r="N35" s="224"/>
      <c r="O35" s="224"/>
      <c r="P35" s="224"/>
      <c r="Q35" s="224"/>
      <c r="R35" s="225"/>
      <c r="S35" s="225"/>
      <c r="T35" s="225"/>
      <c r="U35" s="225"/>
      <c r="V35" s="225"/>
      <c r="W35" s="225"/>
      <c r="X35" s="225"/>
      <c r="Y35" s="225"/>
      <c r="Z35" s="215"/>
      <c r="AA35" s="215"/>
      <c r="AB35" s="215"/>
      <c r="AC35" s="215"/>
      <c r="AD35" s="215"/>
      <c r="AE35" s="215"/>
      <c r="AF35" s="215"/>
      <c r="AG35" s="215" t="s">
        <v>135</v>
      </c>
      <c r="AH35" s="215">
        <v>0</v>
      </c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outlineLevel="1">
      <c r="A36" s="236">
        <v>14</v>
      </c>
      <c r="B36" s="237" t="s">
        <v>176</v>
      </c>
      <c r="C36" s="254" t="s">
        <v>177</v>
      </c>
      <c r="D36" s="238" t="s">
        <v>160</v>
      </c>
      <c r="E36" s="239">
        <v>13</v>
      </c>
      <c r="F36" s="240"/>
      <c r="G36" s="241">
        <f>ROUND(E36*F36,2)</f>
        <v>0</v>
      </c>
      <c r="H36" s="240"/>
      <c r="I36" s="241">
        <f>ROUND(E36*H36,2)</f>
        <v>0</v>
      </c>
      <c r="J36" s="240"/>
      <c r="K36" s="241">
        <f>ROUND(E36*J36,2)</f>
        <v>0</v>
      </c>
      <c r="L36" s="241">
        <v>21</v>
      </c>
      <c r="M36" s="241">
        <f>G36*(1+L36/100)</f>
        <v>0</v>
      </c>
      <c r="N36" s="239">
        <v>0.1</v>
      </c>
      <c r="O36" s="239">
        <f>ROUND(E36*N36,2)</f>
        <v>1.3</v>
      </c>
      <c r="P36" s="239">
        <v>0</v>
      </c>
      <c r="Q36" s="239">
        <f>ROUND(E36*P36,2)</f>
        <v>0</v>
      </c>
      <c r="R36" s="241"/>
      <c r="S36" s="241" t="s">
        <v>171</v>
      </c>
      <c r="T36" s="242" t="s">
        <v>172</v>
      </c>
      <c r="U36" s="225">
        <v>0</v>
      </c>
      <c r="V36" s="225">
        <f>ROUND(E36*U36,2)</f>
        <v>0</v>
      </c>
      <c r="W36" s="225"/>
      <c r="X36" s="225" t="s">
        <v>165</v>
      </c>
      <c r="Y36" s="225" t="s">
        <v>130</v>
      </c>
      <c r="Z36" s="215"/>
      <c r="AA36" s="215"/>
      <c r="AB36" s="215"/>
      <c r="AC36" s="215"/>
      <c r="AD36" s="215"/>
      <c r="AE36" s="215"/>
      <c r="AF36" s="215"/>
      <c r="AG36" s="215" t="s">
        <v>166</v>
      </c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spans="1:60" outlineLevel="2">
      <c r="A37" s="222"/>
      <c r="B37" s="223"/>
      <c r="C37" s="256" t="s">
        <v>227</v>
      </c>
      <c r="D37" s="226"/>
      <c r="E37" s="227">
        <v>13</v>
      </c>
      <c r="F37" s="225"/>
      <c r="G37" s="225"/>
      <c r="H37" s="225"/>
      <c r="I37" s="225"/>
      <c r="J37" s="225"/>
      <c r="K37" s="225"/>
      <c r="L37" s="225"/>
      <c r="M37" s="225"/>
      <c r="N37" s="224"/>
      <c r="O37" s="224"/>
      <c r="P37" s="224"/>
      <c r="Q37" s="224"/>
      <c r="R37" s="225"/>
      <c r="S37" s="225"/>
      <c r="T37" s="225"/>
      <c r="U37" s="225"/>
      <c r="V37" s="225"/>
      <c r="W37" s="225"/>
      <c r="X37" s="225"/>
      <c r="Y37" s="225"/>
      <c r="Z37" s="215"/>
      <c r="AA37" s="215"/>
      <c r="AB37" s="215"/>
      <c r="AC37" s="215"/>
      <c r="AD37" s="215"/>
      <c r="AE37" s="215"/>
      <c r="AF37" s="215"/>
      <c r="AG37" s="215" t="s">
        <v>135</v>
      </c>
      <c r="AH37" s="215">
        <v>0</v>
      </c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</row>
    <row r="38" spans="1:60">
      <c r="A38" s="229" t="s">
        <v>121</v>
      </c>
      <c r="B38" s="230" t="s">
        <v>83</v>
      </c>
      <c r="C38" s="253" t="s">
        <v>84</v>
      </c>
      <c r="D38" s="231"/>
      <c r="E38" s="232"/>
      <c r="F38" s="233"/>
      <c r="G38" s="233">
        <f>SUMIF(AG39:AG45,"&lt;&gt;NOR",G39:G45)</f>
        <v>0</v>
      </c>
      <c r="H38" s="233"/>
      <c r="I38" s="233">
        <f>SUM(I39:I45)</f>
        <v>0</v>
      </c>
      <c r="J38" s="233"/>
      <c r="K38" s="233">
        <f>SUM(K39:K45)</f>
        <v>0</v>
      </c>
      <c r="L38" s="233"/>
      <c r="M38" s="233">
        <f>SUM(M39:M45)</f>
        <v>0</v>
      </c>
      <c r="N38" s="232"/>
      <c r="O38" s="232">
        <f>SUM(O39:O45)</f>
        <v>0</v>
      </c>
      <c r="P38" s="232"/>
      <c r="Q38" s="232">
        <f>SUM(Q39:Q45)</f>
        <v>2.36</v>
      </c>
      <c r="R38" s="233"/>
      <c r="S38" s="233"/>
      <c r="T38" s="234"/>
      <c r="U38" s="228"/>
      <c r="V38" s="228">
        <f>SUM(V39:V45)</f>
        <v>15.899999999999999</v>
      </c>
      <c r="W38" s="228"/>
      <c r="X38" s="228"/>
      <c r="Y38" s="228"/>
      <c r="AG38" t="s">
        <v>122</v>
      </c>
    </row>
    <row r="39" spans="1:60" outlineLevel="1">
      <c r="A39" s="236">
        <v>15</v>
      </c>
      <c r="B39" s="237" t="s">
        <v>179</v>
      </c>
      <c r="C39" s="254" t="s">
        <v>180</v>
      </c>
      <c r="D39" s="238" t="s">
        <v>125</v>
      </c>
      <c r="E39" s="239">
        <v>0.89600000000000002</v>
      </c>
      <c r="F39" s="240"/>
      <c r="G39" s="241">
        <f>ROUND(E39*F39,2)</f>
        <v>0</v>
      </c>
      <c r="H39" s="240"/>
      <c r="I39" s="241">
        <f>ROUND(E39*H39,2)</f>
        <v>0</v>
      </c>
      <c r="J39" s="240"/>
      <c r="K39" s="241">
        <f>ROUND(E39*J39,2)</f>
        <v>0</v>
      </c>
      <c r="L39" s="241">
        <v>21</v>
      </c>
      <c r="M39" s="241">
        <f>G39*(1+L39/100)</f>
        <v>0</v>
      </c>
      <c r="N39" s="239">
        <v>0</v>
      </c>
      <c r="O39" s="239">
        <f>ROUND(E39*N39,2)</f>
        <v>0</v>
      </c>
      <c r="P39" s="239">
        <v>2</v>
      </c>
      <c r="Q39" s="239">
        <f>ROUND(E39*P39,2)</f>
        <v>1.79</v>
      </c>
      <c r="R39" s="241" t="s">
        <v>181</v>
      </c>
      <c r="S39" s="241" t="s">
        <v>127</v>
      </c>
      <c r="T39" s="242" t="s">
        <v>128</v>
      </c>
      <c r="U39" s="225">
        <v>6.44</v>
      </c>
      <c r="V39" s="225">
        <f>ROUND(E39*U39,2)</f>
        <v>5.77</v>
      </c>
      <c r="W39" s="225"/>
      <c r="X39" s="225" t="s">
        <v>129</v>
      </c>
      <c r="Y39" s="225" t="s">
        <v>130</v>
      </c>
      <c r="Z39" s="215"/>
      <c r="AA39" s="215"/>
      <c r="AB39" s="215"/>
      <c r="AC39" s="215"/>
      <c r="AD39" s="215"/>
      <c r="AE39" s="215"/>
      <c r="AF39" s="215"/>
      <c r="AG39" s="215" t="s">
        <v>131</v>
      </c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spans="1:60" outlineLevel="2">
      <c r="A40" s="222"/>
      <c r="B40" s="223"/>
      <c r="C40" s="255" t="s">
        <v>182</v>
      </c>
      <c r="D40" s="243"/>
      <c r="E40" s="243"/>
      <c r="F40" s="243"/>
      <c r="G40" s="243"/>
      <c r="H40" s="225"/>
      <c r="I40" s="225"/>
      <c r="J40" s="225"/>
      <c r="K40" s="225"/>
      <c r="L40" s="225"/>
      <c r="M40" s="225"/>
      <c r="N40" s="224"/>
      <c r="O40" s="224"/>
      <c r="P40" s="224"/>
      <c r="Q40" s="224"/>
      <c r="R40" s="225"/>
      <c r="S40" s="225"/>
      <c r="T40" s="225"/>
      <c r="U40" s="225"/>
      <c r="V40" s="225"/>
      <c r="W40" s="225"/>
      <c r="X40" s="225"/>
      <c r="Y40" s="225"/>
      <c r="Z40" s="215"/>
      <c r="AA40" s="215"/>
      <c r="AB40" s="215"/>
      <c r="AC40" s="215"/>
      <c r="AD40" s="215"/>
      <c r="AE40" s="215"/>
      <c r="AF40" s="215"/>
      <c r="AG40" s="215" t="s">
        <v>133</v>
      </c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spans="1:60" outlineLevel="2">
      <c r="A41" s="222"/>
      <c r="B41" s="223"/>
      <c r="C41" s="256" t="s">
        <v>228</v>
      </c>
      <c r="D41" s="226"/>
      <c r="E41" s="227">
        <v>0.89600000000000002</v>
      </c>
      <c r="F41" s="225"/>
      <c r="G41" s="225"/>
      <c r="H41" s="225"/>
      <c r="I41" s="225"/>
      <c r="J41" s="225"/>
      <c r="K41" s="225"/>
      <c r="L41" s="225"/>
      <c r="M41" s="225"/>
      <c r="N41" s="224"/>
      <c r="O41" s="224"/>
      <c r="P41" s="224"/>
      <c r="Q41" s="224"/>
      <c r="R41" s="225"/>
      <c r="S41" s="225"/>
      <c r="T41" s="225"/>
      <c r="U41" s="225"/>
      <c r="V41" s="225"/>
      <c r="W41" s="225"/>
      <c r="X41" s="225"/>
      <c r="Y41" s="225"/>
      <c r="Z41" s="215"/>
      <c r="AA41" s="215"/>
      <c r="AB41" s="215"/>
      <c r="AC41" s="215"/>
      <c r="AD41" s="215"/>
      <c r="AE41" s="215"/>
      <c r="AF41" s="215"/>
      <c r="AG41" s="215" t="s">
        <v>135</v>
      </c>
      <c r="AH41" s="215">
        <v>0</v>
      </c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</row>
    <row r="42" spans="1:60" outlineLevel="1">
      <c r="A42" s="236">
        <v>16</v>
      </c>
      <c r="B42" s="237" t="s">
        <v>184</v>
      </c>
      <c r="C42" s="254" t="s">
        <v>185</v>
      </c>
      <c r="D42" s="238" t="s">
        <v>186</v>
      </c>
      <c r="E42" s="239">
        <v>6</v>
      </c>
      <c r="F42" s="240"/>
      <c r="G42" s="241">
        <f>ROUND(E42*F42,2)</f>
        <v>0</v>
      </c>
      <c r="H42" s="240"/>
      <c r="I42" s="241">
        <f>ROUND(E42*H42,2)</f>
        <v>0</v>
      </c>
      <c r="J42" s="240"/>
      <c r="K42" s="241">
        <f>ROUND(E42*J42,2)</f>
        <v>0</v>
      </c>
      <c r="L42" s="241">
        <v>21</v>
      </c>
      <c r="M42" s="241">
        <f>G42*(1+L42/100)</f>
        <v>0</v>
      </c>
      <c r="N42" s="239">
        <v>0</v>
      </c>
      <c r="O42" s="239">
        <f>ROUND(E42*N42,2)</f>
        <v>0</v>
      </c>
      <c r="P42" s="239">
        <v>4.6000000000000001E-4</v>
      </c>
      <c r="Q42" s="239">
        <f>ROUND(E42*P42,2)</f>
        <v>0</v>
      </c>
      <c r="R42" s="241" t="s">
        <v>181</v>
      </c>
      <c r="S42" s="241" t="s">
        <v>127</v>
      </c>
      <c r="T42" s="242" t="s">
        <v>128</v>
      </c>
      <c r="U42" s="225">
        <v>1</v>
      </c>
      <c r="V42" s="225">
        <f>ROUND(E42*U42,2)</f>
        <v>6</v>
      </c>
      <c r="W42" s="225"/>
      <c r="X42" s="225" t="s">
        <v>129</v>
      </c>
      <c r="Y42" s="225" t="s">
        <v>130</v>
      </c>
      <c r="Z42" s="215"/>
      <c r="AA42" s="215"/>
      <c r="AB42" s="215"/>
      <c r="AC42" s="215"/>
      <c r="AD42" s="215"/>
      <c r="AE42" s="215"/>
      <c r="AF42" s="215"/>
      <c r="AG42" s="215" t="s">
        <v>131</v>
      </c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spans="1:60" outlineLevel="2">
      <c r="A43" s="222"/>
      <c r="B43" s="223"/>
      <c r="C43" s="256" t="s">
        <v>229</v>
      </c>
      <c r="D43" s="226"/>
      <c r="E43" s="227">
        <v>6</v>
      </c>
      <c r="F43" s="225"/>
      <c r="G43" s="225"/>
      <c r="H43" s="225"/>
      <c r="I43" s="225"/>
      <c r="J43" s="225"/>
      <c r="K43" s="225"/>
      <c r="L43" s="225"/>
      <c r="M43" s="225"/>
      <c r="N43" s="224"/>
      <c r="O43" s="224"/>
      <c r="P43" s="224"/>
      <c r="Q43" s="224"/>
      <c r="R43" s="225"/>
      <c r="S43" s="225"/>
      <c r="T43" s="225"/>
      <c r="U43" s="225"/>
      <c r="V43" s="225"/>
      <c r="W43" s="225"/>
      <c r="X43" s="225"/>
      <c r="Y43" s="225"/>
      <c r="Z43" s="215"/>
      <c r="AA43" s="215"/>
      <c r="AB43" s="215"/>
      <c r="AC43" s="215"/>
      <c r="AD43" s="215"/>
      <c r="AE43" s="215"/>
      <c r="AF43" s="215"/>
      <c r="AG43" s="215" t="s">
        <v>135</v>
      </c>
      <c r="AH43" s="215">
        <v>0</v>
      </c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spans="1:60" outlineLevel="1">
      <c r="A44" s="236">
        <v>17</v>
      </c>
      <c r="B44" s="237" t="s">
        <v>188</v>
      </c>
      <c r="C44" s="254" t="s">
        <v>230</v>
      </c>
      <c r="D44" s="238" t="s">
        <v>160</v>
      </c>
      <c r="E44" s="239">
        <v>7</v>
      </c>
      <c r="F44" s="240"/>
      <c r="G44" s="241">
        <f>ROUND(E44*F44,2)</f>
        <v>0</v>
      </c>
      <c r="H44" s="240"/>
      <c r="I44" s="241">
        <f>ROUND(E44*H44,2)</f>
        <v>0</v>
      </c>
      <c r="J44" s="240"/>
      <c r="K44" s="241">
        <f>ROUND(E44*J44,2)</f>
        <v>0</v>
      </c>
      <c r="L44" s="241">
        <v>21</v>
      </c>
      <c r="M44" s="241">
        <f>G44*(1+L44/100)</f>
        <v>0</v>
      </c>
      <c r="N44" s="239">
        <v>0</v>
      </c>
      <c r="O44" s="239">
        <f>ROUND(E44*N44,2)</f>
        <v>0</v>
      </c>
      <c r="P44" s="239">
        <v>8.2000000000000003E-2</v>
      </c>
      <c r="Q44" s="239">
        <f>ROUND(E44*P44,2)</f>
        <v>0.56999999999999995</v>
      </c>
      <c r="R44" s="241"/>
      <c r="S44" s="241" t="s">
        <v>171</v>
      </c>
      <c r="T44" s="242" t="s">
        <v>128</v>
      </c>
      <c r="U44" s="225">
        <v>0.59</v>
      </c>
      <c r="V44" s="225">
        <f>ROUND(E44*U44,2)</f>
        <v>4.13</v>
      </c>
      <c r="W44" s="225"/>
      <c r="X44" s="225" t="s">
        <v>129</v>
      </c>
      <c r="Y44" s="225" t="s">
        <v>130</v>
      </c>
      <c r="Z44" s="215"/>
      <c r="AA44" s="215"/>
      <c r="AB44" s="215"/>
      <c r="AC44" s="215"/>
      <c r="AD44" s="215"/>
      <c r="AE44" s="215"/>
      <c r="AF44" s="215"/>
      <c r="AG44" s="215" t="s">
        <v>131</v>
      </c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</row>
    <row r="45" spans="1:60" outlineLevel="2">
      <c r="A45" s="222"/>
      <c r="B45" s="223"/>
      <c r="C45" s="256" t="s">
        <v>231</v>
      </c>
      <c r="D45" s="226"/>
      <c r="E45" s="227">
        <v>7</v>
      </c>
      <c r="F45" s="225"/>
      <c r="G45" s="225"/>
      <c r="H45" s="225"/>
      <c r="I45" s="225"/>
      <c r="J45" s="225"/>
      <c r="K45" s="225"/>
      <c r="L45" s="225"/>
      <c r="M45" s="225"/>
      <c r="N45" s="224"/>
      <c r="O45" s="224"/>
      <c r="P45" s="224"/>
      <c r="Q45" s="224"/>
      <c r="R45" s="225"/>
      <c r="S45" s="225"/>
      <c r="T45" s="225"/>
      <c r="U45" s="225"/>
      <c r="V45" s="225"/>
      <c r="W45" s="225"/>
      <c r="X45" s="225"/>
      <c r="Y45" s="225"/>
      <c r="Z45" s="215"/>
      <c r="AA45" s="215"/>
      <c r="AB45" s="215"/>
      <c r="AC45" s="215"/>
      <c r="AD45" s="215"/>
      <c r="AE45" s="215"/>
      <c r="AF45" s="215"/>
      <c r="AG45" s="215" t="s">
        <v>135</v>
      </c>
      <c r="AH45" s="215">
        <v>0</v>
      </c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</row>
    <row r="46" spans="1:60">
      <c r="A46" s="229" t="s">
        <v>121</v>
      </c>
      <c r="B46" s="230" t="s">
        <v>85</v>
      </c>
      <c r="C46" s="253" t="s">
        <v>86</v>
      </c>
      <c r="D46" s="231"/>
      <c r="E46" s="232"/>
      <c r="F46" s="233"/>
      <c r="G46" s="233">
        <f>SUMIF(AG47:AG48,"&lt;&gt;NOR",G47:G48)</f>
        <v>0</v>
      </c>
      <c r="H46" s="233"/>
      <c r="I46" s="233">
        <f>SUM(I47:I48)</f>
        <v>0</v>
      </c>
      <c r="J46" s="233"/>
      <c r="K46" s="233">
        <f>SUM(K47:K48)</f>
        <v>0</v>
      </c>
      <c r="L46" s="233"/>
      <c r="M46" s="233">
        <f>SUM(M47:M48)</f>
        <v>0</v>
      </c>
      <c r="N46" s="232"/>
      <c r="O46" s="232">
        <f>SUM(O47:O48)</f>
        <v>0</v>
      </c>
      <c r="P46" s="232"/>
      <c r="Q46" s="232">
        <f>SUM(Q47:Q48)</f>
        <v>0</v>
      </c>
      <c r="R46" s="233"/>
      <c r="S46" s="233"/>
      <c r="T46" s="234"/>
      <c r="U46" s="228"/>
      <c r="V46" s="228">
        <f>SUM(V47:V48)</f>
        <v>11.59</v>
      </c>
      <c r="W46" s="228"/>
      <c r="X46" s="228"/>
      <c r="Y46" s="228"/>
      <c r="AG46" t="s">
        <v>122</v>
      </c>
    </row>
    <row r="47" spans="1:60" outlineLevel="1">
      <c r="A47" s="236">
        <v>18</v>
      </c>
      <c r="B47" s="237" t="s">
        <v>190</v>
      </c>
      <c r="C47" s="254" t="s">
        <v>191</v>
      </c>
      <c r="D47" s="238" t="s">
        <v>192</v>
      </c>
      <c r="E47" s="239">
        <v>19.026</v>
      </c>
      <c r="F47" s="240"/>
      <c r="G47" s="241">
        <f>ROUND(E47*F47,2)</f>
        <v>0</v>
      </c>
      <c r="H47" s="240"/>
      <c r="I47" s="241">
        <f>ROUND(E47*H47,2)</f>
        <v>0</v>
      </c>
      <c r="J47" s="240"/>
      <c r="K47" s="241">
        <f>ROUND(E47*J47,2)</f>
        <v>0</v>
      </c>
      <c r="L47" s="241">
        <v>21</v>
      </c>
      <c r="M47" s="241">
        <f>G47*(1+L47/100)</f>
        <v>0</v>
      </c>
      <c r="N47" s="239">
        <v>0</v>
      </c>
      <c r="O47" s="239">
        <f>ROUND(E47*N47,2)</f>
        <v>0</v>
      </c>
      <c r="P47" s="239">
        <v>0</v>
      </c>
      <c r="Q47" s="239">
        <f>ROUND(E47*P47,2)</f>
        <v>0</v>
      </c>
      <c r="R47" s="241" t="s">
        <v>156</v>
      </c>
      <c r="S47" s="241" t="s">
        <v>127</v>
      </c>
      <c r="T47" s="242" t="s">
        <v>128</v>
      </c>
      <c r="U47" s="225">
        <v>0.60899999999999999</v>
      </c>
      <c r="V47" s="225">
        <f>ROUND(E47*U47,2)</f>
        <v>11.59</v>
      </c>
      <c r="W47" s="225"/>
      <c r="X47" s="225" t="s">
        <v>193</v>
      </c>
      <c r="Y47" s="225" t="s">
        <v>130</v>
      </c>
      <c r="Z47" s="215"/>
      <c r="AA47" s="215"/>
      <c r="AB47" s="215"/>
      <c r="AC47" s="215"/>
      <c r="AD47" s="215"/>
      <c r="AE47" s="215"/>
      <c r="AF47" s="215"/>
      <c r="AG47" s="215" t="s">
        <v>194</v>
      </c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</row>
    <row r="48" spans="1:60" ht="21" outlineLevel="2">
      <c r="A48" s="222"/>
      <c r="B48" s="223"/>
      <c r="C48" s="255" t="s">
        <v>195</v>
      </c>
      <c r="D48" s="243"/>
      <c r="E48" s="243"/>
      <c r="F48" s="243"/>
      <c r="G48" s="243"/>
      <c r="H48" s="225"/>
      <c r="I48" s="225"/>
      <c r="J48" s="225"/>
      <c r="K48" s="225"/>
      <c r="L48" s="225"/>
      <c r="M48" s="225"/>
      <c r="N48" s="224"/>
      <c r="O48" s="224"/>
      <c r="P48" s="224"/>
      <c r="Q48" s="224"/>
      <c r="R48" s="225"/>
      <c r="S48" s="225"/>
      <c r="T48" s="225"/>
      <c r="U48" s="225"/>
      <c r="V48" s="225"/>
      <c r="W48" s="225"/>
      <c r="X48" s="225"/>
      <c r="Y48" s="225"/>
      <c r="Z48" s="215"/>
      <c r="AA48" s="215"/>
      <c r="AB48" s="215"/>
      <c r="AC48" s="215"/>
      <c r="AD48" s="215"/>
      <c r="AE48" s="215"/>
      <c r="AF48" s="215"/>
      <c r="AG48" s="215" t="s">
        <v>133</v>
      </c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51" t="str">
        <f>C48</f>
        <v>na novostavbách a změnách objektů pro oplocení (815 2 JKSo), objekty zvláštní pro chov živočichů (815 3 JKSO), objekty pozemní různé (815 9 JKSO) se svislou nosnou konstrukcí monolitickou betonovou tyčovou nebo plošnou ( KMCH 2 a 3 - JKSO šesté místo)</v>
      </c>
      <c r="BB48" s="215"/>
      <c r="BC48" s="215"/>
      <c r="BD48" s="215"/>
      <c r="BE48" s="215"/>
      <c r="BF48" s="215"/>
      <c r="BG48" s="215"/>
      <c r="BH48" s="215"/>
    </row>
    <row r="49" spans="1:60">
      <c r="A49" s="229" t="s">
        <v>121</v>
      </c>
      <c r="B49" s="230" t="s">
        <v>87</v>
      </c>
      <c r="C49" s="253" t="s">
        <v>88</v>
      </c>
      <c r="D49" s="231"/>
      <c r="E49" s="232"/>
      <c r="F49" s="233"/>
      <c r="G49" s="233">
        <f>SUMIF(AG50:AG50,"&lt;&gt;NOR",G50:G50)</f>
        <v>0</v>
      </c>
      <c r="H49" s="233"/>
      <c r="I49" s="233">
        <f>SUM(I50:I50)</f>
        <v>0</v>
      </c>
      <c r="J49" s="233"/>
      <c r="K49" s="233">
        <f>SUM(K50:K50)</f>
        <v>0</v>
      </c>
      <c r="L49" s="233"/>
      <c r="M49" s="233">
        <f>SUM(M50:M50)</f>
        <v>0</v>
      </c>
      <c r="N49" s="232"/>
      <c r="O49" s="232">
        <f>SUM(O50:O50)</f>
        <v>0</v>
      </c>
      <c r="P49" s="232"/>
      <c r="Q49" s="232">
        <f>SUM(Q50:Q50)</f>
        <v>0.06</v>
      </c>
      <c r="R49" s="233"/>
      <c r="S49" s="233"/>
      <c r="T49" s="234"/>
      <c r="U49" s="228"/>
      <c r="V49" s="228">
        <f>SUM(V50:V50)</f>
        <v>5.36</v>
      </c>
      <c r="W49" s="228"/>
      <c r="X49" s="228"/>
      <c r="Y49" s="228"/>
      <c r="AG49" t="s">
        <v>122</v>
      </c>
    </row>
    <row r="50" spans="1:60" outlineLevel="1">
      <c r="A50" s="244">
        <v>19</v>
      </c>
      <c r="B50" s="245" t="s">
        <v>232</v>
      </c>
      <c r="C50" s="257" t="s">
        <v>233</v>
      </c>
      <c r="D50" s="246" t="s">
        <v>186</v>
      </c>
      <c r="E50" s="247">
        <v>26</v>
      </c>
      <c r="F50" s="248"/>
      <c r="G50" s="249">
        <f>ROUND(E50*F50,2)</f>
        <v>0</v>
      </c>
      <c r="H50" s="248"/>
      <c r="I50" s="249">
        <f>ROUND(E50*H50,2)</f>
        <v>0</v>
      </c>
      <c r="J50" s="248"/>
      <c r="K50" s="249">
        <f>ROUND(E50*J50,2)</f>
        <v>0</v>
      </c>
      <c r="L50" s="249">
        <v>21</v>
      </c>
      <c r="M50" s="249">
        <f>G50*(1+L50/100)</f>
        <v>0</v>
      </c>
      <c r="N50" s="247">
        <v>0</v>
      </c>
      <c r="O50" s="247">
        <f>ROUND(E50*N50,2)</f>
        <v>0</v>
      </c>
      <c r="P50" s="247">
        <v>2.48E-3</v>
      </c>
      <c r="Q50" s="247">
        <f>ROUND(E50*P50,2)</f>
        <v>0.06</v>
      </c>
      <c r="R50" s="249" t="s">
        <v>198</v>
      </c>
      <c r="S50" s="249" t="s">
        <v>127</v>
      </c>
      <c r="T50" s="250" t="s">
        <v>128</v>
      </c>
      <c r="U50" s="225">
        <v>0.20599999999999999</v>
      </c>
      <c r="V50" s="225">
        <f>ROUND(E50*U50,2)</f>
        <v>5.36</v>
      </c>
      <c r="W50" s="225"/>
      <c r="X50" s="225" t="s">
        <v>129</v>
      </c>
      <c r="Y50" s="225" t="s">
        <v>130</v>
      </c>
      <c r="Z50" s="215"/>
      <c r="AA50" s="215"/>
      <c r="AB50" s="215"/>
      <c r="AC50" s="215"/>
      <c r="AD50" s="215"/>
      <c r="AE50" s="215"/>
      <c r="AF50" s="215"/>
      <c r="AG50" s="215" t="s">
        <v>131</v>
      </c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</row>
    <row r="51" spans="1:60">
      <c r="A51" s="229" t="s">
        <v>121</v>
      </c>
      <c r="B51" s="230" t="s">
        <v>89</v>
      </c>
      <c r="C51" s="253" t="s">
        <v>90</v>
      </c>
      <c r="D51" s="231"/>
      <c r="E51" s="232"/>
      <c r="F51" s="233"/>
      <c r="G51" s="233">
        <f>SUMIF(AG52:AG57,"&lt;&gt;NOR",G52:G57)</f>
        <v>0</v>
      </c>
      <c r="H51" s="233"/>
      <c r="I51" s="233">
        <f>SUM(I52:I57)</f>
        <v>0</v>
      </c>
      <c r="J51" s="233"/>
      <c r="K51" s="233">
        <f>SUM(K52:K57)</f>
        <v>0</v>
      </c>
      <c r="L51" s="233"/>
      <c r="M51" s="233">
        <f>SUM(M52:M57)</f>
        <v>0</v>
      </c>
      <c r="N51" s="232"/>
      <c r="O51" s="232">
        <f>SUM(O52:O57)</f>
        <v>0</v>
      </c>
      <c r="P51" s="232"/>
      <c r="Q51" s="232">
        <f>SUM(Q52:Q57)</f>
        <v>0</v>
      </c>
      <c r="R51" s="233"/>
      <c r="S51" s="233"/>
      <c r="T51" s="234"/>
      <c r="U51" s="228"/>
      <c r="V51" s="228">
        <f>SUM(V52:V57)</f>
        <v>5.52</v>
      </c>
      <c r="W51" s="228"/>
      <c r="X51" s="228"/>
      <c r="Y51" s="228"/>
      <c r="AG51" t="s">
        <v>122</v>
      </c>
    </row>
    <row r="52" spans="1:60" outlineLevel="1">
      <c r="A52" s="236">
        <v>20</v>
      </c>
      <c r="B52" s="237" t="s">
        <v>200</v>
      </c>
      <c r="C52" s="254" t="s">
        <v>201</v>
      </c>
      <c r="D52" s="238" t="s">
        <v>192</v>
      </c>
      <c r="E52" s="239">
        <v>2.4332400000000001</v>
      </c>
      <c r="F52" s="240"/>
      <c r="G52" s="241">
        <f>ROUND(E52*F52,2)</f>
        <v>0</v>
      </c>
      <c r="H52" s="240"/>
      <c r="I52" s="241">
        <f>ROUND(E52*H52,2)</f>
        <v>0</v>
      </c>
      <c r="J52" s="240"/>
      <c r="K52" s="241">
        <f>ROUND(E52*J52,2)</f>
        <v>0</v>
      </c>
      <c r="L52" s="241">
        <v>21</v>
      </c>
      <c r="M52" s="241">
        <f>G52*(1+L52/100)</f>
        <v>0</v>
      </c>
      <c r="N52" s="239">
        <v>0</v>
      </c>
      <c r="O52" s="239">
        <f>ROUND(E52*N52,2)</f>
        <v>0</v>
      </c>
      <c r="P52" s="239">
        <v>0</v>
      </c>
      <c r="Q52" s="239">
        <f>ROUND(E52*P52,2)</f>
        <v>0</v>
      </c>
      <c r="R52" s="241" t="s">
        <v>181</v>
      </c>
      <c r="S52" s="241" t="s">
        <v>127</v>
      </c>
      <c r="T52" s="242" t="s">
        <v>128</v>
      </c>
      <c r="U52" s="225">
        <v>0.49</v>
      </c>
      <c r="V52" s="225">
        <f>ROUND(E52*U52,2)</f>
        <v>1.19</v>
      </c>
      <c r="W52" s="225"/>
      <c r="X52" s="225" t="s">
        <v>202</v>
      </c>
      <c r="Y52" s="225" t="s">
        <v>130</v>
      </c>
      <c r="Z52" s="215"/>
      <c r="AA52" s="215"/>
      <c r="AB52" s="215"/>
      <c r="AC52" s="215"/>
      <c r="AD52" s="215"/>
      <c r="AE52" s="215"/>
      <c r="AF52" s="215"/>
      <c r="AG52" s="215" t="s">
        <v>203</v>
      </c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</row>
    <row r="53" spans="1:60" outlineLevel="2">
      <c r="A53" s="222"/>
      <c r="B53" s="223"/>
      <c r="C53" s="258" t="s">
        <v>204</v>
      </c>
      <c r="D53" s="252"/>
      <c r="E53" s="252"/>
      <c r="F53" s="252"/>
      <c r="G53" s="252"/>
      <c r="H53" s="225"/>
      <c r="I53" s="225"/>
      <c r="J53" s="225"/>
      <c r="K53" s="225"/>
      <c r="L53" s="225"/>
      <c r="M53" s="225"/>
      <c r="N53" s="224"/>
      <c r="O53" s="224"/>
      <c r="P53" s="224"/>
      <c r="Q53" s="224"/>
      <c r="R53" s="225"/>
      <c r="S53" s="225"/>
      <c r="T53" s="225"/>
      <c r="U53" s="225"/>
      <c r="V53" s="225"/>
      <c r="W53" s="225"/>
      <c r="X53" s="225"/>
      <c r="Y53" s="225"/>
      <c r="Z53" s="215"/>
      <c r="AA53" s="215"/>
      <c r="AB53" s="215"/>
      <c r="AC53" s="215"/>
      <c r="AD53" s="215"/>
      <c r="AE53" s="215"/>
      <c r="AF53" s="215"/>
      <c r="AG53" s="215" t="s">
        <v>205</v>
      </c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</row>
    <row r="54" spans="1:60" outlineLevel="1">
      <c r="A54" s="244">
        <v>21</v>
      </c>
      <c r="B54" s="245" t="s">
        <v>206</v>
      </c>
      <c r="C54" s="257" t="s">
        <v>207</v>
      </c>
      <c r="D54" s="246" t="s">
        <v>192</v>
      </c>
      <c r="E54" s="247">
        <v>48.6648</v>
      </c>
      <c r="F54" s="248"/>
      <c r="G54" s="249">
        <f>ROUND(E54*F54,2)</f>
        <v>0</v>
      </c>
      <c r="H54" s="248"/>
      <c r="I54" s="249">
        <f>ROUND(E54*H54,2)</f>
        <v>0</v>
      </c>
      <c r="J54" s="248"/>
      <c r="K54" s="249">
        <f>ROUND(E54*J54,2)</f>
        <v>0</v>
      </c>
      <c r="L54" s="249">
        <v>21</v>
      </c>
      <c r="M54" s="249">
        <f>G54*(1+L54/100)</f>
        <v>0</v>
      </c>
      <c r="N54" s="247">
        <v>0</v>
      </c>
      <c r="O54" s="247">
        <f>ROUND(E54*N54,2)</f>
        <v>0</v>
      </c>
      <c r="P54" s="247">
        <v>0</v>
      </c>
      <c r="Q54" s="247">
        <f>ROUND(E54*P54,2)</f>
        <v>0</v>
      </c>
      <c r="R54" s="249" t="s">
        <v>181</v>
      </c>
      <c r="S54" s="249" t="s">
        <v>127</v>
      </c>
      <c r="T54" s="250" t="s">
        <v>128</v>
      </c>
      <c r="U54" s="225">
        <v>0</v>
      </c>
      <c r="V54" s="225">
        <f>ROUND(E54*U54,2)</f>
        <v>0</v>
      </c>
      <c r="W54" s="225"/>
      <c r="X54" s="225" t="s">
        <v>202</v>
      </c>
      <c r="Y54" s="225" t="s">
        <v>130</v>
      </c>
      <c r="Z54" s="215"/>
      <c r="AA54" s="215"/>
      <c r="AB54" s="215"/>
      <c r="AC54" s="215"/>
      <c r="AD54" s="215"/>
      <c r="AE54" s="215"/>
      <c r="AF54" s="215"/>
      <c r="AG54" s="215" t="s">
        <v>203</v>
      </c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</row>
    <row r="55" spans="1:60" outlineLevel="1">
      <c r="A55" s="244">
        <v>22</v>
      </c>
      <c r="B55" s="245" t="s">
        <v>208</v>
      </c>
      <c r="C55" s="257" t="s">
        <v>209</v>
      </c>
      <c r="D55" s="246" t="s">
        <v>192</v>
      </c>
      <c r="E55" s="247">
        <v>2.4332400000000001</v>
      </c>
      <c r="F55" s="248"/>
      <c r="G55" s="249">
        <f>ROUND(E55*F55,2)</f>
        <v>0</v>
      </c>
      <c r="H55" s="248"/>
      <c r="I55" s="249">
        <f>ROUND(E55*H55,2)</f>
        <v>0</v>
      </c>
      <c r="J55" s="248"/>
      <c r="K55" s="249">
        <f>ROUND(E55*J55,2)</f>
        <v>0</v>
      </c>
      <c r="L55" s="249">
        <v>21</v>
      </c>
      <c r="M55" s="249">
        <f>G55*(1+L55/100)</f>
        <v>0</v>
      </c>
      <c r="N55" s="247">
        <v>0</v>
      </c>
      <c r="O55" s="247">
        <f>ROUND(E55*N55,2)</f>
        <v>0</v>
      </c>
      <c r="P55" s="247">
        <v>0</v>
      </c>
      <c r="Q55" s="247">
        <f>ROUND(E55*P55,2)</f>
        <v>0</v>
      </c>
      <c r="R55" s="249" t="s">
        <v>181</v>
      </c>
      <c r="S55" s="249" t="s">
        <v>127</v>
      </c>
      <c r="T55" s="250" t="s">
        <v>128</v>
      </c>
      <c r="U55" s="225">
        <v>0.94199999999999995</v>
      </c>
      <c r="V55" s="225">
        <f>ROUND(E55*U55,2)</f>
        <v>2.29</v>
      </c>
      <c r="W55" s="225"/>
      <c r="X55" s="225" t="s">
        <v>202</v>
      </c>
      <c r="Y55" s="225" t="s">
        <v>130</v>
      </c>
      <c r="Z55" s="215"/>
      <c r="AA55" s="215"/>
      <c r="AB55" s="215"/>
      <c r="AC55" s="215"/>
      <c r="AD55" s="215"/>
      <c r="AE55" s="215"/>
      <c r="AF55" s="215"/>
      <c r="AG55" s="215" t="s">
        <v>203</v>
      </c>
      <c r="AH55" s="215"/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</row>
    <row r="56" spans="1:60" outlineLevel="1">
      <c r="A56" s="244">
        <v>23</v>
      </c>
      <c r="B56" s="245" t="s">
        <v>210</v>
      </c>
      <c r="C56" s="257" t="s">
        <v>211</v>
      </c>
      <c r="D56" s="246" t="s">
        <v>192</v>
      </c>
      <c r="E56" s="247">
        <v>19.465920000000001</v>
      </c>
      <c r="F56" s="248"/>
      <c r="G56" s="249">
        <f>ROUND(E56*F56,2)</f>
        <v>0</v>
      </c>
      <c r="H56" s="248"/>
      <c r="I56" s="249">
        <f>ROUND(E56*H56,2)</f>
        <v>0</v>
      </c>
      <c r="J56" s="248"/>
      <c r="K56" s="249">
        <f>ROUND(E56*J56,2)</f>
        <v>0</v>
      </c>
      <c r="L56" s="249">
        <v>21</v>
      </c>
      <c r="M56" s="249">
        <f>G56*(1+L56/100)</f>
        <v>0</v>
      </c>
      <c r="N56" s="247">
        <v>0</v>
      </c>
      <c r="O56" s="247">
        <f>ROUND(E56*N56,2)</f>
        <v>0</v>
      </c>
      <c r="P56" s="247">
        <v>0</v>
      </c>
      <c r="Q56" s="247">
        <f>ROUND(E56*P56,2)</f>
        <v>0</v>
      </c>
      <c r="R56" s="249" t="s">
        <v>181</v>
      </c>
      <c r="S56" s="249" t="s">
        <v>127</v>
      </c>
      <c r="T56" s="250" t="s">
        <v>128</v>
      </c>
      <c r="U56" s="225">
        <v>0.105</v>
      </c>
      <c r="V56" s="225">
        <f>ROUND(E56*U56,2)</f>
        <v>2.04</v>
      </c>
      <c r="W56" s="225"/>
      <c r="X56" s="225" t="s">
        <v>202</v>
      </c>
      <c r="Y56" s="225" t="s">
        <v>130</v>
      </c>
      <c r="Z56" s="215"/>
      <c r="AA56" s="215"/>
      <c r="AB56" s="215"/>
      <c r="AC56" s="215"/>
      <c r="AD56" s="215"/>
      <c r="AE56" s="215"/>
      <c r="AF56" s="215"/>
      <c r="AG56" s="215" t="s">
        <v>203</v>
      </c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</row>
    <row r="57" spans="1:60" outlineLevel="1">
      <c r="A57" s="236">
        <v>24</v>
      </c>
      <c r="B57" s="237" t="s">
        <v>212</v>
      </c>
      <c r="C57" s="254" t="s">
        <v>234</v>
      </c>
      <c r="D57" s="238" t="s">
        <v>192</v>
      </c>
      <c r="E57" s="239">
        <v>2.4332400000000001</v>
      </c>
      <c r="F57" s="240"/>
      <c r="G57" s="241">
        <f>ROUND(E57*F57,2)</f>
        <v>0</v>
      </c>
      <c r="H57" s="240"/>
      <c r="I57" s="241">
        <f>ROUND(E57*H57,2)</f>
        <v>0</v>
      </c>
      <c r="J57" s="240"/>
      <c r="K57" s="241">
        <f>ROUND(E57*J57,2)</f>
        <v>0</v>
      </c>
      <c r="L57" s="241">
        <v>21</v>
      </c>
      <c r="M57" s="241">
        <f>G57*(1+L57/100)</f>
        <v>0</v>
      </c>
      <c r="N57" s="239">
        <v>0</v>
      </c>
      <c r="O57" s="239">
        <f>ROUND(E57*N57,2)</f>
        <v>0</v>
      </c>
      <c r="P57" s="239">
        <v>0</v>
      </c>
      <c r="Q57" s="239">
        <f>ROUND(E57*P57,2)</f>
        <v>0</v>
      </c>
      <c r="R57" s="241" t="s">
        <v>181</v>
      </c>
      <c r="S57" s="241" t="s">
        <v>127</v>
      </c>
      <c r="T57" s="242" t="s">
        <v>172</v>
      </c>
      <c r="U57" s="225">
        <v>0</v>
      </c>
      <c r="V57" s="225">
        <f>ROUND(E57*U57,2)</f>
        <v>0</v>
      </c>
      <c r="W57" s="225"/>
      <c r="X57" s="225" t="s">
        <v>202</v>
      </c>
      <c r="Y57" s="225" t="s">
        <v>130</v>
      </c>
      <c r="Z57" s="215"/>
      <c r="AA57" s="215"/>
      <c r="AB57" s="215"/>
      <c r="AC57" s="215"/>
      <c r="AD57" s="215"/>
      <c r="AE57" s="215"/>
      <c r="AF57" s="215"/>
      <c r="AG57" s="215" t="s">
        <v>203</v>
      </c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</row>
    <row r="58" spans="1:60">
      <c r="A58" s="3"/>
      <c r="B58" s="4"/>
      <c r="C58" s="259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AE58">
        <v>15</v>
      </c>
      <c r="AF58">
        <v>21</v>
      </c>
      <c r="AG58" t="s">
        <v>107</v>
      </c>
    </row>
    <row r="59" spans="1:60">
      <c r="A59" s="218"/>
      <c r="B59" s="219" t="s">
        <v>29</v>
      </c>
      <c r="C59" s="260"/>
      <c r="D59" s="220"/>
      <c r="E59" s="221"/>
      <c r="F59" s="221"/>
      <c r="G59" s="235">
        <f>G8+G19+G22+G38+G46+G49+G51</f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AE59">
        <f>SUMIF(L7:L57,AE58,G7:G57)</f>
        <v>0</v>
      </c>
      <c r="AF59">
        <f>SUMIF(L7:L57,AF58,G7:G57)</f>
        <v>0</v>
      </c>
      <c r="AG59" t="s">
        <v>214</v>
      </c>
    </row>
    <row r="60" spans="1:60">
      <c r="C60" s="261"/>
      <c r="D60" s="10"/>
      <c r="AG60" t="s">
        <v>215</v>
      </c>
    </row>
    <row r="61" spans="1:60">
      <c r="D61" s="10"/>
    </row>
    <row r="62" spans="1:60">
      <c r="D62" s="10"/>
    </row>
    <row r="63" spans="1:60">
      <c r="D63" s="10"/>
    </row>
    <row r="64" spans="1:60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DC93" sheet="1" formatRows="0"/>
  <mergeCells count="12">
    <mergeCell ref="C15:G15"/>
    <mergeCell ref="C26:G26"/>
    <mergeCell ref="C28:G28"/>
    <mergeCell ref="C40:G40"/>
    <mergeCell ref="C48:G48"/>
    <mergeCell ref="C53:G53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2"/>
  <cols>
    <col min="1" max="1" width="3.44140625" customWidth="1"/>
    <col min="2" max="2" width="12.6640625" style="179" customWidth="1"/>
    <col min="3" max="3" width="63.33203125" style="179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>
      <c r="A1" s="200" t="s">
        <v>94</v>
      </c>
      <c r="B1" s="200"/>
      <c r="C1" s="200"/>
      <c r="D1" s="200"/>
      <c r="E1" s="200"/>
      <c r="F1" s="200"/>
      <c r="G1" s="200"/>
      <c r="AG1" t="s">
        <v>95</v>
      </c>
    </row>
    <row r="2" spans="1:60" ht="25.05" customHeight="1">
      <c r="A2" s="201" t="s">
        <v>7</v>
      </c>
      <c r="B2" s="49" t="s">
        <v>43</v>
      </c>
      <c r="C2" s="204" t="s">
        <v>44</v>
      </c>
      <c r="D2" s="202"/>
      <c r="E2" s="202"/>
      <c r="F2" s="202"/>
      <c r="G2" s="203"/>
      <c r="AG2" t="s">
        <v>96</v>
      </c>
    </row>
    <row r="3" spans="1:60" ht="25.05" customHeight="1">
      <c r="A3" s="201" t="s">
        <v>8</v>
      </c>
      <c r="B3" s="49" t="s">
        <v>59</v>
      </c>
      <c r="C3" s="204" t="s">
        <v>60</v>
      </c>
      <c r="D3" s="202"/>
      <c r="E3" s="202"/>
      <c r="F3" s="202"/>
      <c r="G3" s="203"/>
      <c r="AC3" s="179" t="s">
        <v>96</v>
      </c>
      <c r="AG3" t="s">
        <v>97</v>
      </c>
    </row>
    <row r="4" spans="1:60" ht="25.05" customHeight="1">
      <c r="A4" s="205" t="s">
        <v>9</v>
      </c>
      <c r="B4" s="206" t="s">
        <v>55</v>
      </c>
      <c r="C4" s="207" t="s">
        <v>61</v>
      </c>
      <c r="D4" s="208"/>
      <c r="E4" s="208"/>
      <c r="F4" s="208"/>
      <c r="G4" s="209"/>
      <c r="AG4" t="s">
        <v>98</v>
      </c>
    </row>
    <row r="5" spans="1:60">
      <c r="D5" s="10"/>
    </row>
    <row r="6" spans="1:60" ht="39.6">
      <c r="A6" s="211" t="s">
        <v>99</v>
      </c>
      <c r="B6" s="213" t="s">
        <v>100</v>
      </c>
      <c r="C6" s="213" t="s">
        <v>101</v>
      </c>
      <c r="D6" s="212" t="s">
        <v>102</v>
      </c>
      <c r="E6" s="211" t="s">
        <v>103</v>
      </c>
      <c r="F6" s="210" t="s">
        <v>104</v>
      </c>
      <c r="G6" s="211" t="s">
        <v>29</v>
      </c>
      <c r="H6" s="214" t="s">
        <v>30</v>
      </c>
      <c r="I6" s="214" t="s">
        <v>105</v>
      </c>
      <c r="J6" s="214" t="s">
        <v>31</v>
      </c>
      <c r="K6" s="214" t="s">
        <v>106</v>
      </c>
      <c r="L6" s="214" t="s">
        <v>107</v>
      </c>
      <c r="M6" s="214" t="s">
        <v>108</v>
      </c>
      <c r="N6" s="214" t="s">
        <v>109</v>
      </c>
      <c r="O6" s="214" t="s">
        <v>110</v>
      </c>
      <c r="P6" s="214" t="s">
        <v>111</v>
      </c>
      <c r="Q6" s="214" t="s">
        <v>112</v>
      </c>
      <c r="R6" s="214" t="s">
        <v>113</v>
      </c>
      <c r="S6" s="214" t="s">
        <v>114</v>
      </c>
      <c r="T6" s="214" t="s">
        <v>115</v>
      </c>
      <c r="U6" s="214" t="s">
        <v>116</v>
      </c>
      <c r="V6" s="214" t="s">
        <v>117</v>
      </c>
      <c r="W6" s="214" t="s">
        <v>118</v>
      </c>
      <c r="X6" s="214" t="s">
        <v>119</v>
      </c>
      <c r="Y6" s="214" t="s">
        <v>120</v>
      </c>
    </row>
    <row r="7" spans="1:60" hidden="1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>
      <c r="A8" s="229" t="s">
        <v>121</v>
      </c>
      <c r="B8" s="230" t="s">
        <v>75</v>
      </c>
      <c r="C8" s="253" t="s">
        <v>76</v>
      </c>
      <c r="D8" s="231"/>
      <c r="E8" s="232"/>
      <c r="F8" s="233"/>
      <c r="G8" s="233">
        <f>SUMIF(AG9:AG18,"&lt;&gt;NOR",G9:G18)</f>
        <v>0</v>
      </c>
      <c r="H8" s="233"/>
      <c r="I8" s="233">
        <f>SUM(I9:I18)</f>
        <v>0</v>
      </c>
      <c r="J8" s="233"/>
      <c r="K8" s="233">
        <f>SUM(K9:K18)</f>
        <v>0</v>
      </c>
      <c r="L8" s="233"/>
      <c r="M8" s="233">
        <f>SUM(M9:M18)</f>
        <v>0</v>
      </c>
      <c r="N8" s="232"/>
      <c r="O8" s="232">
        <f>SUM(O9:O18)</f>
        <v>0</v>
      </c>
      <c r="P8" s="232"/>
      <c r="Q8" s="232">
        <f>SUM(Q9:Q18)</f>
        <v>0</v>
      </c>
      <c r="R8" s="233"/>
      <c r="S8" s="233"/>
      <c r="T8" s="234"/>
      <c r="U8" s="228"/>
      <c r="V8" s="228">
        <f>SUM(V9:V18)</f>
        <v>8.82</v>
      </c>
      <c r="W8" s="228"/>
      <c r="X8" s="228"/>
      <c r="Y8" s="228"/>
      <c r="AG8" t="s">
        <v>122</v>
      </c>
    </row>
    <row r="9" spans="1:60" outlineLevel="1">
      <c r="A9" s="236">
        <v>1</v>
      </c>
      <c r="B9" s="237" t="s">
        <v>123</v>
      </c>
      <c r="C9" s="254" t="s">
        <v>124</v>
      </c>
      <c r="D9" s="238" t="s">
        <v>125</v>
      </c>
      <c r="E9" s="239">
        <v>1.792</v>
      </c>
      <c r="F9" s="240"/>
      <c r="G9" s="241">
        <f>ROUND(E9*F9,2)</f>
        <v>0</v>
      </c>
      <c r="H9" s="240"/>
      <c r="I9" s="241">
        <f>ROUND(E9*H9,2)</f>
        <v>0</v>
      </c>
      <c r="J9" s="240"/>
      <c r="K9" s="241">
        <f>ROUND(E9*J9,2)</f>
        <v>0</v>
      </c>
      <c r="L9" s="241">
        <v>21</v>
      </c>
      <c r="M9" s="241">
        <f>G9*(1+L9/100)</f>
        <v>0</v>
      </c>
      <c r="N9" s="239">
        <v>0</v>
      </c>
      <c r="O9" s="239">
        <f>ROUND(E9*N9,2)</f>
        <v>0</v>
      </c>
      <c r="P9" s="239">
        <v>0</v>
      </c>
      <c r="Q9" s="239">
        <f>ROUND(E9*P9,2)</f>
        <v>0</v>
      </c>
      <c r="R9" s="241" t="s">
        <v>126</v>
      </c>
      <c r="S9" s="241" t="s">
        <v>127</v>
      </c>
      <c r="T9" s="242" t="s">
        <v>128</v>
      </c>
      <c r="U9" s="225">
        <v>3.53</v>
      </c>
      <c r="V9" s="225">
        <f>ROUND(E9*U9,2)</f>
        <v>6.33</v>
      </c>
      <c r="W9" s="225"/>
      <c r="X9" s="225" t="s">
        <v>129</v>
      </c>
      <c r="Y9" s="225" t="s">
        <v>130</v>
      </c>
      <c r="Z9" s="215"/>
      <c r="AA9" s="215"/>
      <c r="AB9" s="215"/>
      <c r="AC9" s="215"/>
      <c r="AD9" s="215"/>
      <c r="AE9" s="215"/>
      <c r="AF9" s="215"/>
      <c r="AG9" s="215" t="s">
        <v>131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2">
      <c r="A10" s="222"/>
      <c r="B10" s="223"/>
      <c r="C10" s="255" t="s">
        <v>132</v>
      </c>
      <c r="D10" s="243"/>
      <c r="E10" s="243"/>
      <c r="F10" s="243"/>
      <c r="G10" s="243"/>
      <c r="H10" s="225"/>
      <c r="I10" s="225"/>
      <c r="J10" s="225"/>
      <c r="K10" s="225"/>
      <c r="L10" s="225"/>
      <c r="M10" s="225"/>
      <c r="N10" s="224"/>
      <c r="O10" s="224"/>
      <c r="P10" s="224"/>
      <c r="Q10" s="224"/>
      <c r="R10" s="225"/>
      <c r="S10" s="225"/>
      <c r="T10" s="225"/>
      <c r="U10" s="225"/>
      <c r="V10" s="225"/>
      <c r="W10" s="225"/>
      <c r="X10" s="225"/>
      <c r="Y10" s="225"/>
      <c r="Z10" s="215"/>
      <c r="AA10" s="215"/>
      <c r="AB10" s="215"/>
      <c r="AC10" s="215"/>
      <c r="AD10" s="215"/>
      <c r="AE10" s="215"/>
      <c r="AF10" s="215"/>
      <c r="AG10" s="215" t="s">
        <v>133</v>
      </c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outlineLevel="2">
      <c r="A11" s="222"/>
      <c r="B11" s="223"/>
      <c r="C11" s="256" t="s">
        <v>235</v>
      </c>
      <c r="D11" s="226"/>
      <c r="E11" s="227">
        <v>1.792</v>
      </c>
      <c r="F11" s="225"/>
      <c r="G11" s="225"/>
      <c r="H11" s="225"/>
      <c r="I11" s="225"/>
      <c r="J11" s="225"/>
      <c r="K11" s="225"/>
      <c r="L11" s="225"/>
      <c r="M11" s="225"/>
      <c r="N11" s="224"/>
      <c r="O11" s="224"/>
      <c r="P11" s="224"/>
      <c r="Q11" s="224"/>
      <c r="R11" s="225"/>
      <c r="S11" s="225"/>
      <c r="T11" s="225"/>
      <c r="U11" s="225"/>
      <c r="V11" s="225"/>
      <c r="W11" s="225"/>
      <c r="X11" s="225"/>
      <c r="Y11" s="225"/>
      <c r="Z11" s="215"/>
      <c r="AA11" s="215"/>
      <c r="AB11" s="215"/>
      <c r="AC11" s="215"/>
      <c r="AD11" s="215"/>
      <c r="AE11" s="215"/>
      <c r="AF11" s="215"/>
      <c r="AG11" s="215" t="s">
        <v>135</v>
      </c>
      <c r="AH11" s="215">
        <v>0</v>
      </c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outlineLevel="1">
      <c r="A12" s="236">
        <v>2</v>
      </c>
      <c r="B12" s="237" t="s">
        <v>136</v>
      </c>
      <c r="C12" s="254" t="s">
        <v>137</v>
      </c>
      <c r="D12" s="238" t="s">
        <v>125</v>
      </c>
      <c r="E12" s="239">
        <v>1.792</v>
      </c>
      <c r="F12" s="240"/>
      <c r="G12" s="241">
        <f>ROUND(E12*F12,2)</f>
        <v>0</v>
      </c>
      <c r="H12" s="240"/>
      <c r="I12" s="241">
        <f>ROUND(E12*H12,2)</f>
        <v>0</v>
      </c>
      <c r="J12" s="240"/>
      <c r="K12" s="241">
        <f>ROUND(E12*J12,2)</f>
        <v>0</v>
      </c>
      <c r="L12" s="241">
        <v>21</v>
      </c>
      <c r="M12" s="241">
        <f>G12*(1+L12/100)</f>
        <v>0</v>
      </c>
      <c r="N12" s="239">
        <v>0</v>
      </c>
      <c r="O12" s="239">
        <f>ROUND(E12*N12,2)</f>
        <v>0</v>
      </c>
      <c r="P12" s="239">
        <v>0</v>
      </c>
      <c r="Q12" s="239">
        <f>ROUND(E12*P12,2)</f>
        <v>0</v>
      </c>
      <c r="R12" s="241" t="s">
        <v>126</v>
      </c>
      <c r="S12" s="241" t="s">
        <v>127</v>
      </c>
      <c r="T12" s="242" t="s">
        <v>128</v>
      </c>
      <c r="U12" s="225">
        <v>7.3999999999999996E-2</v>
      </c>
      <c r="V12" s="225">
        <f>ROUND(E12*U12,2)</f>
        <v>0.13</v>
      </c>
      <c r="W12" s="225"/>
      <c r="X12" s="225" t="s">
        <v>129</v>
      </c>
      <c r="Y12" s="225" t="s">
        <v>130</v>
      </c>
      <c r="Z12" s="215"/>
      <c r="AA12" s="215"/>
      <c r="AB12" s="215"/>
      <c r="AC12" s="215"/>
      <c r="AD12" s="215"/>
      <c r="AE12" s="215"/>
      <c r="AF12" s="215"/>
      <c r="AG12" s="215" t="s">
        <v>131</v>
      </c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2">
      <c r="A13" s="222"/>
      <c r="B13" s="223"/>
      <c r="C13" s="255" t="s">
        <v>138</v>
      </c>
      <c r="D13" s="243"/>
      <c r="E13" s="243"/>
      <c r="F13" s="243"/>
      <c r="G13" s="243"/>
      <c r="H13" s="225"/>
      <c r="I13" s="225"/>
      <c r="J13" s="225"/>
      <c r="K13" s="225"/>
      <c r="L13" s="225"/>
      <c r="M13" s="225"/>
      <c r="N13" s="224"/>
      <c r="O13" s="224"/>
      <c r="P13" s="224"/>
      <c r="Q13" s="224"/>
      <c r="R13" s="225"/>
      <c r="S13" s="225"/>
      <c r="T13" s="225"/>
      <c r="U13" s="225"/>
      <c r="V13" s="225"/>
      <c r="W13" s="225"/>
      <c r="X13" s="225"/>
      <c r="Y13" s="225"/>
      <c r="Z13" s="215"/>
      <c r="AA13" s="215"/>
      <c r="AB13" s="215"/>
      <c r="AC13" s="215"/>
      <c r="AD13" s="215"/>
      <c r="AE13" s="215"/>
      <c r="AF13" s="215"/>
      <c r="AG13" s="215" t="s">
        <v>133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1">
      <c r="A14" s="236">
        <v>3</v>
      </c>
      <c r="B14" s="237" t="s">
        <v>236</v>
      </c>
      <c r="C14" s="254" t="s">
        <v>237</v>
      </c>
      <c r="D14" s="238" t="s">
        <v>125</v>
      </c>
      <c r="E14" s="239">
        <v>1.792</v>
      </c>
      <c r="F14" s="240"/>
      <c r="G14" s="241">
        <f>ROUND(E14*F14,2)</f>
        <v>0</v>
      </c>
      <c r="H14" s="240"/>
      <c r="I14" s="241">
        <f>ROUND(E14*H14,2)</f>
        <v>0</v>
      </c>
      <c r="J14" s="240"/>
      <c r="K14" s="241">
        <f>ROUND(E14*J14,2)</f>
        <v>0</v>
      </c>
      <c r="L14" s="241">
        <v>21</v>
      </c>
      <c r="M14" s="241">
        <f>G14*(1+L14/100)</f>
        <v>0</v>
      </c>
      <c r="N14" s="239">
        <v>0</v>
      </c>
      <c r="O14" s="239">
        <f>ROUND(E14*N14,2)</f>
        <v>0</v>
      </c>
      <c r="P14" s="239">
        <v>0</v>
      </c>
      <c r="Q14" s="239">
        <f>ROUND(E14*P14,2)</f>
        <v>0</v>
      </c>
      <c r="R14" s="241" t="s">
        <v>126</v>
      </c>
      <c r="S14" s="241" t="s">
        <v>127</v>
      </c>
      <c r="T14" s="242" t="s">
        <v>128</v>
      </c>
      <c r="U14" s="225">
        <v>0.20200000000000001</v>
      </c>
      <c r="V14" s="225">
        <f>ROUND(E14*U14,2)</f>
        <v>0.36</v>
      </c>
      <c r="W14" s="225"/>
      <c r="X14" s="225" t="s">
        <v>129</v>
      </c>
      <c r="Y14" s="225" t="s">
        <v>130</v>
      </c>
      <c r="Z14" s="215"/>
      <c r="AA14" s="215"/>
      <c r="AB14" s="215"/>
      <c r="AC14" s="215"/>
      <c r="AD14" s="215"/>
      <c r="AE14" s="215"/>
      <c r="AF14" s="215"/>
      <c r="AG14" s="215" t="s">
        <v>131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outlineLevel="2">
      <c r="A15" s="222"/>
      <c r="B15" s="223"/>
      <c r="C15" s="255" t="s">
        <v>238</v>
      </c>
      <c r="D15" s="243"/>
      <c r="E15" s="243"/>
      <c r="F15" s="243"/>
      <c r="G15" s="243"/>
      <c r="H15" s="225"/>
      <c r="I15" s="225"/>
      <c r="J15" s="225"/>
      <c r="K15" s="225"/>
      <c r="L15" s="225"/>
      <c r="M15" s="225"/>
      <c r="N15" s="224"/>
      <c r="O15" s="224"/>
      <c r="P15" s="224"/>
      <c r="Q15" s="224"/>
      <c r="R15" s="225"/>
      <c r="S15" s="225"/>
      <c r="T15" s="225"/>
      <c r="U15" s="225"/>
      <c r="V15" s="225"/>
      <c r="W15" s="225"/>
      <c r="X15" s="225"/>
      <c r="Y15" s="225"/>
      <c r="Z15" s="215"/>
      <c r="AA15" s="215"/>
      <c r="AB15" s="215"/>
      <c r="AC15" s="215"/>
      <c r="AD15" s="215"/>
      <c r="AE15" s="215"/>
      <c r="AF15" s="215"/>
      <c r="AG15" s="215" t="s">
        <v>133</v>
      </c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outlineLevel="2">
      <c r="A16" s="222"/>
      <c r="B16" s="223"/>
      <c r="C16" s="263" t="s">
        <v>239</v>
      </c>
      <c r="D16" s="262"/>
      <c r="E16" s="262"/>
      <c r="F16" s="262"/>
      <c r="G16" s="262"/>
      <c r="H16" s="225"/>
      <c r="I16" s="225"/>
      <c r="J16" s="225"/>
      <c r="K16" s="225"/>
      <c r="L16" s="225"/>
      <c r="M16" s="225"/>
      <c r="N16" s="224"/>
      <c r="O16" s="224"/>
      <c r="P16" s="224"/>
      <c r="Q16" s="224"/>
      <c r="R16" s="225"/>
      <c r="S16" s="225"/>
      <c r="T16" s="225"/>
      <c r="U16" s="225"/>
      <c r="V16" s="225"/>
      <c r="W16" s="225"/>
      <c r="X16" s="225"/>
      <c r="Y16" s="225"/>
      <c r="Z16" s="215"/>
      <c r="AA16" s="215"/>
      <c r="AB16" s="215"/>
      <c r="AC16" s="215"/>
      <c r="AD16" s="215"/>
      <c r="AE16" s="215"/>
      <c r="AF16" s="215"/>
      <c r="AG16" s="215" t="s">
        <v>205</v>
      </c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spans="1:60" outlineLevel="1">
      <c r="A17" s="236">
        <v>4</v>
      </c>
      <c r="B17" s="237" t="s">
        <v>145</v>
      </c>
      <c r="C17" s="254" t="s">
        <v>146</v>
      </c>
      <c r="D17" s="238" t="s">
        <v>141</v>
      </c>
      <c r="E17" s="239">
        <v>100</v>
      </c>
      <c r="F17" s="240"/>
      <c r="G17" s="241">
        <f>ROUND(E17*F17,2)</f>
        <v>0</v>
      </c>
      <c r="H17" s="240"/>
      <c r="I17" s="241">
        <f>ROUND(E17*H17,2)</f>
        <v>0</v>
      </c>
      <c r="J17" s="240"/>
      <c r="K17" s="241">
        <f>ROUND(E17*J17,2)</f>
        <v>0</v>
      </c>
      <c r="L17" s="241">
        <v>21</v>
      </c>
      <c r="M17" s="241">
        <f>G17*(1+L17/100)</f>
        <v>0</v>
      </c>
      <c r="N17" s="239">
        <v>0</v>
      </c>
      <c r="O17" s="239">
        <f>ROUND(E17*N17,2)</f>
        <v>0</v>
      </c>
      <c r="P17" s="239">
        <v>0</v>
      </c>
      <c r="Q17" s="239">
        <f>ROUND(E17*P17,2)</f>
        <v>0</v>
      </c>
      <c r="R17" s="241" t="s">
        <v>147</v>
      </c>
      <c r="S17" s="241" t="s">
        <v>127</v>
      </c>
      <c r="T17" s="242" t="s">
        <v>128</v>
      </c>
      <c r="U17" s="225">
        <v>0.02</v>
      </c>
      <c r="V17" s="225">
        <f>ROUND(E17*U17,2)</f>
        <v>2</v>
      </c>
      <c r="W17" s="225"/>
      <c r="X17" s="225" t="s">
        <v>129</v>
      </c>
      <c r="Y17" s="225" t="s">
        <v>130</v>
      </c>
      <c r="Z17" s="215"/>
      <c r="AA17" s="215"/>
      <c r="AB17" s="215"/>
      <c r="AC17" s="215"/>
      <c r="AD17" s="215"/>
      <c r="AE17" s="215"/>
      <c r="AF17" s="215"/>
      <c r="AG17" s="215" t="s">
        <v>131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2">
      <c r="A18" s="222"/>
      <c r="B18" s="223"/>
      <c r="C18" s="256" t="s">
        <v>240</v>
      </c>
      <c r="D18" s="226"/>
      <c r="E18" s="227">
        <v>100</v>
      </c>
      <c r="F18" s="225"/>
      <c r="G18" s="225"/>
      <c r="H18" s="225"/>
      <c r="I18" s="225"/>
      <c r="J18" s="225"/>
      <c r="K18" s="225"/>
      <c r="L18" s="225"/>
      <c r="M18" s="225"/>
      <c r="N18" s="224"/>
      <c r="O18" s="224"/>
      <c r="P18" s="224"/>
      <c r="Q18" s="224"/>
      <c r="R18" s="225"/>
      <c r="S18" s="225"/>
      <c r="T18" s="225"/>
      <c r="U18" s="225"/>
      <c r="V18" s="225"/>
      <c r="W18" s="225"/>
      <c r="X18" s="225"/>
      <c r="Y18" s="225"/>
      <c r="Z18" s="215"/>
      <c r="AA18" s="215"/>
      <c r="AB18" s="215"/>
      <c r="AC18" s="215"/>
      <c r="AD18" s="215"/>
      <c r="AE18" s="215"/>
      <c r="AF18" s="215"/>
      <c r="AG18" s="215" t="s">
        <v>135</v>
      </c>
      <c r="AH18" s="215">
        <v>0</v>
      </c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>
      <c r="A19" s="229" t="s">
        <v>121</v>
      </c>
      <c r="B19" s="230" t="s">
        <v>77</v>
      </c>
      <c r="C19" s="253" t="s">
        <v>78</v>
      </c>
      <c r="D19" s="231"/>
      <c r="E19" s="232"/>
      <c r="F19" s="233"/>
      <c r="G19" s="233">
        <f>SUMIF(AG20:AG21,"&lt;&gt;NOR",G20:G21)</f>
        <v>0</v>
      </c>
      <c r="H19" s="233"/>
      <c r="I19" s="233">
        <f>SUM(I20:I21)</f>
        <v>0</v>
      </c>
      <c r="J19" s="233"/>
      <c r="K19" s="233">
        <f>SUM(K20:K21)</f>
        <v>0</v>
      </c>
      <c r="L19" s="233"/>
      <c r="M19" s="233">
        <f>SUM(M20:M21)</f>
        <v>0</v>
      </c>
      <c r="N19" s="232"/>
      <c r="O19" s="232">
        <f>SUM(O20:O21)</f>
        <v>4.5199999999999996</v>
      </c>
      <c r="P19" s="232"/>
      <c r="Q19" s="232">
        <f>SUM(Q20:Q21)</f>
        <v>0</v>
      </c>
      <c r="R19" s="233"/>
      <c r="S19" s="233"/>
      <c r="T19" s="234"/>
      <c r="U19" s="228"/>
      <c r="V19" s="228">
        <f>SUM(V20:V21)</f>
        <v>0.86</v>
      </c>
      <c r="W19" s="228"/>
      <c r="X19" s="228"/>
      <c r="Y19" s="228"/>
      <c r="AG19" t="s">
        <v>122</v>
      </c>
    </row>
    <row r="20" spans="1:60" outlineLevel="1">
      <c r="A20" s="236">
        <v>5</v>
      </c>
      <c r="B20" s="237" t="s">
        <v>149</v>
      </c>
      <c r="C20" s="254" t="s">
        <v>150</v>
      </c>
      <c r="D20" s="238" t="s">
        <v>125</v>
      </c>
      <c r="E20" s="239">
        <v>1.792</v>
      </c>
      <c r="F20" s="240"/>
      <c r="G20" s="241">
        <f>ROUND(E20*F20,2)</f>
        <v>0</v>
      </c>
      <c r="H20" s="240"/>
      <c r="I20" s="241">
        <f>ROUND(E20*H20,2)</f>
        <v>0</v>
      </c>
      <c r="J20" s="240"/>
      <c r="K20" s="241">
        <f>ROUND(E20*J20,2)</f>
        <v>0</v>
      </c>
      <c r="L20" s="241">
        <v>21</v>
      </c>
      <c r="M20" s="241">
        <f>G20*(1+L20/100)</f>
        <v>0</v>
      </c>
      <c r="N20" s="239">
        <v>2.5249999999999999</v>
      </c>
      <c r="O20" s="239">
        <f>ROUND(E20*N20,2)</f>
        <v>4.5199999999999996</v>
      </c>
      <c r="P20" s="239">
        <v>0</v>
      </c>
      <c r="Q20" s="239">
        <f>ROUND(E20*P20,2)</f>
        <v>0</v>
      </c>
      <c r="R20" s="241" t="s">
        <v>151</v>
      </c>
      <c r="S20" s="241" t="s">
        <v>127</v>
      </c>
      <c r="T20" s="242" t="s">
        <v>128</v>
      </c>
      <c r="U20" s="225">
        <v>0.48</v>
      </c>
      <c r="V20" s="225">
        <f>ROUND(E20*U20,2)</f>
        <v>0.86</v>
      </c>
      <c r="W20" s="225"/>
      <c r="X20" s="225" t="s">
        <v>129</v>
      </c>
      <c r="Y20" s="225" t="s">
        <v>130</v>
      </c>
      <c r="Z20" s="215"/>
      <c r="AA20" s="215"/>
      <c r="AB20" s="215"/>
      <c r="AC20" s="215"/>
      <c r="AD20" s="215"/>
      <c r="AE20" s="215"/>
      <c r="AF20" s="215"/>
      <c r="AG20" s="215" t="s">
        <v>131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outlineLevel="2">
      <c r="A21" s="222"/>
      <c r="B21" s="223"/>
      <c r="C21" s="256" t="s">
        <v>235</v>
      </c>
      <c r="D21" s="226"/>
      <c r="E21" s="227">
        <v>1.792</v>
      </c>
      <c r="F21" s="225"/>
      <c r="G21" s="225"/>
      <c r="H21" s="225"/>
      <c r="I21" s="225"/>
      <c r="J21" s="225"/>
      <c r="K21" s="225"/>
      <c r="L21" s="225"/>
      <c r="M21" s="225"/>
      <c r="N21" s="224"/>
      <c r="O21" s="224"/>
      <c r="P21" s="224"/>
      <c r="Q21" s="224"/>
      <c r="R21" s="225"/>
      <c r="S21" s="225"/>
      <c r="T21" s="225"/>
      <c r="U21" s="225"/>
      <c r="V21" s="225"/>
      <c r="W21" s="225"/>
      <c r="X21" s="225"/>
      <c r="Y21" s="225"/>
      <c r="Z21" s="215"/>
      <c r="AA21" s="215"/>
      <c r="AB21" s="215"/>
      <c r="AC21" s="215"/>
      <c r="AD21" s="215"/>
      <c r="AE21" s="215"/>
      <c r="AF21" s="215"/>
      <c r="AG21" s="215" t="s">
        <v>135</v>
      </c>
      <c r="AH21" s="215">
        <v>0</v>
      </c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>
      <c r="A22" s="229" t="s">
        <v>121</v>
      </c>
      <c r="B22" s="230" t="s">
        <v>79</v>
      </c>
      <c r="C22" s="253" t="s">
        <v>80</v>
      </c>
      <c r="D22" s="231"/>
      <c r="E22" s="232"/>
      <c r="F22" s="233"/>
      <c r="G22" s="233">
        <f>SUMIF(AG23:AG33,"&lt;&gt;NOR",G23:G33)</f>
        <v>0</v>
      </c>
      <c r="H22" s="233"/>
      <c r="I22" s="233">
        <f>SUM(I23:I33)</f>
        <v>0</v>
      </c>
      <c r="J22" s="233"/>
      <c r="K22" s="233">
        <f>SUM(K23:K33)</f>
        <v>0</v>
      </c>
      <c r="L22" s="233"/>
      <c r="M22" s="233">
        <f>SUM(M23:M33)</f>
        <v>0</v>
      </c>
      <c r="N22" s="232"/>
      <c r="O22" s="232">
        <f>SUM(O23:O33)</f>
        <v>14.580000000000002</v>
      </c>
      <c r="P22" s="232"/>
      <c r="Q22" s="232">
        <f>SUM(Q23:Q33)</f>
        <v>0</v>
      </c>
      <c r="R22" s="233"/>
      <c r="S22" s="233"/>
      <c r="T22" s="234"/>
      <c r="U22" s="228"/>
      <c r="V22" s="228">
        <f>SUM(V23:V33)</f>
        <v>97.539999999999992</v>
      </c>
      <c r="W22" s="228"/>
      <c r="X22" s="228"/>
      <c r="Y22" s="228"/>
      <c r="AG22" t="s">
        <v>122</v>
      </c>
    </row>
    <row r="23" spans="1:60" outlineLevel="1">
      <c r="A23" s="236">
        <v>6</v>
      </c>
      <c r="B23" s="237" t="s">
        <v>153</v>
      </c>
      <c r="C23" s="254" t="s">
        <v>154</v>
      </c>
      <c r="D23" s="238" t="s">
        <v>155</v>
      </c>
      <c r="E23" s="239">
        <v>52</v>
      </c>
      <c r="F23" s="240"/>
      <c r="G23" s="241">
        <f>ROUND(E23*F23,2)</f>
        <v>0</v>
      </c>
      <c r="H23" s="240"/>
      <c r="I23" s="241">
        <f>ROUND(E23*H23,2)</f>
        <v>0</v>
      </c>
      <c r="J23" s="240"/>
      <c r="K23" s="241">
        <f>ROUND(E23*J23,2)</f>
        <v>0</v>
      </c>
      <c r="L23" s="241">
        <v>21</v>
      </c>
      <c r="M23" s="241">
        <f>G23*(1+L23/100)</f>
        <v>0</v>
      </c>
      <c r="N23" s="239">
        <v>0</v>
      </c>
      <c r="O23" s="239">
        <f>ROUND(E23*N23,2)</f>
        <v>0</v>
      </c>
      <c r="P23" s="239">
        <v>0</v>
      </c>
      <c r="Q23" s="239">
        <f>ROUND(E23*P23,2)</f>
        <v>0</v>
      </c>
      <c r="R23" s="241" t="s">
        <v>156</v>
      </c>
      <c r="S23" s="241" t="s">
        <v>127</v>
      </c>
      <c r="T23" s="242" t="s">
        <v>128</v>
      </c>
      <c r="U23" s="225">
        <v>1.5</v>
      </c>
      <c r="V23" s="225">
        <f>ROUND(E23*U23,2)</f>
        <v>78</v>
      </c>
      <c r="W23" s="225"/>
      <c r="X23" s="225" t="s">
        <v>129</v>
      </c>
      <c r="Y23" s="225" t="s">
        <v>130</v>
      </c>
      <c r="Z23" s="215"/>
      <c r="AA23" s="215"/>
      <c r="AB23" s="215"/>
      <c r="AC23" s="215"/>
      <c r="AD23" s="215"/>
      <c r="AE23" s="215"/>
      <c r="AF23" s="215"/>
      <c r="AG23" s="215" t="s">
        <v>131</v>
      </c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outlineLevel="2">
      <c r="A24" s="222"/>
      <c r="B24" s="223"/>
      <c r="C24" s="256" t="s">
        <v>219</v>
      </c>
      <c r="D24" s="226"/>
      <c r="E24" s="227">
        <v>52</v>
      </c>
      <c r="F24" s="225"/>
      <c r="G24" s="225"/>
      <c r="H24" s="225"/>
      <c r="I24" s="225"/>
      <c r="J24" s="225"/>
      <c r="K24" s="225"/>
      <c r="L24" s="225"/>
      <c r="M24" s="225"/>
      <c r="N24" s="224"/>
      <c r="O24" s="224"/>
      <c r="P24" s="224"/>
      <c r="Q24" s="224"/>
      <c r="R24" s="225"/>
      <c r="S24" s="225"/>
      <c r="T24" s="225"/>
      <c r="U24" s="225"/>
      <c r="V24" s="225"/>
      <c r="W24" s="225"/>
      <c r="X24" s="225"/>
      <c r="Y24" s="225"/>
      <c r="Z24" s="215"/>
      <c r="AA24" s="215"/>
      <c r="AB24" s="215"/>
      <c r="AC24" s="215"/>
      <c r="AD24" s="215"/>
      <c r="AE24" s="215"/>
      <c r="AF24" s="215"/>
      <c r="AG24" s="215" t="s">
        <v>135</v>
      </c>
      <c r="AH24" s="215">
        <v>0</v>
      </c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ht="20.399999999999999" outlineLevel="1">
      <c r="A25" s="236">
        <v>7</v>
      </c>
      <c r="B25" s="237" t="s">
        <v>158</v>
      </c>
      <c r="C25" s="254" t="s">
        <v>159</v>
      </c>
      <c r="D25" s="238" t="s">
        <v>160</v>
      </c>
      <c r="E25" s="239">
        <v>14</v>
      </c>
      <c r="F25" s="240"/>
      <c r="G25" s="241">
        <f>ROUND(E25*F25,2)</f>
        <v>0</v>
      </c>
      <c r="H25" s="240"/>
      <c r="I25" s="241">
        <f>ROUND(E25*H25,2)</f>
        <v>0</v>
      </c>
      <c r="J25" s="240"/>
      <c r="K25" s="241">
        <f>ROUND(E25*J25,2)</f>
        <v>0</v>
      </c>
      <c r="L25" s="241">
        <v>21</v>
      </c>
      <c r="M25" s="241">
        <f>G25*(1+L25/100)</f>
        <v>0</v>
      </c>
      <c r="N25" s="239">
        <v>0.5</v>
      </c>
      <c r="O25" s="239">
        <f>ROUND(E25*N25,2)</f>
        <v>7</v>
      </c>
      <c r="P25" s="239">
        <v>0</v>
      </c>
      <c r="Q25" s="239">
        <f>ROUND(E25*P25,2)</f>
        <v>0</v>
      </c>
      <c r="R25" s="241" t="s">
        <v>156</v>
      </c>
      <c r="S25" s="241" t="s">
        <v>127</v>
      </c>
      <c r="T25" s="242" t="s">
        <v>128</v>
      </c>
      <c r="U25" s="225">
        <v>1.3959999999999999</v>
      </c>
      <c r="V25" s="225">
        <f>ROUND(E25*U25,2)</f>
        <v>19.54</v>
      </c>
      <c r="W25" s="225"/>
      <c r="X25" s="225" t="s">
        <v>129</v>
      </c>
      <c r="Y25" s="225" t="s">
        <v>130</v>
      </c>
      <c r="Z25" s="215"/>
      <c r="AA25" s="215"/>
      <c r="AB25" s="215"/>
      <c r="AC25" s="215"/>
      <c r="AD25" s="215"/>
      <c r="AE25" s="215"/>
      <c r="AF25" s="215"/>
      <c r="AG25" s="215" t="s">
        <v>131</v>
      </c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outlineLevel="2">
      <c r="A26" s="222"/>
      <c r="B26" s="223"/>
      <c r="C26" s="255" t="s">
        <v>161</v>
      </c>
      <c r="D26" s="243"/>
      <c r="E26" s="243"/>
      <c r="F26" s="243"/>
      <c r="G26" s="243"/>
      <c r="H26" s="225"/>
      <c r="I26" s="225"/>
      <c r="J26" s="225"/>
      <c r="K26" s="225"/>
      <c r="L26" s="225"/>
      <c r="M26" s="225"/>
      <c r="N26" s="224"/>
      <c r="O26" s="224"/>
      <c r="P26" s="224"/>
      <c r="Q26" s="224"/>
      <c r="R26" s="225"/>
      <c r="S26" s="225"/>
      <c r="T26" s="225"/>
      <c r="U26" s="225"/>
      <c r="V26" s="225"/>
      <c r="W26" s="225"/>
      <c r="X26" s="225"/>
      <c r="Y26" s="225"/>
      <c r="Z26" s="215"/>
      <c r="AA26" s="215"/>
      <c r="AB26" s="215"/>
      <c r="AC26" s="215"/>
      <c r="AD26" s="215"/>
      <c r="AE26" s="215"/>
      <c r="AF26" s="215"/>
      <c r="AG26" s="215" t="s">
        <v>133</v>
      </c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ht="20.399999999999999" outlineLevel="1">
      <c r="A27" s="244">
        <v>8</v>
      </c>
      <c r="B27" s="245" t="s">
        <v>162</v>
      </c>
      <c r="C27" s="257" t="s">
        <v>163</v>
      </c>
      <c r="D27" s="246" t="s">
        <v>160</v>
      </c>
      <c r="E27" s="247">
        <v>11</v>
      </c>
      <c r="F27" s="248"/>
      <c r="G27" s="249">
        <f>ROUND(E27*F27,2)</f>
        <v>0</v>
      </c>
      <c r="H27" s="248"/>
      <c r="I27" s="249">
        <f>ROUND(E27*H27,2)</f>
        <v>0</v>
      </c>
      <c r="J27" s="248"/>
      <c r="K27" s="249">
        <f>ROUND(E27*J27,2)</f>
        <v>0</v>
      </c>
      <c r="L27" s="249">
        <v>21</v>
      </c>
      <c r="M27" s="249">
        <f>G27*(1+L27/100)</f>
        <v>0</v>
      </c>
      <c r="N27" s="247">
        <v>0.14000000000000001</v>
      </c>
      <c r="O27" s="247">
        <f>ROUND(E27*N27,2)</f>
        <v>1.54</v>
      </c>
      <c r="P27" s="247">
        <v>0</v>
      </c>
      <c r="Q27" s="247">
        <f>ROUND(E27*P27,2)</f>
        <v>0</v>
      </c>
      <c r="R27" s="249" t="s">
        <v>164</v>
      </c>
      <c r="S27" s="249" t="s">
        <v>127</v>
      </c>
      <c r="T27" s="250" t="s">
        <v>128</v>
      </c>
      <c r="U27" s="225">
        <v>0</v>
      </c>
      <c r="V27" s="225">
        <f>ROUND(E27*U27,2)</f>
        <v>0</v>
      </c>
      <c r="W27" s="225"/>
      <c r="X27" s="225" t="s">
        <v>165</v>
      </c>
      <c r="Y27" s="225" t="s">
        <v>130</v>
      </c>
      <c r="Z27" s="215"/>
      <c r="AA27" s="215"/>
      <c r="AB27" s="215"/>
      <c r="AC27" s="215"/>
      <c r="AD27" s="215"/>
      <c r="AE27" s="215"/>
      <c r="AF27" s="215"/>
      <c r="AG27" s="215" t="s">
        <v>166</v>
      </c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spans="1:60" ht="20.399999999999999" outlineLevel="1">
      <c r="A28" s="244">
        <v>9</v>
      </c>
      <c r="B28" s="245" t="s">
        <v>167</v>
      </c>
      <c r="C28" s="257" t="s">
        <v>168</v>
      </c>
      <c r="D28" s="246" t="s">
        <v>160</v>
      </c>
      <c r="E28" s="247">
        <v>2</v>
      </c>
      <c r="F28" s="248"/>
      <c r="G28" s="249">
        <f>ROUND(E28*F28,2)</f>
        <v>0</v>
      </c>
      <c r="H28" s="248"/>
      <c r="I28" s="249">
        <f>ROUND(E28*H28,2)</f>
        <v>0</v>
      </c>
      <c r="J28" s="248"/>
      <c r="K28" s="249">
        <f>ROUND(E28*J28,2)</f>
        <v>0</v>
      </c>
      <c r="L28" s="249">
        <v>21</v>
      </c>
      <c r="M28" s="249">
        <f>G28*(1+L28/100)</f>
        <v>0</v>
      </c>
      <c r="N28" s="247">
        <v>0.14899999999999999</v>
      </c>
      <c r="O28" s="247">
        <f>ROUND(E28*N28,2)</f>
        <v>0.3</v>
      </c>
      <c r="P28" s="247">
        <v>0</v>
      </c>
      <c r="Q28" s="247">
        <f>ROUND(E28*P28,2)</f>
        <v>0</v>
      </c>
      <c r="R28" s="249" t="s">
        <v>164</v>
      </c>
      <c r="S28" s="249" t="s">
        <v>127</v>
      </c>
      <c r="T28" s="250" t="s">
        <v>128</v>
      </c>
      <c r="U28" s="225">
        <v>0</v>
      </c>
      <c r="V28" s="225">
        <f>ROUND(E28*U28,2)</f>
        <v>0</v>
      </c>
      <c r="W28" s="225"/>
      <c r="X28" s="225" t="s">
        <v>165</v>
      </c>
      <c r="Y28" s="225" t="s">
        <v>130</v>
      </c>
      <c r="Z28" s="215"/>
      <c r="AA28" s="215"/>
      <c r="AB28" s="215"/>
      <c r="AC28" s="215"/>
      <c r="AD28" s="215"/>
      <c r="AE28" s="215"/>
      <c r="AF28" s="215"/>
      <c r="AG28" s="215" t="s">
        <v>166</v>
      </c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outlineLevel="1">
      <c r="A29" s="244">
        <v>10</v>
      </c>
      <c r="B29" s="245" t="s">
        <v>169</v>
      </c>
      <c r="C29" s="257" t="s">
        <v>170</v>
      </c>
      <c r="D29" s="246" t="s">
        <v>160</v>
      </c>
      <c r="E29" s="247">
        <v>1</v>
      </c>
      <c r="F29" s="248"/>
      <c r="G29" s="249">
        <f>ROUND(E29*F29,2)</f>
        <v>0</v>
      </c>
      <c r="H29" s="248"/>
      <c r="I29" s="249">
        <f>ROUND(E29*H29,2)</f>
        <v>0</v>
      </c>
      <c r="J29" s="248"/>
      <c r="K29" s="249">
        <f>ROUND(E29*J29,2)</f>
        <v>0</v>
      </c>
      <c r="L29" s="249">
        <v>21</v>
      </c>
      <c r="M29" s="249">
        <f>G29*(1+L29/100)</f>
        <v>0</v>
      </c>
      <c r="N29" s="247">
        <v>0.14899999999999999</v>
      </c>
      <c r="O29" s="247">
        <f>ROUND(E29*N29,2)</f>
        <v>0.15</v>
      </c>
      <c r="P29" s="247">
        <v>0</v>
      </c>
      <c r="Q29" s="247">
        <f>ROUND(E29*P29,2)</f>
        <v>0</v>
      </c>
      <c r="R29" s="249"/>
      <c r="S29" s="249" t="s">
        <v>171</v>
      </c>
      <c r="T29" s="250" t="s">
        <v>172</v>
      </c>
      <c r="U29" s="225">
        <v>0</v>
      </c>
      <c r="V29" s="225">
        <f>ROUND(E29*U29,2)</f>
        <v>0</v>
      </c>
      <c r="W29" s="225"/>
      <c r="X29" s="225" t="s">
        <v>165</v>
      </c>
      <c r="Y29" s="225" t="s">
        <v>130</v>
      </c>
      <c r="Z29" s="215"/>
      <c r="AA29" s="215"/>
      <c r="AB29" s="215"/>
      <c r="AC29" s="215"/>
      <c r="AD29" s="215"/>
      <c r="AE29" s="215"/>
      <c r="AF29" s="215"/>
      <c r="AG29" s="215" t="s">
        <v>166</v>
      </c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</row>
    <row r="30" spans="1:60" outlineLevel="1">
      <c r="A30" s="236">
        <v>11</v>
      </c>
      <c r="B30" s="237" t="s">
        <v>173</v>
      </c>
      <c r="C30" s="254" t="s">
        <v>174</v>
      </c>
      <c r="D30" s="238" t="s">
        <v>160</v>
      </c>
      <c r="E30" s="239">
        <v>39</v>
      </c>
      <c r="F30" s="240"/>
      <c r="G30" s="241">
        <f>ROUND(E30*F30,2)</f>
        <v>0</v>
      </c>
      <c r="H30" s="240"/>
      <c r="I30" s="241">
        <f>ROUND(E30*H30,2)</f>
        <v>0</v>
      </c>
      <c r="J30" s="240"/>
      <c r="K30" s="241">
        <f>ROUND(E30*J30,2)</f>
        <v>0</v>
      </c>
      <c r="L30" s="241">
        <v>21</v>
      </c>
      <c r="M30" s="241">
        <f>G30*(1+L30/100)</f>
        <v>0</v>
      </c>
      <c r="N30" s="239">
        <v>0.11</v>
      </c>
      <c r="O30" s="239">
        <f>ROUND(E30*N30,2)</f>
        <v>4.29</v>
      </c>
      <c r="P30" s="239">
        <v>0</v>
      </c>
      <c r="Q30" s="239">
        <f>ROUND(E30*P30,2)</f>
        <v>0</v>
      </c>
      <c r="R30" s="241"/>
      <c r="S30" s="241" t="s">
        <v>171</v>
      </c>
      <c r="T30" s="242" t="s">
        <v>172</v>
      </c>
      <c r="U30" s="225">
        <v>0</v>
      </c>
      <c r="V30" s="225">
        <f>ROUND(E30*U30,2)</f>
        <v>0</v>
      </c>
      <c r="W30" s="225"/>
      <c r="X30" s="225" t="s">
        <v>165</v>
      </c>
      <c r="Y30" s="225" t="s">
        <v>130</v>
      </c>
      <c r="Z30" s="215"/>
      <c r="AA30" s="215"/>
      <c r="AB30" s="215"/>
      <c r="AC30" s="215"/>
      <c r="AD30" s="215"/>
      <c r="AE30" s="215"/>
      <c r="AF30" s="215"/>
      <c r="AG30" s="215" t="s">
        <v>166</v>
      </c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spans="1:60" outlineLevel="2">
      <c r="A31" s="222"/>
      <c r="B31" s="223"/>
      <c r="C31" s="256" t="s">
        <v>226</v>
      </c>
      <c r="D31" s="226"/>
      <c r="E31" s="227">
        <v>39</v>
      </c>
      <c r="F31" s="225"/>
      <c r="G31" s="225"/>
      <c r="H31" s="225"/>
      <c r="I31" s="225"/>
      <c r="J31" s="225"/>
      <c r="K31" s="225"/>
      <c r="L31" s="225"/>
      <c r="M31" s="225"/>
      <c r="N31" s="224"/>
      <c r="O31" s="224"/>
      <c r="P31" s="224"/>
      <c r="Q31" s="224"/>
      <c r="R31" s="225"/>
      <c r="S31" s="225"/>
      <c r="T31" s="225"/>
      <c r="U31" s="225"/>
      <c r="V31" s="225"/>
      <c r="W31" s="225"/>
      <c r="X31" s="225"/>
      <c r="Y31" s="225"/>
      <c r="Z31" s="215"/>
      <c r="AA31" s="215"/>
      <c r="AB31" s="215"/>
      <c r="AC31" s="215"/>
      <c r="AD31" s="215"/>
      <c r="AE31" s="215"/>
      <c r="AF31" s="215"/>
      <c r="AG31" s="215" t="s">
        <v>135</v>
      </c>
      <c r="AH31" s="215">
        <v>0</v>
      </c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outlineLevel="1">
      <c r="A32" s="236">
        <v>12</v>
      </c>
      <c r="B32" s="237" t="s">
        <v>176</v>
      </c>
      <c r="C32" s="254" t="s">
        <v>177</v>
      </c>
      <c r="D32" s="238" t="s">
        <v>160</v>
      </c>
      <c r="E32" s="239">
        <v>13</v>
      </c>
      <c r="F32" s="240"/>
      <c r="G32" s="241">
        <f>ROUND(E32*F32,2)</f>
        <v>0</v>
      </c>
      <c r="H32" s="240"/>
      <c r="I32" s="241">
        <f>ROUND(E32*H32,2)</f>
        <v>0</v>
      </c>
      <c r="J32" s="240"/>
      <c r="K32" s="241">
        <f>ROUND(E32*J32,2)</f>
        <v>0</v>
      </c>
      <c r="L32" s="241">
        <v>21</v>
      </c>
      <c r="M32" s="241">
        <f>G32*(1+L32/100)</f>
        <v>0</v>
      </c>
      <c r="N32" s="239">
        <v>0.1</v>
      </c>
      <c r="O32" s="239">
        <f>ROUND(E32*N32,2)</f>
        <v>1.3</v>
      </c>
      <c r="P32" s="239">
        <v>0</v>
      </c>
      <c r="Q32" s="239">
        <f>ROUND(E32*P32,2)</f>
        <v>0</v>
      </c>
      <c r="R32" s="241"/>
      <c r="S32" s="241" t="s">
        <v>171</v>
      </c>
      <c r="T32" s="242" t="s">
        <v>172</v>
      </c>
      <c r="U32" s="225">
        <v>0</v>
      </c>
      <c r="V32" s="225">
        <f>ROUND(E32*U32,2)</f>
        <v>0</v>
      </c>
      <c r="W32" s="225"/>
      <c r="X32" s="225" t="s">
        <v>165</v>
      </c>
      <c r="Y32" s="225" t="s">
        <v>130</v>
      </c>
      <c r="Z32" s="215"/>
      <c r="AA32" s="215"/>
      <c r="AB32" s="215"/>
      <c r="AC32" s="215"/>
      <c r="AD32" s="215"/>
      <c r="AE32" s="215"/>
      <c r="AF32" s="215"/>
      <c r="AG32" s="215" t="s">
        <v>166</v>
      </c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spans="1:60" outlineLevel="2">
      <c r="A33" s="222"/>
      <c r="B33" s="223"/>
      <c r="C33" s="256" t="s">
        <v>241</v>
      </c>
      <c r="D33" s="226"/>
      <c r="E33" s="227">
        <v>13</v>
      </c>
      <c r="F33" s="225"/>
      <c r="G33" s="225"/>
      <c r="H33" s="225"/>
      <c r="I33" s="225"/>
      <c r="J33" s="225"/>
      <c r="K33" s="225"/>
      <c r="L33" s="225"/>
      <c r="M33" s="225"/>
      <c r="N33" s="224"/>
      <c r="O33" s="224"/>
      <c r="P33" s="224"/>
      <c r="Q33" s="224"/>
      <c r="R33" s="225"/>
      <c r="S33" s="225"/>
      <c r="T33" s="225"/>
      <c r="U33" s="225"/>
      <c r="V33" s="225"/>
      <c r="W33" s="225"/>
      <c r="X33" s="225"/>
      <c r="Y33" s="225"/>
      <c r="Z33" s="215"/>
      <c r="AA33" s="215"/>
      <c r="AB33" s="215"/>
      <c r="AC33" s="215"/>
      <c r="AD33" s="215"/>
      <c r="AE33" s="215"/>
      <c r="AF33" s="215"/>
      <c r="AG33" s="215" t="s">
        <v>135</v>
      </c>
      <c r="AH33" s="215">
        <v>0</v>
      </c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>
      <c r="A34" s="229" t="s">
        <v>121</v>
      </c>
      <c r="B34" s="230" t="s">
        <v>81</v>
      </c>
      <c r="C34" s="253" t="s">
        <v>82</v>
      </c>
      <c r="D34" s="231"/>
      <c r="E34" s="232"/>
      <c r="F34" s="233"/>
      <c r="G34" s="233">
        <f>SUMIF(AG35:AG36,"&lt;&gt;NOR",G35:G36)</f>
        <v>0</v>
      </c>
      <c r="H34" s="233"/>
      <c r="I34" s="233">
        <f>SUM(I35:I36)</f>
        <v>0</v>
      </c>
      <c r="J34" s="233"/>
      <c r="K34" s="233">
        <f>SUM(K35:K36)</f>
        <v>0</v>
      </c>
      <c r="L34" s="233"/>
      <c r="M34" s="233">
        <f>SUM(M35:M36)</f>
        <v>0</v>
      </c>
      <c r="N34" s="232"/>
      <c r="O34" s="232">
        <f>SUM(O35:O36)</f>
        <v>0</v>
      </c>
      <c r="P34" s="232"/>
      <c r="Q34" s="232">
        <f>SUM(Q35:Q36)</f>
        <v>0</v>
      </c>
      <c r="R34" s="233"/>
      <c r="S34" s="233"/>
      <c r="T34" s="234"/>
      <c r="U34" s="228"/>
      <c r="V34" s="228">
        <f>SUM(V35:V36)</f>
        <v>0.82</v>
      </c>
      <c r="W34" s="228"/>
      <c r="X34" s="228"/>
      <c r="Y34" s="228"/>
      <c r="AG34" t="s">
        <v>122</v>
      </c>
    </row>
    <row r="35" spans="1:60" outlineLevel="1">
      <c r="A35" s="236">
        <v>13</v>
      </c>
      <c r="B35" s="237" t="s">
        <v>242</v>
      </c>
      <c r="C35" s="254" t="s">
        <v>243</v>
      </c>
      <c r="D35" s="238" t="s">
        <v>186</v>
      </c>
      <c r="E35" s="239">
        <v>2</v>
      </c>
      <c r="F35" s="240"/>
      <c r="G35" s="241">
        <f>ROUND(E35*F35,2)</f>
        <v>0</v>
      </c>
      <c r="H35" s="240"/>
      <c r="I35" s="241">
        <f>ROUND(E35*H35,2)</f>
        <v>0</v>
      </c>
      <c r="J35" s="240"/>
      <c r="K35" s="241">
        <f>ROUND(E35*J35,2)</f>
        <v>0</v>
      </c>
      <c r="L35" s="241">
        <v>21</v>
      </c>
      <c r="M35" s="241">
        <f>G35*(1+L35/100)</f>
        <v>0</v>
      </c>
      <c r="N35" s="239">
        <v>3.3E-4</v>
      </c>
      <c r="O35" s="239">
        <f>ROUND(E35*N35,2)</f>
        <v>0</v>
      </c>
      <c r="P35" s="239">
        <v>0</v>
      </c>
      <c r="Q35" s="239">
        <f>ROUND(E35*P35,2)</f>
        <v>0</v>
      </c>
      <c r="R35" s="241" t="s">
        <v>244</v>
      </c>
      <c r="S35" s="241" t="s">
        <v>127</v>
      </c>
      <c r="T35" s="242" t="s">
        <v>128</v>
      </c>
      <c r="U35" s="225">
        <v>0.41</v>
      </c>
      <c r="V35" s="225">
        <f>ROUND(E35*U35,2)</f>
        <v>0.82</v>
      </c>
      <c r="W35" s="225"/>
      <c r="X35" s="225" t="s">
        <v>129</v>
      </c>
      <c r="Y35" s="225" t="s">
        <v>130</v>
      </c>
      <c r="Z35" s="215"/>
      <c r="AA35" s="215"/>
      <c r="AB35" s="215"/>
      <c r="AC35" s="215"/>
      <c r="AD35" s="215"/>
      <c r="AE35" s="215"/>
      <c r="AF35" s="215"/>
      <c r="AG35" s="215" t="s">
        <v>131</v>
      </c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outlineLevel="2">
      <c r="A36" s="222"/>
      <c r="B36" s="223"/>
      <c r="C36" s="256" t="s">
        <v>245</v>
      </c>
      <c r="D36" s="226"/>
      <c r="E36" s="227">
        <v>2</v>
      </c>
      <c r="F36" s="225"/>
      <c r="G36" s="225"/>
      <c r="H36" s="225"/>
      <c r="I36" s="225"/>
      <c r="J36" s="225"/>
      <c r="K36" s="225"/>
      <c r="L36" s="225"/>
      <c r="M36" s="225"/>
      <c r="N36" s="224"/>
      <c r="O36" s="224"/>
      <c r="P36" s="224"/>
      <c r="Q36" s="224"/>
      <c r="R36" s="225"/>
      <c r="S36" s="225"/>
      <c r="T36" s="225"/>
      <c r="U36" s="225"/>
      <c r="V36" s="225"/>
      <c r="W36" s="225"/>
      <c r="X36" s="225"/>
      <c r="Y36" s="225"/>
      <c r="Z36" s="215"/>
      <c r="AA36" s="215"/>
      <c r="AB36" s="215"/>
      <c r="AC36" s="215"/>
      <c r="AD36" s="215"/>
      <c r="AE36" s="215"/>
      <c r="AF36" s="215"/>
      <c r="AG36" s="215" t="s">
        <v>135</v>
      </c>
      <c r="AH36" s="215">
        <v>0</v>
      </c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spans="1:60">
      <c r="A37" s="229" t="s">
        <v>121</v>
      </c>
      <c r="B37" s="230" t="s">
        <v>85</v>
      </c>
      <c r="C37" s="253" t="s">
        <v>86</v>
      </c>
      <c r="D37" s="231"/>
      <c r="E37" s="232"/>
      <c r="F37" s="233"/>
      <c r="G37" s="233">
        <f>SUMIF(AG38:AG39,"&lt;&gt;NOR",G38:G39)</f>
        <v>0</v>
      </c>
      <c r="H37" s="233"/>
      <c r="I37" s="233">
        <f>SUM(I38:I39)</f>
        <v>0</v>
      </c>
      <c r="J37" s="233"/>
      <c r="K37" s="233">
        <f>SUM(K38:K39)</f>
        <v>0</v>
      </c>
      <c r="L37" s="233"/>
      <c r="M37" s="233">
        <f>SUM(M38:M39)</f>
        <v>0</v>
      </c>
      <c r="N37" s="232"/>
      <c r="O37" s="232">
        <f>SUM(O38:O39)</f>
        <v>0</v>
      </c>
      <c r="P37" s="232"/>
      <c r="Q37" s="232">
        <f>SUM(Q38:Q39)</f>
        <v>0</v>
      </c>
      <c r="R37" s="233"/>
      <c r="S37" s="233"/>
      <c r="T37" s="234"/>
      <c r="U37" s="228"/>
      <c r="V37" s="228">
        <f>SUM(V38:V39)</f>
        <v>11.63</v>
      </c>
      <c r="W37" s="228"/>
      <c r="X37" s="228"/>
      <c r="Y37" s="228"/>
      <c r="AG37" t="s">
        <v>122</v>
      </c>
    </row>
    <row r="38" spans="1:60" outlineLevel="1">
      <c r="A38" s="236">
        <v>14</v>
      </c>
      <c r="B38" s="237" t="s">
        <v>190</v>
      </c>
      <c r="C38" s="254" t="s">
        <v>191</v>
      </c>
      <c r="D38" s="238" t="s">
        <v>192</v>
      </c>
      <c r="E38" s="239">
        <v>19.102460000000001</v>
      </c>
      <c r="F38" s="240"/>
      <c r="G38" s="241">
        <f>ROUND(E38*F38,2)</f>
        <v>0</v>
      </c>
      <c r="H38" s="240"/>
      <c r="I38" s="241">
        <f>ROUND(E38*H38,2)</f>
        <v>0</v>
      </c>
      <c r="J38" s="240"/>
      <c r="K38" s="241">
        <f>ROUND(E38*J38,2)</f>
        <v>0</v>
      </c>
      <c r="L38" s="241">
        <v>21</v>
      </c>
      <c r="M38" s="241">
        <f>G38*(1+L38/100)</f>
        <v>0</v>
      </c>
      <c r="N38" s="239">
        <v>0</v>
      </c>
      <c r="O38" s="239">
        <f>ROUND(E38*N38,2)</f>
        <v>0</v>
      </c>
      <c r="P38" s="239">
        <v>0</v>
      </c>
      <c r="Q38" s="239">
        <f>ROUND(E38*P38,2)</f>
        <v>0</v>
      </c>
      <c r="R38" s="241" t="s">
        <v>156</v>
      </c>
      <c r="S38" s="241" t="s">
        <v>127</v>
      </c>
      <c r="T38" s="242" t="s">
        <v>128</v>
      </c>
      <c r="U38" s="225">
        <v>0.60899999999999999</v>
      </c>
      <c r="V38" s="225">
        <f>ROUND(E38*U38,2)</f>
        <v>11.63</v>
      </c>
      <c r="W38" s="225"/>
      <c r="X38" s="225" t="s">
        <v>193</v>
      </c>
      <c r="Y38" s="225" t="s">
        <v>130</v>
      </c>
      <c r="Z38" s="215"/>
      <c r="AA38" s="215"/>
      <c r="AB38" s="215"/>
      <c r="AC38" s="215"/>
      <c r="AD38" s="215"/>
      <c r="AE38" s="215"/>
      <c r="AF38" s="215"/>
      <c r="AG38" s="215" t="s">
        <v>194</v>
      </c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</row>
    <row r="39" spans="1:60" ht="21" outlineLevel="2">
      <c r="A39" s="222"/>
      <c r="B39" s="223"/>
      <c r="C39" s="255" t="s">
        <v>195</v>
      </c>
      <c r="D39" s="243"/>
      <c r="E39" s="243"/>
      <c r="F39" s="243"/>
      <c r="G39" s="243"/>
      <c r="H39" s="225"/>
      <c r="I39" s="225"/>
      <c r="J39" s="225"/>
      <c r="K39" s="225"/>
      <c r="L39" s="225"/>
      <c r="M39" s="225"/>
      <c r="N39" s="224"/>
      <c r="O39" s="224"/>
      <c r="P39" s="224"/>
      <c r="Q39" s="224"/>
      <c r="R39" s="225"/>
      <c r="S39" s="225"/>
      <c r="T39" s="225"/>
      <c r="U39" s="225"/>
      <c r="V39" s="225"/>
      <c r="W39" s="225"/>
      <c r="X39" s="225"/>
      <c r="Y39" s="225"/>
      <c r="Z39" s="215"/>
      <c r="AA39" s="215"/>
      <c r="AB39" s="215"/>
      <c r="AC39" s="215"/>
      <c r="AD39" s="215"/>
      <c r="AE39" s="215"/>
      <c r="AF39" s="215"/>
      <c r="AG39" s="215" t="s">
        <v>133</v>
      </c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51" t="str">
        <f>C39</f>
        <v>na novostavbách a změnách objektů pro oplocení (815 2 JKSo), objekty zvláštní pro chov živočichů (815 3 JKSO), objekty pozemní různé (815 9 JKSO) se svislou nosnou konstrukcí monolitickou betonovou tyčovou nebo plošnou ( KMCH 2 a 3 - JKSO šesté místo)</v>
      </c>
      <c r="BB39" s="215"/>
      <c r="BC39" s="215"/>
      <c r="BD39" s="215"/>
      <c r="BE39" s="215"/>
      <c r="BF39" s="215"/>
      <c r="BG39" s="215"/>
      <c r="BH39" s="215"/>
    </row>
    <row r="40" spans="1:60">
      <c r="A40" s="3"/>
      <c r="B40" s="4"/>
      <c r="C40" s="259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E40">
        <v>15</v>
      </c>
      <c r="AF40">
        <v>21</v>
      </c>
      <c r="AG40" t="s">
        <v>107</v>
      </c>
    </row>
    <row r="41" spans="1:60">
      <c r="A41" s="218"/>
      <c r="B41" s="219" t="s">
        <v>29</v>
      </c>
      <c r="C41" s="260"/>
      <c r="D41" s="220"/>
      <c r="E41" s="221"/>
      <c r="F41" s="221"/>
      <c r="G41" s="235">
        <f>G8+G19+G22+G34+G37</f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E41">
        <f>SUMIF(L7:L39,AE40,G7:G39)</f>
        <v>0</v>
      </c>
      <c r="AF41">
        <f>SUMIF(L7:L39,AF40,G7:G39)</f>
        <v>0</v>
      </c>
      <c r="AG41" t="s">
        <v>214</v>
      </c>
    </row>
    <row r="42" spans="1:60">
      <c r="C42" s="261"/>
      <c r="D42" s="10"/>
      <c r="AG42" t="s">
        <v>215</v>
      </c>
    </row>
    <row r="43" spans="1:60">
      <c r="D43" s="10"/>
    </row>
    <row r="44" spans="1:60">
      <c r="D44" s="10"/>
    </row>
    <row r="45" spans="1:60">
      <c r="D45" s="10"/>
    </row>
    <row r="46" spans="1:60">
      <c r="D46" s="10"/>
    </row>
    <row r="47" spans="1:60">
      <c r="D47" s="10"/>
    </row>
    <row r="48" spans="1:60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DC93" sheet="1" formatRows="0"/>
  <mergeCells count="10">
    <mergeCell ref="C15:G15"/>
    <mergeCell ref="C16:G16"/>
    <mergeCell ref="C26:G26"/>
    <mergeCell ref="C39:G39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SO01 A Pol</vt:lpstr>
      <vt:lpstr>SO01 B Pol</vt:lpstr>
      <vt:lpstr>SO02 A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A Pol'!Názvy_tisku</vt:lpstr>
      <vt:lpstr>'SO01 B Pol'!Názvy_tisku</vt:lpstr>
      <vt:lpstr>'SO02 A Pol'!Názvy_tisku</vt:lpstr>
      <vt:lpstr>oadresa</vt:lpstr>
      <vt:lpstr>Stavba!Objednatel</vt:lpstr>
      <vt:lpstr>Stavba!Objekt</vt:lpstr>
      <vt:lpstr>'SO01 A Pol'!Oblast_tisku</vt:lpstr>
      <vt:lpstr>'SO01 B Pol'!Oblast_tisku</vt:lpstr>
      <vt:lpstr>'SO02 A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Fisarova</dc:creator>
  <cp:lastModifiedBy>Fisarova</cp:lastModifiedBy>
  <cp:lastPrinted>2019-03-19T12:27:02Z</cp:lastPrinted>
  <dcterms:created xsi:type="dcterms:W3CDTF">2009-04-08T07:15:50Z</dcterms:created>
  <dcterms:modified xsi:type="dcterms:W3CDTF">2025-09-15T07:32:23Z</dcterms:modified>
</cp:coreProperties>
</file>