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24 - POVODEŇ ZÁŘÍ 2024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'25024 - POVODEŇ ZÁŘÍ 2024...'!$C$98:$K$308</definedName>
    <definedName name="_xlnm.Print_Area" localSheetId="1">'25024 - POVODEŇ ZÁŘÍ 2024...'!$C$4:$J$37,'25024 - POVODEŇ ZÁŘÍ 2024...'!$C$43:$J$82,'25024 - POVODEŇ ZÁŘÍ 2024...'!$C$88:$K$308</definedName>
    <definedName name="_xlnm.Print_Titles" localSheetId="1">'25024 - POVODEŇ ZÁŘÍ 2024...'!$98:$98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T246"/>
  <c r="R247"/>
  <c r="R246"/>
  <c r="P247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T221"/>
  <c r="R222"/>
  <c r="R221"/>
  <c r="P222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T110"/>
  <c r="R111"/>
  <c r="R110"/>
  <c r="P111"/>
  <c r="P110"/>
  <c r="BI108"/>
  <c r="BH108"/>
  <c r="BG108"/>
  <c r="BF108"/>
  <c r="T108"/>
  <c r="T107"/>
  <c r="R108"/>
  <c r="R107"/>
  <c r="P108"/>
  <c r="P107"/>
  <c r="BI105"/>
  <c r="BH105"/>
  <c r="BG105"/>
  <c r="BF105"/>
  <c r="T105"/>
  <c r="R105"/>
  <c r="P105"/>
  <c r="BI103"/>
  <c r="BH103"/>
  <c r="BG103"/>
  <c r="BF103"/>
  <c r="T103"/>
  <c r="R103"/>
  <c r="P103"/>
  <c r="J95"/>
  <c r="F95"/>
  <c r="F93"/>
  <c r="E91"/>
  <c r="J50"/>
  <c r="F50"/>
  <c r="F48"/>
  <c r="E46"/>
  <c r="J22"/>
  <c r="E22"/>
  <c r="J96"/>
  <c r="J21"/>
  <c r="J16"/>
  <c r="E16"/>
  <c r="F96"/>
  <c r="J15"/>
  <c r="J10"/>
  <c r="J93"/>
  <c i="1" r="L50"/>
  <c r="AM50"/>
  <c r="AM49"/>
  <c r="L49"/>
  <c r="AM47"/>
  <c r="L47"/>
  <c r="L45"/>
  <c r="L44"/>
  <c i="2" r="BK285"/>
  <c r="BK151"/>
  <c r="BK168"/>
  <c r="BK291"/>
  <c r="J108"/>
  <c r="BK307"/>
  <c r="J225"/>
  <c r="J298"/>
  <c r="F33"/>
  <c r="J128"/>
  <c r="BK180"/>
  <c r="BK111"/>
  <c r="J133"/>
  <c r="J259"/>
  <c r="J214"/>
  <c r="J185"/>
  <c r="BK247"/>
  <c r="BK149"/>
  <c r="J285"/>
  <c r="BK225"/>
  <c r="J222"/>
  <c r="BK270"/>
  <c r="BK257"/>
  <c r="BK205"/>
  <c r="BK162"/>
  <c r="BK171"/>
  <c r="J307"/>
  <c r="J263"/>
  <c r="J266"/>
  <c r="J244"/>
  <c r="J301"/>
  <c r="J299"/>
  <c r="BK301"/>
  <c r="J154"/>
  <c r="J145"/>
  <c r="J227"/>
  <c r="BK185"/>
  <c r="J257"/>
  <c r="BK145"/>
  <c r="J211"/>
  <c r="BK242"/>
  <c r="BK154"/>
  <c r="BK115"/>
  <c r="BK308"/>
  <c r="J255"/>
  <c r="J129"/>
  <c r="J302"/>
  <c r="J242"/>
  <c r="J149"/>
  <c r="J247"/>
  <c r="BK255"/>
  <c r="J121"/>
  <c r="J142"/>
  <c r="J118"/>
  <c r="J228"/>
  <c r="BK273"/>
  <c r="BK190"/>
  <c r="BK237"/>
  <c r="BK164"/>
  <c r="J268"/>
  <c r="J115"/>
  <c r="F32"/>
  <c r="BK142"/>
  <c r="BK227"/>
  <c r="BK103"/>
  <c r="J241"/>
  <c r="J162"/>
  <c r="J306"/>
  <c r="J137"/>
  <c r="J103"/>
  <c r="J126"/>
  <c r="J308"/>
  <c r="J32"/>
  <c r="J195"/>
  <c r="BK208"/>
  <c r="J273"/>
  <c r="BK306"/>
  <c r="F34"/>
  <c r="BK266"/>
  <c r="BK279"/>
  <c r="BK229"/>
  <c r="BK259"/>
  <c r="J151"/>
  <c r="BK263"/>
  <c r="BK211"/>
  <c r="BK108"/>
  <c r="J217"/>
  <c r="J105"/>
  <c r="BK302"/>
  <c r="BK222"/>
  <c r="J180"/>
  <c r="BK214"/>
  <c r="BK126"/>
  <c r="J208"/>
  <c r="J291"/>
  <c r="BK268"/>
  <c r="J135"/>
  <c r="J205"/>
  <c r="J240"/>
  <c r="J270"/>
  <c r="BK241"/>
  <c r="J190"/>
  <c r="BK121"/>
  <c r="J253"/>
  <c r="BK253"/>
  <c r="BK217"/>
  <c r="J168"/>
  <c r="BK298"/>
  <c r="J279"/>
  <c r="J229"/>
  <c r="BK159"/>
  <c r="BK228"/>
  <c r="BK195"/>
  <c r="J111"/>
  <c r="J304"/>
  <c r="BK240"/>
  <c r="J200"/>
  <c r="J175"/>
  <c r="BK304"/>
  <c r="BK231"/>
  <c r="J159"/>
  <c r="BK118"/>
  <c r="BK137"/>
  <c r="BK299"/>
  <c r="J237"/>
  <c r="BK128"/>
  <c r="BK251"/>
  <c r="BK105"/>
  <c r="J164"/>
  <c r="BK200"/>
  <c i="1" r="AS54"/>
  <c i="2" r="BK133"/>
  <c r="BK175"/>
  <c r="BK244"/>
  <c r="BK129"/>
  <c r="J171"/>
  <c r="J231"/>
  <c r="BK135"/>
  <c r="J251"/>
  <c r="F35"/>
  <c l="1" r="P102"/>
  <c r="P101"/>
  <c r="T120"/>
  <c r="P132"/>
  <c r="P131"/>
  <c r="R120"/>
  <c r="P158"/>
  <c r="P157"/>
  <c r="BK114"/>
  <c r="J114"/>
  <c r="J61"/>
  <c r="T141"/>
  <c r="T140"/>
  <c r="T158"/>
  <c r="T157"/>
  <c r="BK250"/>
  <c r="P120"/>
  <c r="BK141"/>
  <c r="BK224"/>
  <c r="J224"/>
  <c r="J74"/>
  <c r="P230"/>
  <c r="P239"/>
  <c r="R250"/>
  <c r="R114"/>
  <c r="R141"/>
  <c r="R140"/>
  <c r="BK158"/>
  <c r="J158"/>
  <c r="J69"/>
  <c r="P250"/>
  <c r="BK102"/>
  <c r="J102"/>
  <c r="J58"/>
  <c r="T132"/>
  <c r="T131"/>
  <c r="T224"/>
  <c r="R272"/>
  <c r="T102"/>
  <c r="T101"/>
  <c r="T114"/>
  <c r="BK132"/>
  <c r="J132"/>
  <c r="J64"/>
  <c r="R167"/>
  <c r="R166"/>
  <c r="P224"/>
  <c r="P220"/>
  <c r="R230"/>
  <c r="T239"/>
  <c r="P272"/>
  <c r="P297"/>
  <c r="R102"/>
  <c r="R101"/>
  <c r="P114"/>
  <c r="P141"/>
  <c r="P140"/>
  <c r="R158"/>
  <c r="R157"/>
  <c r="BK239"/>
  <c r="J239"/>
  <c r="J76"/>
  <c r="BK297"/>
  <c r="J297"/>
  <c r="J81"/>
  <c r="T167"/>
  <c r="T166"/>
  <c r="T272"/>
  <c r="P167"/>
  <c r="P166"/>
  <c r="T250"/>
  <c r="BK120"/>
  <c r="J120"/>
  <c r="J62"/>
  <c r="BK167"/>
  <c r="J167"/>
  <c r="J71"/>
  <c r="BK230"/>
  <c r="J230"/>
  <c r="J75"/>
  <c r="T230"/>
  <c r="BK272"/>
  <c r="J272"/>
  <c r="J80"/>
  <c r="T297"/>
  <c r="R132"/>
  <c r="R131"/>
  <c r="R224"/>
  <c r="R220"/>
  <c r="R239"/>
  <c r="R297"/>
  <c r="BK107"/>
  <c r="J107"/>
  <c r="J59"/>
  <c r="BK221"/>
  <c r="BK220"/>
  <c r="J220"/>
  <c r="J72"/>
  <c r="BK246"/>
  <c r="J246"/>
  <c r="J77"/>
  <c r="BK153"/>
  <c r="J153"/>
  <c r="J67"/>
  <c r="BK110"/>
  <c r="J110"/>
  <c r="J60"/>
  <c r="BE103"/>
  <c r="BE121"/>
  <c r="BE133"/>
  <c r="BE149"/>
  <c r="BE159"/>
  <c r="BE171"/>
  <c r="BE180"/>
  <c r="BE195"/>
  <c r="BE200"/>
  <c r="BE208"/>
  <c r="BE222"/>
  <c r="BE229"/>
  <c r="BE247"/>
  <c r="BE270"/>
  <c r="BE273"/>
  <c r="BE285"/>
  <c r="BE306"/>
  <c r="BE307"/>
  <c i="1" r="BC55"/>
  <c i="2" r="J48"/>
  <c r="F51"/>
  <c r="BE118"/>
  <c r="BE126"/>
  <c r="BE129"/>
  <c r="BE135"/>
  <c r="BE137"/>
  <c r="BE145"/>
  <c r="BE162"/>
  <c r="BE205"/>
  <c r="BE217"/>
  <c r="BE225"/>
  <c r="BE231"/>
  <c r="BE240"/>
  <c r="BE244"/>
  <c r="BE259"/>
  <c r="BE263"/>
  <c r="BE266"/>
  <c r="BE268"/>
  <c r="BE299"/>
  <c i="1" r="BA55"/>
  <c i="2" r="J51"/>
  <c r="BE111"/>
  <c r="BE115"/>
  <c r="BE128"/>
  <c r="BE151"/>
  <c r="BE164"/>
  <c r="BE190"/>
  <c r="BE214"/>
  <c r="BE228"/>
  <c r="BE251"/>
  <c r="BE253"/>
  <c r="BE279"/>
  <c r="BE291"/>
  <c r="BE301"/>
  <c r="BE302"/>
  <c i="1" r="AW55"/>
  <c i="2" r="BE105"/>
  <c r="BE108"/>
  <c r="BE142"/>
  <c r="BE154"/>
  <c r="BE168"/>
  <c r="BE175"/>
  <c r="BE185"/>
  <c r="BE211"/>
  <c r="BE227"/>
  <c r="BE237"/>
  <c r="BE241"/>
  <c r="BE242"/>
  <c r="BE255"/>
  <c r="BE257"/>
  <c r="BE298"/>
  <c r="BE308"/>
  <c r="BE304"/>
  <c i="1" r="BB55"/>
  <c r="BD55"/>
  <c r="BA54"/>
  <c r="W30"/>
  <c r="BB54"/>
  <c r="W31"/>
  <c r="BC54"/>
  <c r="W32"/>
  <c r="BD54"/>
  <c r="W33"/>
  <c i="2" l="1" r="T220"/>
  <c r="T249"/>
  <c r="R100"/>
  <c r="P249"/>
  <c r="T100"/>
  <c r="T99"/>
  <c r="BK140"/>
  <c r="J140"/>
  <c r="J65"/>
  <c r="P100"/>
  <c r="P99"/>
  <c i="1" r="AU55"/>
  <c i="2" r="R249"/>
  <c r="BK249"/>
  <c r="J249"/>
  <c r="J78"/>
  <c r="BK101"/>
  <c r="J101"/>
  <c r="J57"/>
  <c r="J141"/>
  <c r="J66"/>
  <c r="BK157"/>
  <c r="J157"/>
  <c r="J68"/>
  <c r="BK166"/>
  <c r="J166"/>
  <c r="J70"/>
  <c r="J250"/>
  <c r="J79"/>
  <c r="J221"/>
  <c r="J73"/>
  <c r="BK131"/>
  <c r="J131"/>
  <c r="J63"/>
  <c r="J31"/>
  <c i="1" r="AV55"/>
  <c r="AT55"/>
  <c r="AW54"/>
  <c r="AK30"/>
  <c r="AU54"/>
  <c i="2" r="F31"/>
  <c i="1" r="AZ55"/>
  <c r="AZ54"/>
  <c r="W29"/>
  <c r="AY54"/>
  <c r="AX54"/>
  <c i="2" l="1" r="R99"/>
  <c r="BK100"/>
  <c r="J100"/>
  <c r="J56"/>
  <c i="1" r="AV54"/>
  <c r="AK29"/>
  <c i="2" l="1" r="BK99"/>
  <c r="J99"/>
  <c r="J28"/>
  <c i="1" r="AG55"/>
  <c r="AG54"/>
  <c r="AK26"/>
  <c r="AK35"/>
  <c r="AT54"/>
  <c i="2" l="1" r="J37"/>
  <c r="J55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<sst xmlns="http://schemas.openxmlformats.org/spreadsheetml/2006/main">
  <si>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</si>
  <si>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</si>
  <si>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</si>
  <si>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</si>
  <si>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</si>
  <si>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{54935034-be00-40d4-9192-a8eb7f1c7454}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</si>
  <si>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</si>
  <si>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</si>
  <si>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</si>
  <si>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</si>
  <si>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</si>
  <si>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</si>
  <si>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</si>
  <si>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</si>
  <si>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</si>
  <si>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</si>
  <si>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</si>
  <si>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POVODEŇ ZÁŘÍ 2024 OPRAVA OPLOCENÍ MĚSTSKÝ HŘBITOV KRNOV</t>
  </si>
  <si>
    <t>KSO:</t>
  </si>
  <si>
    <t/>
  </si>
  <si>
    <t>CC-CZ:</t>
  </si>
  <si>
    <t>Místo:</t>
  </si>
  <si>
    <t>parc.č. 988, k.ú. Krnov – Horní Předměstí</t>
  </si>
  <si>
    <t>Datum:</t>
  </si>
  <si>
    <t>1. 6. 2025</t>
  </si>
  <si>
    <t>Zadavatel:</t>
  </si>
  <si>
    <t>IČ:</t>
  </si>
  <si>
    <t>00296139</t>
  </si>
  <si>
    <t>Město Krnov</t>
  </si>
  <si>
    <t>DIČ:</t>
  </si>
  <si>
    <t>CZ00296139</t>
  </si>
  <si>
    <t>Účastník:</t>
  </si>
  <si>
    <t>Vyplň údaj</t>
  </si>
  <si>
    <t>Projektant:</t>
  </si>
  <si>
    <t>73085022</t>
  </si>
  <si>
    <t>Radovan Zatloukal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</si>
  <si>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</si>
  <si>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</si>
  <si>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</si>
  <si>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</si>
  <si>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</si>
  <si>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</si>
  <si>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</si>
  <si>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</si>
  <si>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</si>
  <si>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</si>
  <si>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</si>
  <si>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</si>
  <si>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</si>
  <si>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</si>
  <si>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</si>
  <si>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</si>
  <si>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</si>
  <si>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</si>
  <si>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</si>
  <si>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</si>
  <si>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</si>
  <si>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</si>
  <si>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</si>
  <si>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</si>
  <si>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</si>
  <si>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</si>
  <si>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</si>
  <si>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</si>
  <si>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</si>
  <si>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</si>
  <si>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</si>
  <si>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</si>
  <si>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</si>
  <si>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</si>
  <si>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</si>
  <si>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</si>
  <si>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</si>
  <si>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</si>
  <si>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</si>
  <si>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</si>
  <si>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</si>
  <si>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</si>
  <si>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</si>
  <si>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</si>
  <si>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</si>
  <si>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</si>
  <si>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</si>
  <si>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</si>
  <si>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</si>
  <si>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</si>
  <si>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</si>
  <si>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</si>
  <si>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</si>
  <si>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</si>
  <si>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Přípravné a přidružené zemní práce</t>
  </si>
  <si>
    <t xml:space="preserve">      12 - Odkopávky a prokopávky</t>
  </si>
  <si>
    <t xml:space="preserve">      13 - Hloubené vykopávky</t>
  </si>
  <si>
    <t xml:space="preserve">      17 - Konstrukce ze zemin</t>
  </si>
  <si>
    <t xml:space="preserve">      18 - Povrchové úpravy terénu</t>
  </si>
  <si>
    <t xml:space="preserve">    2 - Zakládání</t>
  </si>
  <si>
    <t xml:space="preserve">      27 - Základy</t>
  </si>
  <si>
    <t xml:space="preserve">    3 - Svislé a kompletní konstrukce</t>
  </si>
  <si>
    <t xml:space="preserve">      31 - Zdi pozemních staveb</t>
  </si>
  <si>
    <t xml:space="preserve">      33 - Sloupy, pilíře a rámové konstrukce</t>
  </si>
  <si>
    <t xml:space="preserve">    5 - Komunikace pozemní</t>
  </si>
  <si>
    <t xml:space="preserve">      59 - Dlážděné kryty pozemních komunikací, letišť a ploch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</si>
  <si>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</si>
  <si>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</si>
  <si>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</si>
  <si>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</si>
  <si>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</si>
  <si>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</si>
  <si>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</si>
  <si>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</si>
  <si>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</si>
  <si>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</si>
  <si>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</si>
  <si>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</si>
  <si>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</si>
  <si>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</si>
  <si>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</si>
  <si>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</si>
  <si>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</si>
  <si>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</si>
  <si>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</si>
  <si>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</si>
  <si>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</si>
  <si>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</si>
  <si>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</si>
  <si>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</si>
  <si>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</si>
  <si>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</si>
  <si>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</si>
  <si>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</si>
  <si>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</si>
  <si>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</si>
  <si>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Přípravné a přidružené 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</si>
  <si>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</si>
  <si>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</si>
  <si>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</si>
  <si>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</si>
  <si>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CS ÚRS 2025 01</t>
  </si>
  <si>
    <t>4</t>
  </si>
  <si>
    <t>3</t>
  </si>
  <si>
    <t>2110143770</t>
  </si>
  <si>
    <t>Online PSC</t>
  </si>
  <si>
    <t>https://podminky.urs.cz/item/CS_URS_2025_01/111251101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</si>
  <si>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</si>
  <si>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</si>
  <si>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1948617775</t>
  </si>
  <si>
    <t>https://podminky.urs.cz/item/CS_URS_2025_01/113106123</t>
  </si>
  <si>
    <t>Odkopávky a prokopávky</t>
  </si>
  <si>
    <t>129951122</t>
  </si>
  <si>
    <t>Bourání konstrukcí v odkopávkách a prokopávkách strojně s přemístěním suti na hromady na vzdálenost do 20 m nebo s naložením na dopravní prostředek z betonu prostého prokládaného kamenem</t>
  </si>
  <si>
    <t>m3</t>
  </si>
  <si>
    <t>-633450395</t>
  </si>
  <si>
    <t>https://podminky.urs.cz/item/CS_URS_2025_01/129951122</t>
  </si>
  <si>
    <t>13</t>
  </si>
  <si>
    <t>Hloubené vykopávky</t>
  </si>
  <si>
    <t>131351103</t>
  </si>
  <si>
    <t>Hloubení nezapažených jam a zářezů strojně s urovnáním dna do předepsaného profilu a spádu v hornině třídy těžitelnosti II skupiny 4 přes 50 do 100 m3</t>
  </si>
  <si>
    <t>870243017</t>
  </si>
  <si>
    <t>https://podminky.urs.cz/item/CS_URS_2025_01/131351103</t>
  </si>
  <si>
    <t>VV</t>
  </si>
  <si>
    <t>50*0,65*1</t>
  </si>
  <si>
    <t>17</t>
  </si>
  <si>
    <t>Konstrukce ze zemin</t>
  </si>
  <si>
    <t>5</t>
  </si>
  <si>
    <t>174111103</t>
  </si>
  <si>
    <t>Zásyp sypaninou z jakékoliv horniny ručně s uložením výkopku ve vrstvách se zhutněním zářezů se šikmými stěnami pro podzemní vedení a kolem objektů zřízených v těchto zářezech</t>
  </si>
  <si>
    <t>884889473</t>
  </si>
  <si>
    <t>https://podminky.urs.cz/item/CS_URS_2025_01/174111103</t>
  </si>
  <si>
    <t>6</t>
  </si>
  <si>
    <t>M</t>
  </si>
  <si>
    <t>10364100</t>
  </si>
  <si>
    <t>zemina pro terénní úpravy - tříděná</t>
  </si>
  <si>
    <t>t</t>
  </si>
  <si>
    <t>8</t>
  </si>
  <si>
    <t>1630300608</t>
  </si>
  <si>
    <t>32,5*1,6 'Přepočtené koeficientem množství</t>
  </si>
  <si>
    <t>18</t>
  </si>
  <si>
    <t>Povrchové úpravy terénu</t>
  </si>
  <si>
    <t>7</t>
  </si>
  <si>
    <t>181913112</t>
  </si>
  <si>
    <t>Úprava pláně vyrovnáním výškových rozdílů ručně v hornině třídy těžitelnosti II skupiny 4 se zhutněním</t>
  </si>
  <si>
    <t>-39111940</t>
  </si>
  <si>
    <t>https://podminky.urs.cz/item/CS_URS_2025_01/181913112</t>
  </si>
  <si>
    <t>41*0,8</t>
  </si>
  <si>
    <t>50</t>
  </si>
  <si>
    <t>Součet</t>
  </si>
  <si>
    <t>181411131</t>
  </si>
  <si>
    <t>Založení trávníku na půdě předem připravené plochy do 1000 m2 výsevem včetně utažení parkového v rovině nebo na svahu do 1:5</t>
  </si>
  <si>
    <t>16</t>
  </si>
  <si>
    <t>-1607360363</t>
  </si>
  <si>
    <t>https://podminky.urs.cz/item/CS_URS_2025_01/181411131</t>
  </si>
  <si>
    <t>9</t>
  </si>
  <si>
    <t>00572410</t>
  </si>
  <si>
    <t>osivo směs travní parková</t>
  </si>
  <si>
    <t>kg</t>
  </si>
  <si>
    <t>32</t>
  </si>
  <si>
    <t>1662162597</t>
  </si>
  <si>
    <t>10</t>
  </si>
  <si>
    <t>183403153</t>
  </si>
  <si>
    <t>Obdělání půdy hrabáním v rovině nebo na svahu do 1:5</t>
  </si>
  <si>
    <t>-464253368</t>
  </si>
  <si>
    <t>https://podminky.urs.cz/item/CS_URS_2025_01/183403153</t>
  </si>
  <si>
    <t>Zakládání</t>
  </si>
  <si>
    <t>27</t>
  </si>
  <si>
    <t>Základy</t>
  </si>
  <si>
    <t>274313611</t>
  </si>
  <si>
    <t>Základy z betonu prostého pasy betonu kamenem neprokládaného tř. C 16/20</t>
  </si>
  <si>
    <t>448184974</t>
  </si>
  <si>
    <t>https://podminky.urs.cz/item/CS_URS_2025_01/274313611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</si>
  <si>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</si>
  <si>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</si>
  <si>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-1216775767</t>
  </si>
  <si>
    <t>https://podminky.urs.cz/item/CS_URS_2025_01/279361821</t>
  </si>
  <si>
    <t>330311711</t>
  </si>
  <si>
    <t>Sloupy a pilíře z betonu prostého tř. C 16/20</t>
  </si>
  <si>
    <t>1327282908</t>
  </si>
  <si>
    <t>https://podminky.urs.cz/item/CS_URS_2025_01/330311711</t>
  </si>
  <si>
    <t>0,45*0,3*1,2*66</t>
  </si>
  <si>
    <t>Svislé a kompletní konstrukce</t>
  </si>
  <si>
    <t>31</t>
  </si>
  <si>
    <t>Zdi pozemních staveb</t>
  </si>
  <si>
    <t>14</t>
  </si>
  <si>
    <t>311231127</t>
  </si>
  <si>
    <t>Zdivo z cihel pálených nosné z cihel plných dl. 290 mm P 20 až 25, na maltu ze suché směsi 10 MPa</t>
  </si>
  <si>
    <t>-2063117682</t>
  </si>
  <si>
    <t>https://podminky.urs.cz/item/CS_URS_2025_01/311231127</t>
  </si>
  <si>
    <t>11*3,52*1,61*0,33</t>
  </si>
  <si>
    <t>15</t>
  </si>
  <si>
    <t>314231127</t>
  </si>
  <si>
    <t>Zdivo komínů a ventilací volně stojících z cihel pálených plných dl. 290 mm P 20 až P 25, na maltu ze suché směsi 10 MPa</t>
  </si>
  <si>
    <t>1608742046</t>
  </si>
  <si>
    <t>https://podminky.urs.cz/item/CS_URS_2025_01/314231127</t>
  </si>
  <si>
    <t>P</t>
  </si>
  <si>
    <t>Poznámka k položce:_x000d_
Soklové zdivo, pro vylití betonových pilířků 450x300x1200</t>
  </si>
  <si>
    <t>0,65*1,2*41</t>
  </si>
  <si>
    <t>3111001</t>
  </si>
  <si>
    <t>D+M Hlavice sloupu 650x650x100+60mm z pohledového betonu C20/25 okapový nos po celém obvodu, uložit do cementové malty</t>
  </si>
  <si>
    <t>ks</t>
  </si>
  <si>
    <t>644315104</t>
  </si>
  <si>
    <t>Poznámka k položce:_x000d_
Hlavice i krycí deska budou rozměrově i pohledově odpovídat stávajícímu stavu. Pohledové strany hlavice i desek je proto nutno upravyt vymýváním. Uložit do cementového lože.</t>
  </si>
  <si>
    <t>3111002</t>
  </si>
  <si>
    <t>D+M Krycí deska plotové zídky 450x900x100+60mm z pohledového betonu C20/25 okapový nos na podélných stranách, osazeno do cementové malty</t>
  </si>
  <si>
    <t>732594539</t>
  </si>
  <si>
    <t>33</t>
  </si>
  <si>
    <t>Sloupy, pilíře a rámové konstrukce</t>
  </si>
  <si>
    <t>331231127</t>
  </si>
  <si>
    <t>Pilíře volně stojící z cihel pálených čtyřhranné až osmihranné (průřezu čtverce, T nebo kříže) pravoúhlé pod omítku nebo režné, bez spárování z cihel plných dl. 290 mm P 20 až P 25 M I, na maltu ze suché směsi 10 MPa</t>
  </si>
  <si>
    <t>-1735499641</t>
  </si>
  <si>
    <t>https://podminky.urs.cz/item/CS_URS_2025_01/331231127</t>
  </si>
  <si>
    <t>11*(0,48*0,48*(1,77+0,18)+2*0,58*0,58*0,07)</t>
  </si>
  <si>
    <t>Komunikace pozemní</t>
  </si>
  <si>
    <t>59</t>
  </si>
  <si>
    <t>Dlážděné kryty pozemních komunikací, letišť a ploch</t>
  </si>
  <si>
    <t>19</t>
  </si>
  <si>
    <t>451577777</t>
  </si>
  <si>
    <t>Podklad nebo lože pod dlažbu (přídlažbu) v ploše vodorovné nebo ve sklonu do 1:5, tloušťky od 30 do 100 mm z kameniva těženého</t>
  </si>
  <si>
    <t>858675266</t>
  </si>
  <si>
    <t>https://podminky.urs.cz/item/CS_URS_2025_01/451577777</t>
  </si>
  <si>
    <t>Poznámka k položce:_x000d_
Vyrovnávací vrstva pod předlážděný chodník</t>
  </si>
  <si>
    <t>20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</si>
  <si>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</si>
  <si>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</si>
  <si>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-1656569421</t>
  </si>
  <si>
    <t>https://podminky.urs.cz/item/CS_URS_2025_01/596211110</t>
  </si>
  <si>
    <t>59246107</t>
  </si>
  <si>
    <t>dlažba chodníková betonová 500x500mm tl 50mm přírodní</t>
  </si>
  <si>
    <t>1362760571</t>
  </si>
  <si>
    <t>50*0,3</t>
  </si>
  <si>
    <t>Úpravy povrchů, podlahy a osazování výplní</t>
  </si>
  <si>
    <t>62</t>
  </si>
  <si>
    <t>Úprava povrchů vnějších</t>
  </si>
  <si>
    <t>22</t>
  </si>
  <si>
    <t>613131121</t>
  </si>
  <si>
    <t>Podkladní a spojovací vrstva vnitřních omítaných ploch penetrace disperzní nanášená ručně pilířů nebo sloupů</t>
  </si>
  <si>
    <t>1285506007</t>
  </si>
  <si>
    <t>https://podminky.urs.cz/item/CS_URS_2025_01/613131121</t>
  </si>
  <si>
    <t>(11*(0,48*3*(1,77+0,18))-1,77*0,33*2*11)*2</t>
  </si>
  <si>
    <t>23</t>
  </si>
  <si>
    <t>622121101</t>
  </si>
  <si>
    <t>Zatření spár vnějších povrchů cementovou maltou, ploch z cihel stěn</t>
  </si>
  <si>
    <t>1676808950</t>
  </si>
  <si>
    <t>https://podminky.urs.cz/item/CS_URS_2025_01/622121101</t>
  </si>
  <si>
    <t>Poznámka k položce:_x000d_
Zatření spár pod svislou izolaci</t>
  </si>
  <si>
    <t>58,8</t>
  </si>
  <si>
    <t>24</t>
  </si>
  <si>
    <t>622131101</t>
  </si>
  <si>
    <t>Podkladní a spojovací vrstva vnějších omítaných ploch cementový postřik nanášený ručně celoplošně stěn</t>
  </si>
  <si>
    <t>1526022890</t>
  </si>
  <si>
    <t>https://podminky.urs.cz/item/CS_URS_2025_01/622131101</t>
  </si>
  <si>
    <t>1,77*3,52*13*2</t>
  </si>
  <si>
    <t>42*1,1+42*0,545</t>
  </si>
  <si>
    <t>25</t>
  </si>
  <si>
    <t>622131121</t>
  </si>
  <si>
    <t>Podkladní a spojovací vrstva vnějších omítaných ploch penetrace nanášená ručně stěn</t>
  </si>
  <si>
    <t>-491752010</t>
  </si>
  <si>
    <t>https://podminky.urs.cz/item/CS_URS_2025_01/622131121</t>
  </si>
  <si>
    <t>1,77*3,52*11*2</t>
  </si>
  <si>
    <t>26</t>
  </si>
  <si>
    <t>622142001</t>
  </si>
  <si>
    <t>Pletivo vnějších ploch v ploše nebo pruzích, na plném podkladu sklovláknité vtlačené do tmelu stěn</t>
  </si>
  <si>
    <t>937768047</t>
  </si>
  <si>
    <t>https://podminky.urs.cz/item/CS_URS_2025_01/622142001</t>
  </si>
  <si>
    <t>1,77*3,52*13</t>
  </si>
  <si>
    <t>42*1,1</t>
  </si>
  <si>
    <t>622321101</t>
  </si>
  <si>
    <t>Omítka vápenocementová vnějších ploch nanášená ručně jednovrstvá, tloušťky do 15 mm hrubá nezatřená stěn</t>
  </si>
  <si>
    <t>1730022033</t>
  </si>
  <si>
    <t>https://podminky.urs.cz/item/CS_URS_2025_01/622321101</t>
  </si>
  <si>
    <t>28</t>
  </si>
  <si>
    <t>622321131</t>
  </si>
  <si>
    <t>Vápenocementový štuk vnějších ploch tloušťky do 3 mm stěn</t>
  </si>
  <si>
    <t>-1461026030</t>
  </si>
  <si>
    <t>https://podminky.urs.cz/item/CS_URS_2025_01/622321131</t>
  </si>
  <si>
    <t>29</t>
  </si>
  <si>
    <t>622321191</t>
  </si>
  <si>
    <t>Omítka vápenocementová vnějších ploch nanášená ručně Příplatek k cenám za každých dalších i započatých 5 mm tloušťky omítky přes 15 mm stěn</t>
  </si>
  <si>
    <t>-2077766346</t>
  </si>
  <si>
    <t>https://podminky.urs.cz/item/CS_URS_2025_01/622321191</t>
  </si>
  <si>
    <t>30</t>
  </si>
  <si>
    <t>623131101</t>
  </si>
  <si>
    <t>Podkladní a spojovací vrstva vnějších omítaných ploch cementový postřik nanášený ručně celoplošně pilířů nebo sloupů</t>
  </si>
  <si>
    <t>-353752120</t>
  </si>
  <si>
    <t>https://podminky.urs.cz/item/CS_URS_2025_01/623131101</t>
  </si>
  <si>
    <t>13*(0,48*3*(1,77+0,18))-1,77*0,33*2*11</t>
  </si>
  <si>
    <t>623142001</t>
  </si>
  <si>
    <t>Pletivo vnějších ploch v ploše nebo pruzích, na plném podkladu sklovláknité vtlačené do tmelu pilířů nebo sloupů</t>
  </si>
  <si>
    <t>-1553194636</t>
  </si>
  <si>
    <t>https://podminky.urs.cz/item/CS_URS_2025_01/623142001</t>
  </si>
  <si>
    <t>623321101</t>
  </si>
  <si>
    <t>Omítka vápenocementová vnějších ploch nanášená ručně jednovrstvá, tloušťky do 15 mm hrubá nezatřená pilířů nebo sloupů</t>
  </si>
  <si>
    <t>1649737622</t>
  </si>
  <si>
    <t>https://podminky.urs.cz/item/CS_URS_2025_01/623321101</t>
  </si>
  <si>
    <t>623321131</t>
  </si>
  <si>
    <t>Vápenocementový štuk vnějších ploch tloušťky do 3 mm pilířů nebo sloupů</t>
  </si>
  <si>
    <t>822516148</t>
  </si>
  <si>
    <t>https://podminky.urs.cz/item/CS_URS_2025_01/623321131</t>
  </si>
  <si>
    <t>34</t>
  </si>
  <si>
    <t>623321191</t>
  </si>
  <si>
    <t>Omítka vápenocementová vnějších ploch nanášená ručně Příplatek k cenám za každých dalších i započatých 5 mm tloušťky omítky přes 15 mm pilířů nebo sloupů</t>
  </si>
  <si>
    <t>-6613639</t>
  </si>
  <si>
    <t>https://podminky.urs.cz/item/CS_URS_2025_01/623321191</t>
  </si>
  <si>
    <t>Ostatní konstrukce a práce, bourání</t>
  </si>
  <si>
    <t>94</t>
  </si>
  <si>
    <t>Lešení a stavební výtahy</t>
  </si>
  <si>
    <t>35</t>
  </si>
  <si>
    <t>949101111</t>
  </si>
  <si>
    <t>Lešení pomocné pracovní pro objekty pozemních staveb pro zatížení do 150 kg/m2, o výšce lešeňové podlahy do 1,9 m</t>
  </si>
  <si>
    <t>-982187266</t>
  </si>
  <si>
    <t>https://podminky.urs.cz/item/CS_URS_2025_01/949101111</t>
  </si>
  <si>
    <t>95</t>
  </si>
  <si>
    <t>Dokončovací konstrukce a práce pozemních staveb</t>
  </si>
  <si>
    <t>36</t>
  </si>
  <si>
    <t>953961213</t>
  </si>
  <si>
    <t>Kotva chemická s vyvrtáním otvoru do betonu, železobetonu nebo tvrdého kamene chemická patrona, velikost M 12, hloubka 110 mm</t>
  </si>
  <si>
    <t>kus</t>
  </si>
  <si>
    <t>1897609324</t>
  </si>
  <si>
    <t>https://podminky.urs.cz/item/CS_URS_2025_01/953961213</t>
  </si>
  <si>
    <t>37</t>
  </si>
  <si>
    <t>0900001</t>
  </si>
  <si>
    <t>Demontáž a naložení dočasných betonových bloků</t>
  </si>
  <si>
    <t>121746842</t>
  </si>
  <si>
    <t>38</t>
  </si>
  <si>
    <t>0900002</t>
  </si>
  <si>
    <t>Odvoz betonových bloků do areálu TS krnov</t>
  </si>
  <si>
    <t>kpl</t>
  </si>
  <si>
    <t>1955993840</t>
  </si>
  <si>
    <t>39</t>
  </si>
  <si>
    <t>0900003</t>
  </si>
  <si>
    <t>Složení betonových bloků na místo určeným investorem</t>
  </si>
  <si>
    <t>1175040499</t>
  </si>
  <si>
    <t>97</t>
  </si>
  <si>
    <t>Prorážení otvorů a ostatní bourací práce</t>
  </si>
  <si>
    <t>40</t>
  </si>
  <si>
    <t>978019391</t>
  </si>
  <si>
    <t>Otlučení vápenných nebo vápenocementových omítek vnějších ploch s vyškrabáním spar a s očištěním zdiva stupně členitosti 3 až 5, v rozsahu přes 80 do 100 %</t>
  </si>
  <si>
    <t>730191191</t>
  </si>
  <si>
    <t>https://podminky.urs.cz/item/CS_URS_2025_01/978019391</t>
  </si>
  <si>
    <t>1,77*3,52*2*2</t>
  </si>
  <si>
    <t>8*1,1+8*0,545</t>
  </si>
  <si>
    <t>2*(0,48*3*(1,77+0,18))-1,77*0,33*2*2</t>
  </si>
  <si>
    <t>41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</si>
  <si>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</si>
  <si>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</si>
  <si>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-1545390742</t>
  </si>
  <si>
    <t>https://podminky.urs.cz/item/CS_URS_2025_01/979054441</t>
  </si>
  <si>
    <t>997</t>
  </si>
  <si>
    <t>Doprava suti a vybouraných hmot</t>
  </si>
  <si>
    <t>42</t>
  </si>
  <si>
    <t>997013151</t>
  </si>
  <si>
    <t>Vnitrostaveništní doprava suti a vybouraných hmot vodorovně do 50 m s naložením s omezením mechanizace pro budovy a haly výšky do 6 m</t>
  </si>
  <si>
    <t>1510954203</t>
  </si>
  <si>
    <t>43</t>
  </si>
  <si>
    <t>997013501</t>
  </si>
  <si>
    <t>Odvoz suti a vybouraných hmot na skládku nebo meziskládku se složením, na vzdálenost do 1 km</t>
  </si>
  <si>
    <t>-1252549764</t>
  </si>
  <si>
    <t>44</t>
  </si>
  <si>
    <t>997013509</t>
  </si>
  <si>
    <t>Odvoz suti a vybouraných hmot na skládku nebo meziskládku se složením, na vzdálenost Příplatek k ceně za každý další započatý 1 km přes 1 km</t>
  </si>
  <si>
    <t>-321782053</t>
  </si>
  <si>
    <t>96,73*17 'Přepočtené koeficientem množství</t>
  </si>
  <si>
    <t>45</t>
  </si>
  <si>
    <t>997013631</t>
  </si>
  <si>
    <t>Poplatek za uložení stavebního odpadu na skládce (skládkovné) směsného stavebního a demoličního zatříděného do Katalogu odpadů pod kódem 17 09 04</t>
  </si>
  <si>
    <t>1700866366</t>
  </si>
  <si>
    <t>Poznámka k položce:_x000d_
Skládka Holasovice 17km.</t>
  </si>
  <si>
    <t>998</t>
  </si>
  <si>
    <t>Přesun hmot</t>
  </si>
  <si>
    <t>46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</si>
  <si>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</si>
  <si>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</si>
  <si>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-1346965609</t>
  </si>
  <si>
    <t>https://podminky.urs.cz/item/CS_URS_2025_01/998232111</t>
  </si>
  <si>
    <t>PSV</t>
  </si>
  <si>
    <t>Práce a dodávky PSV</t>
  </si>
  <si>
    <t>711</t>
  </si>
  <si>
    <t>Izolace proti vodě, vlhkosti a plynům</t>
  </si>
  <si>
    <t>47</t>
  </si>
  <si>
    <t>711111001</t>
  </si>
  <si>
    <t>Provedení izolace proti zemní vlhkosti natěradly a tmely za studena na ploše vodorovné V nátěrem penetračním</t>
  </si>
  <si>
    <t>1383953588</t>
  </si>
  <si>
    <t>https://podminky.urs.cz/item/CS_URS_2025_01/711111001</t>
  </si>
  <si>
    <t>48</t>
  </si>
  <si>
    <t>711111051</t>
  </si>
  <si>
    <t>Provedení izolace proti zemní vlhkosti natěradly a tmely za studena na ploše vodorovné V dvojnásobným nátěrem tekutou elastickou hydroizolací</t>
  </si>
  <si>
    <t>-1774380961</t>
  </si>
  <si>
    <t>https://podminky.urs.cz/item/CS_URS_2025_01/711111051</t>
  </si>
  <si>
    <t>49</t>
  </si>
  <si>
    <t>711112001</t>
  </si>
  <si>
    <t>Provedení izolace proti zemní vlhkosti natěradly a tmely za studena na ploše svislé S nátěrem penetračním</t>
  </si>
  <si>
    <t>1198065472</t>
  </si>
  <si>
    <t>https://podminky.urs.cz/item/CS_URS_2025_01/711112001</t>
  </si>
  <si>
    <t>711112051</t>
  </si>
  <si>
    <t>Provedení izolace proti zemní vlhkosti natěradly a tmely za studena na ploše svislé S dvojnásobným nátěrem tekutou elastickou hydroizolací</t>
  </si>
  <si>
    <t>-337006294</t>
  </si>
  <si>
    <t>https://podminky.urs.cz/item/CS_URS_2025_01/711112051</t>
  </si>
  <si>
    <t>51</t>
  </si>
  <si>
    <t>11163004</t>
  </si>
  <si>
    <t>stěrka hydroizolační asfaltová jednosložková s přídavkem plastů do spodní stavby</t>
  </si>
  <si>
    <t>-27811757</t>
  </si>
  <si>
    <t>(33,6+58,8)*5,5</t>
  </si>
  <si>
    <t>508,2*0,1</t>
  </si>
  <si>
    <t>52</t>
  </si>
  <si>
    <t>63127001</t>
  </si>
  <si>
    <t>tkanina sklovláknitá s protialkalickou úpravou pro ETICS 165g/m2</t>
  </si>
  <si>
    <t>-956297754</t>
  </si>
  <si>
    <t>(33,6+58,8)</t>
  </si>
  <si>
    <t>92,4*1,1 'Přepočtené koeficientem množství</t>
  </si>
  <si>
    <t>53</t>
  </si>
  <si>
    <t>711161115</t>
  </si>
  <si>
    <t>Izolace proti zemní vlhkosti a beztlakové vodě nopovými fóliemi na ploše vodorovné V vrstva ochranná, odvětrávací a drenážní výška nopu 20,0 mm, tl. fólie do 1,0 mm</t>
  </si>
  <si>
    <t>-654378988</t>
  </si>
  <si>
    <t>https://podminky.urs.cz/item/CS_URS_2025_01/711161115</t>
  </si>
  <si>
    <t>54</t>
  </si>
  <si>
    <t>711161383</t>
  </si>
  <si>
    <t>Izolace proti zemní vlhkosti a beztlakové vodě nopovými fóliemi ostatní ukončení izolace lištou</t>
  </si>
  <si>
    <t>m</t>
  </si>
  <si>
    <t>1416726123</t>
  </si>
  <si>
    <t>https://podminky.urs.cz/item/CS_URS_2025_01/711161383</t>
  </si>
  <si>
    <t>55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</si>
  <si>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</si>
  <si>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</si>
  <si>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</si>
  <si>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-817517333</t>
  </si>
  <si>
    <t>https://podminky.urs.cz/item/CS_URS_2025_01/998711201</t>
  </si>
  <si>
    <t>783</t>
  </si>
  <si>
    <t>Dokončovací práce - nátěry</t>
  </si>
  <si>
    <t>56</t>
  </si>
  <si>
    <t>783801201</t>
  </si>
  <si>
    <t>Příprava podkladu omítek před provedením nátěru obroušení</t>
  </si>
  <si>
    <t>-151388557</t>
  </si>
  <si>
    <t>https://podminky.urs.cz/item/CS_URS_2025_01/783801201</t>
  </si>
  <si>
    <t>11*(0,48*3*(1,77+0,18))-1,77*0,33*2*11</t>
  </si>
  <si>
    <t>57</t>
  </si>
  <si>
    <t>783801403</t>
  </si>
  <si>
    <t>Příprava podkladu omítek před provedením nátěru oprášení</t>
  </si>
  <si>
    <t>530225170</t>
  </si>
  <si>
    <t>https://podminky.urs.cz/item/CS_URS_2025_01/783801403</t>
  </si>
  <si>
    <t>58</t>
  </si>
  <si>
    <t>783823165</t>
  </si>
  <si>
    <t>Penetrační nátěr omítek hladkých omítek hladkých, zrnitých tenkovrstvých nebo štukových stupně členitosti 3 silikonový</t>
  </si>
  <si>
    <t>-332965633</t>
  </si>
  <si>
    <t>https://podminky.urs.cz/item/CS_URS_2025_01/783823165</t>
  </si>
  <si>
    <t>783827145</t>
  </si>
  <si>
    <t>Krycí (ochranný) nátěr omítek jednonásobný hladkých omítek hladkých, zrnitých tenkovrstvých nebo štukových stupně členitosti 3 silikonový</t>
  </si>
  <si>
    <t>55065419</t>
  </si>
  <si>
    <t>https://podminky.urs.cz/item/CS_URS_2025_01/783827145</t>
  </si>
  <si>
    <t>VRN</t>
  </si>
  <si>
    <t>Vedlejší rozpočtové náklady</t>
  </si>
  <si>
    <t>60</t>
  </si>
  <si>
    <t>020001000</t>
  </si>
  <si>
    <t>Příprava staveniště</t>
  </si>
  <si>
    <t>soubor</t>
  </si>
  <si>
    <t>1024</t>
  </si>
  <si>
    <t>877353931</t>
  </si>
  <si>
    <t>61</t>
  </si>
  <si>
    <t>030001000</t>
  </si>
  <si>
    <t>Zařízení staveniště</t>
  </si>
  <si>
    <t>1841163724</t>
  </si>
  <si>
    <t>Poznámka k položce:_x000d_
Mobilní oplocení 55bm, mobilní WC</t>
  </si>
  <si>
    <t>045203000.1</t>
  </si>
  <si>
    <t>Kompletační činnost</t>
  </si>
  <si>
    <t>1354943909</t>
  </si>
  <si>
    <t>63</t>
  </si>
  <si>
    <t>070001000</t>
  </si>
  <si>
    <t>Provozní vlivy</t>
  </si>
  <si>
    <t>…</t>
  </si>
  <si>
    <t>-183358033</t>
  </si>
  <si>
    <t>https://podminky.urs.cz/item/CS_URS_2025_01/070001000</t>
  </si>
  <si>
    <t>64</t>
  </si>
  <si>
    <t>090001000</t>
  </si>
  <si>
    <t>Vytyčení sítí technické infrastruktury</t>
  </si>
  <si>
    <t>-405875951</t>
  </si>
  <si>
    <t>https://podminky.urs.cz/item/CS_URS_2025_01/090001000</t>
  </si>
  <si>
    <t>65</t>
  </si>
  <si>
    <t>094103001</t>
  </si>
  <si>
    <t>Dočasné dopravní značení</t>
  </si>
  <si>
    <t>-1897498546</t>
  </si>
  <si>
    <t>66</t>
  </si>
  <si>
    <t>094103003</t>
  </si>
  <si>
    <t>Geodetické zaměření a akceptační protokol</t>
  </si>
  <si>
    <t>60079867</t>
  </si>
  <si>
    <t>67</t>
  </si>
  <si>
    <t>094103005</t>
  </si>
  <si>
    <t>Mimostaveništní doprava</t>
  </si>
  <si>
    <t>178623607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</si>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</sst>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1" TargetMode="External" /><Relationship Id="rId2" Type="http://schemas.openxmlformats.org/officeDocument/2006/relationships/hyperlink" Target="https://podminky.urs.cz/item/CS_URS_2025_01/113106123" TargetMode="External" /><Relationship Id="rId3" Type="http://schemas.openxmlformats.org/officeDocument/2006/relationships/hyperlink" Target="https://podminky.urs.cz/item/CS_URS_2025_01/129951122" TargetMode="External" /><Relationship Id="rId4" Type="http://schemas.openxmlformats.org/officeDocument/2006/relationships/hyperlink" Target="https://podminky.urs.cz/item/CS_URS_2025_01/131351103" TargetMode="External" /><Relationship Id="rId5" Type="http://schemas.openxmlformats.org/officeDocument/2006/relationships/hyperlink" Target="https://podminky.urs.cz/item/CS_URS_2025_01/174111103" TargetMode="External" /><Relationship Id="rId6" Type="http://schemas.openxmlformats.org/officeDocument/2006/relationships/hyperlink" Target="https://podminky.urs.cz/item/CS_URS_2025_01/181913112" TargetMode="External" /><Relationship Id="rId7" Type="http://schemas.openxmlformats.org/officeDocument/2006/relationships/hyperlink" Target="https://podminky.urs.cz/item/CS_URS_2025_01/181411131" TargetMode="External" /><Relationship Id="rId8" Type="http://schemas.openxmlformats.org/officeDocument/2006/relationships/hyperlink" Target="https://podminky.urs.cz/item/CS_URS_2025_01/183403153" TargetMode="External" /><Relationship Id="rId9" Type="http://schemas.openxmlformats.org/officeDocument/2006/relationships/hyperlink" Target="https://podminky.urs.cz/item/CS_URS_2025_01/274313611" TargetMode="External" /><Relationship Id="rId10" Type="http://schemas.openxmlformats.org/officeDocument/2006/relationships/hyperlink" Target="https://podminky.urs.cz/item/CS_URS_2025_01/279361821" TargetMode="External" /><Relationship Id="rId11" Type="http://schemas.openxmlformats.org/officeDocument/2006/relationships/hyperlink" Target="https://podminky.urs.cz/item/CS_URS_2025_01/330311711" TargetMode="External" /><Relationship Id="rId12" Type="http://schemas.openxmlformats.org/officeDocument/2006/relationships/hyperlink" Target="https://podminky.urs.cz/item/CS_URS_2025_01/311231127" TargetMode="External" /><Relationship Id="rId13" Type="http://schemas.openxmlformats.org/officeDocument/2006/relationships/hyperlink" Target="https://podminky.urs.cz/item/CS_URS_2025_01/314231127" TargetMode="External" /><Relationship Id="rId14" Type="http://schemas.openxmlformats.org/officeDocument/2006/relationships/hyperlink" Target="https://podminky.urs.cz/item/CS_URS_2025_01/331231127" TargetMode="External" /><Relationship Id="rId15" Type="http://schemas.openxmlformats.org/officeDocument/2006/relationships/hyperlink" Target="https://podminky.urs.cz/item/CS_URS_2025_01/451577777" TargetMode="External" /><Relationship Id="rId16" Type="http://schemas.openxmlformats.org/officeDocument/2006/relationships/hyperlink" Target="https://podminky.urs.cz/item/CS_URS_2025_01/596211110" TargetMode="External" /><Relationship Id="rId17" Type="http://schemas.openxmlformats.org/officeDocument/2006/relationships/hyperlink" Target="https://podminky.urs.cz/item/CS_URS_2025_01/613131121" TargetMode="External" /><Relationship Id="rId18" Type="http://schemas.openxmlformats.org/officeDocument/2006/relationships/hyperlink" Target="https://podminky.urs.cz/item/CS_URS_2025_01/622121101" TargetMode="External" /><Relationship Id="rId19" Type="http://schemas.openxmlformats.org/officeDocument/2006/relationships/hyperlink" Target="https://podminky.urs.cz/item/CS_URS_2025_01/622131101" TargetMode="External" /><Relationship Id="rId20" Type="http://schemas.openxmlformats.org/officeDocument/2006/relationships/hyperlink" Target="https://podminky.urs.cz/item/CS_URS_2025_01/622131121" TargetMode="External" /><Relationship Id="rId21" Type="http://schemas.openxmlformats.org/officeDocument/2006/relationships/hyperlink" Target="https://podminky.urs.cz/item/CS_URS_2025_01/622142001" TargetMode="External" /><Relationship Id="rId22" Type="http://schemas.openxmlformats.org/officeDocument/2006/relationships/hyperlink" Target="https://podminky.urs.cz/item/CS_URS_2025_01/622321101" TargetMode="External" /><Relationship Id="rId23" Type="http://schemas.openxmlformats.org/officeDocument/2006/relationships/hyperlink" Target="https://podminky.urs.cz/item/CS_URS_2025_01/622321131" TargetMode="External" /><Relationship Id="rId24" Type="http://schemas.openxmlformats.org/officeDocument/2006/relationships/hyperlink" Target="https://podminky.urs.cz/item/CS_URS_2025_01/622321191" TargetMode="External" /><Relationship Id="rId25" Type="http://schemas.openxmlformats.org/officeDocument/2006/relationships/hyperlink" Target="https://podminky.urs.cz/item/CS_URS_2025_01/623131101" TargetMode="External" /><Relationship Id="rId26" Type="http://schemas.openxmlformats.org/officeDocument/2006/relationships/hyperlink" Target="https://podminky.urs.cz/item/CS_URS_2025_01/623142001" TargetMode="External" /><Relationship Id="rId27" Type="http://schemas.openxmlformats.org/officeDocument/2006/relationships/hyperlink" Target="https://podminky.urs.cz/item/CS_URS_2025_01/623321101" TargetMode="External" /><Relationship Id="rId28" Type="http://schemas.openxmlformats.org/officeDocument/2006/relationships/hyperlink" Target="https://podminky.urs.cz/item/CS_URS_2025_01/623321131" TargetMode="External" /><Relationship Id="rId29" Type="http://schemas.openxmlformats.org/officeDocument/2006/relationships/hyperlink" Target="https://podminky.urs.cz/item/CS_URS_2025_01/623321191" TargetMode="External" /><Relationship Id="rId30" Type="http://schemas.openxmlformats.org/officeDocument/2006/relationships/hyperlink" Target="https://podminky.urs.cz/item/CS_URS_2025_01/949101111" TargetMode="External" /><Relationship Id="rId31" Type="http://schemas.openxmlformats.org/officeDocument/2006/relationships/hyperlink" Target="https://podminky.urs.cz/item/CS_URS_2025_01/953961213" TargetMode="External" /><Relationship Id="rId32" Type="http://schemas.openxmlformats.org/officeDocument/2006/relationships/hyperlink" Target="https://podminky.urs.cz/item/CS_URS_2025_01/978019391" TargetMode="External" /><Relationship Id="rId33" Type="http://schemas.openxmlformats.org/officeDocument/2006/relationships/hyperlink" Target="https://podminky.urs.cz/item/CS_URS_2025_01/979054441" TargetMode="External" /><Relationship Id="rId34" Type="http://schemas.openxmlformats.org/officeDocument/2006/relationships/hyperlink" Target="https://podminky.urs.cz/item/CS_URS_2025_01/998232111" TargetMode="External" /><Relationship Id="rId35" Type="http://schemas.openxmlformats.org/officeDocument/2006/relationships/hyperlink" Target="https://podminky.urs.cz/item/CS_URS_2025_01/711111001" TargetMode="External" /><Relationship Id="rId36" Type="http://schemas.openxmlformats.org/officeDocument/2006/relationships/hyperlink" Target="https://podminky.urs.cz/item/CS_URS_2025_01/711111051" TargetMode="External" /><Relationship Id="rId37" Type="http://schemas.openxmlformats.org/officeDocument/2006/relationships/hyperlink" Target="https://podminky.urs.cz/item/CS_URS_2025_01/711112001" TargetMode="External" /><Relationship Id="rId38" Type="http://schemas.openxmlformats.org/officeDocument/2006/relationships/hyperlink" Target="https://podminky.urs.cz/item/CS_URS_2025_01/711112051" TargetMode="External" /><Relationship Id="rId39" Type="http://schemas.openxmlformats.org/officeDocument/2006/relationships/hyperlink" Target="https://podminky.urs.cz/item/CS_URS_2025_01/711161115" TargetMode="External" /><Relationship Id="rId40" Type="http://schemas.openxmlformats.org/officeDocument/2006/relationships/hyperlink" Target="https://podminky.urs.cz/item/CS_URS_2025_01/711161383" TargetMode="External" /><Relationship Id="rId41" Type="http://schemas.openxmlformats.org/officeDocument/2006/relationships/hyperlink" Target="https://podminky.urs.cz/item/CS_URS_2025_01/998711201" TargetMode="External" /><Relationship Id="rId42" Type="http://schemas.openxmlformats.org/officeDocument/2006/relationships/hyperlink" Target="https://podminky.urs.cz/item/CS_URS_2025_01/783801201" TargetMode="External" /><Relationship Id="rId43" Type="http://schemas.openxmlformats.org/officeDocument/2006/relationships/hyperlink" Target="https://podminky.urs.cz/item/CS_URS_2025_01/783801403" TargetMode="External" /><Relationship Id="rId44" Type="http://schemas.openxmlformats.org/officeDocument/2006/relationships/hyperlink" Target="https://podminky.urs.cz/item/CS_URS_2025_01/783823165" TargetMode="External" /><Relationship Id="rId45" Type="http://schemas.openxmlformats.org/officeDocument/2006/relationships/hyperlink" Target="https://podminky.urs.cz/item/CS_URS_2025_01/783827145" TargetMode="External" /><Relationship Id="rId46" Type="http://schemas.openxmlformats.org/officeDocument/2006/relationships/hyperlink" Target="https://podminky.urs.cz/item/CS_URS_2025_01/070001000" TargetMode="External" /><Relationship Id="rId47" Type="http://schemas.openxmlformats.org/officeDocument/2006/relationships/hyperlink" Target="https://podminky.urs.cz/item/CS_URS_2025_01/090001000" TargetMode="External" /><Relationship Id="rId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25024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POVODEŇ ZÁŘÍ 2024 OPRAVA OPLOCENÍ MĚSTSKÝ HŘBITOV KRNOV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parc.č. 988, k.ú. Krnov – Horní Předměstí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1. 6. 2025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Krnov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Radovan Zatloukal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37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74</v>
      </c>
      <c r="BT54" s="110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1" t="s">
        <v>78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'25024 - POVODEŇ ZÁŘÍ 2024...'!J28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'25024 - POVODEŇ ZÁŘÍ 2024...'!P99</f>
        <v>0</v>
      </c>
      <c r="AV55" s="120">
        <f>'25024 - POVODEŇ ZÁŘÍ 2024...'!J31</f>
        <v>0</v>
      </c>
      <c r="AW55" s="120">
        <f>'25024 - POVODEŇ ZÁŘÍ 2024...'!J32</f>
        <v>0</v>
      </c>
      <c r="AX55" s="120">
        <f>'25024 - POVODEŇ ZÁŘÍ 2024...'!J33</f>
        <v>0</v>
      </c>
      <c r="AY55" s="120">
        <f>'25024 - POVODEŇ ZÁŘÍ 2024...'!J34</f>
        <v>0</v>
      </c>
      <c r="AZ55" s="120">
        <f>'25024 - POVODEŇ ZÁŘÍ 2024...'!F31</f>
        <v>0</v>
      </c>
      <c r="BA55" s="120">
        <f>'25024 - POVODEŇ ZÁŘÍ 2024...'!F32</f>
        <v>0</v>
      </c>
      <c r="BB55" s="120">
        <f>'25024 - POVODEŇ ZÁŘÍ 2024...'!F33</f>
        <v>0</v>
      </c>
      <c r="BC55" s="120">
        <f>'25024 - POVODEŇ ZÁŘÍ 2024...'!F34</f>
        <v>0</v>
      </c>
      <c r="BD55" s="122">
        <f>'25024 - POVODEŇ ZÁŘÍ 2024...'!F35</f>
        <v>0</v>
      </c>
      <c r="BE55" s="7"/>
      <c r="BT55" s="123" t="s">
        <v>80</v>
      </c>
      <c r="BU55" s="123" t="s">
        <v>81</v>
      </c>
      <c r="BV55" s="123" t="s">
        <v>76</v>
      </c>
      <c r="BW55" s="123" t="s">
        <v>5</v>
      </c>
      <c r="BX55" s="123" t="s">
        <v>77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uBWpYymEph1fffHZ0GMi3C9hU+Irm68Z58K1jXre90xiZQIib7420EFKrf7QNj0SaKCJHvrfRu0XTh4/eECQ6g==" hashValue="4eOPf73Bqf4R0bud+qJ5Zf/78EHg6kHV5BvV3XZj9t749hFXjs9cDvZPDPHKE0MHDI6UbkZlfsueqd8E6p2OR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5024 - POVODEŇ ZÁŘÍ 2024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82</v>
      </c>
    </row>
    <row r="4" s="1" customFormat="1" ht="24.96" customHeight="1">
      <c r="B4" s="21"/>
      <c r="D4" s="126" t="s">
        <v>83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1. 6. 2025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27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28</v>
      </c>
      <c r="F13" s="39"/>
      <c r="G13" s="39"/>
      <c r="H13" s="39"/>
      <c r="I13" s="128" t="s">
        <v>29</v>
      </c>
      <c r="J13" s="131" t="s">
        <v>30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31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29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33</v>
      </c>
      <c r="E18" s="39"/>
      <c r="F18" s="39"/>
      <c r="G18" s="39"/>
      <c r="H18" s="39"/>
      <c r="I18" s="128" t="s">
        <v>26</v>
      </c>
      <c r="J18" s="131" t="s">
        <v>34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35</v>
      </c>
      <c r="F19" s="39"/>
      <c r="G19" s="39"/>
      <c r="H19" s="39"/>
      <c r="I19" s="128" t="s">
        <v>29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37</v>
      </c>
      <c r="E21" s="39"/>
      <c r="F21" s="39"/>
      <c r="G21" s="39"/>
      <c r="H21" s="39"/>
      <c r="I21" s="128" t="s">
        <v>26</v>
      </c>
      <c r="J21" s="131" t="str">
        <f>IF('Rekapitulace stavby'!AN19="","",'Rekapitulace stavby'!AN19)</f>
        <v/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tr">
        <f>IF('Rekapitulace stavby'!E20="","",'Rekapitulace stavby'!E20)</f>
        <v xml:space="preserve"> </v>
      </c>
      <c r="F22" s="39"/>
      <c r="G22" s="39"/>
      <c r="H22" s="39"/>
      <c r="I22" s="128" t="s">
        <v>29</v>
      </c>
      <c r="J22" s="131" t="str">
        <f>IF('Rekapitulace stavby'!AN20="","",'Rekapitulace stavby'!AN20)</f>
        <v/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39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40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41</v>
      </c>
      <c r="E28" s="39"/>
      <c r="F28" s="39"/>
      <c r="G28" s="39"/>
      <c r="H28" s="39"/>
      <c r="I28" s="39"/>
      <c r="J28" s="139">
        <f>ROUND(J99,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43</v>
      </c>
      <c r="G30" s="39"/>
      <c r="H30" s="39"/>
      <c r="I30" s="140" t="s">
        <v>42</v>
      </c>
      <c r="J30" s="140" t="s">
        <v>44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45</v>
      </c>
      <c r="E31" s="128" t="s">
        <v>46</v>
      </c>
      <c r="F31" s="142">
        <f>ROUND((SUM(BE99:BE308)),  2)</f>
        <v>0</v>
      </c>
      <c r="G31" s="39"/>
      <c r="H31" s="39"/>
      <c r="I31" s="143">
        <v>0.20999999999999999</v>
      </c>
      <c r="J31" s="142">
        <f>ROUND(((SUM(BE99:BE308))*I31),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47</v>
      </c>
      <c r="F32" s="142">
        <f>ROUND((SUM(BF99:BF308)),  2)</f>
        <v>0</v>
      </c>
      <c r="G32" s="39"/>
      <c r="H32" s="39"/>
      <c r="I32" s="143">
        <v>0.12</v>
      </c>
      <c r="J32" s="142">
        <f>ROUND(((SUM(BF99:BF308))*I32),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48</v>
      </c>
      <c r="F33" s="142">
        <f>ROUND((SUM(BG99:BG308)),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49</v>
      </c>
      <c r="F34" s="142">
        <f>ROUND((SUM(BH99:BH308)),  2)</f>
        <v>0</v>
      </c>
      <c r="G34" s="39"/>
      <c r="H34" s="39"/>
      <c r="I34" s="143">
        <v>0.12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50</v>
      </c>
      <c r="F35" s="142">
        <f>ROUND((SUM(BI99:BI308)),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51</v>
      </c>
      <c r="E37" s="146"/>
      <c r="F37" s="146"/>
      <c r="G37" s="147" t="s">
        <v>52</v>
      </c>
      <c r="H37" s="148" t="s">
        <v>53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84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41"/>
      <c r="D46" s="41"/>
      <c r="E46" s="70" t="str">
        <f>E7</f>
        <v>POVODEŇ ZÁŘÍ 2024 OPRAVA OPLOCENÍ MĚSTSKÝ HŘBITOV KRNOV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parc.č. 988, k.ú. Krnov – Horní Předměstí</v>
      </c>
      <c r="G48" s="41"/>
      <c r="H48" s="41"/>
      <c r="I48" s="33" t="s">
        <v>23</v>
      </c>
      <c r="J48" s="73" t="str">
        <f>IF(J10="","",J10)</f>
        <v>1. 6. 2025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Město Krnov</v>
      </c>
      <c r="G50" s="41"/>
      <c r="H50" s="41"/>
      <c r="I50" s="33" t="s">
        <v>33</v>
      </c>
      <c r="J50" s="37" t="str">
        <f>E19</f>
        <v>Radovan Zatloukal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31</v>
      </c>
      <c r="D51" s="41"/>
      <c r="E51" s="41"/>
      <c r="F51" s="28" t="str">
        <f>IF(E16="","",E16)</f>
        <v>Vyplň údaj</v>
      </c>
      <c r="G51" s="41"/>
      <c r="H51" s="41"/>
      <c r="I51" s="33" t="s">
        <v>37</v>
      </c>
      <c r="J51" s="37" t="str">
        <f>E22</f>
        <v xml:space="preserve"> 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85</v>
      </c>
      <c r="D53" s="156"/>
      <c r="E53" s="156"/>
      <c r="F53" s="156"/>
      <c r="G53" s="156"/>
      <c r="H53" s="156"/>
      <c r="I53" s="156"/>
      <c r="J53" s="157" t="s">
        <v>86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73</v>
      </c>
      <c r="D55" s="41"/>
      <c r="E55" s="41"/>
      <c r="F55" s="41"/>
      <c r="G55" s="41"/>
      <c r="H55" s="41"/>
      <c r="I55" s="41"/>
      <c r="J55" s="103">
        <f>J99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87</v>
      </c>
    </row>
    <row r="56" s="9" customFormat="1" ht="24.96" customHeight="1">
      <c r="A56" s="9"/>
      <c r="B56" s="159"/>
      <c r="C56" s="160"/>
      <c r="D56" s="161" t="s">
        <v>88</v>
      </c>
      <c r="E56" s="162"/>
      <c r="F56" s="162"/>
      <c r="G56" s="162"/>
      <c r="H56" s="162"/>
      <c r="I56" s="162"/>
      <c r="J56" s="163">
        <f>J100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89</v>
      </c>
      <c r="E57" s="168"/>
      <c r="F57" s="168"/>
      <c r="G57" s="168"/>
      <c r="H57" s="168"/>
      <c r="I57" s="168"/>
      <c r="J57" s="169">
        <f>J101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4.88" customHeight="1">
      <c r="A58" s="10"/>
      <c r="B58" s="165"/>
      <c r="C58" s="166"/>
      <c r="D58" s="167" t="s">
        <v>90</v>
      </c>
      <c r="E58" s="168"/>
      <c r="F58" s="168"/>
      <c r="G58" s="168"/>
      <c r="H58" s="168"/>
      <c r="I58" s="168"/>
      <c r="J58" s="169">
        <f>J102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4.88" customHeight="1">
      <c r="A59" s="10"/>
      <c r="B59" s="165"/>
      <c r="C59" s="166"/>
      <c r="D59" s="167" t="s">
        <v>91</v>
      </c>
      <c r="E59" s="168"/>
      <c r="F59" s="168"/>
      <c r="G59" s="168"/>
      <c r="H59" s="168"/>
      <c r="I59" s="168"/>
      <c r="J59" s="169">
        <f>J107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4.88" customHeight="1">
      <c r="A60" s="10"/>
      <c r="B60" s="165"/>
      <c r="C60" s="166"/>
      <c r="D60" s="167" t="s">
        <v>92</v>
      </c>
      <c r="E60" s="168"/>
      <c r="F60" s="168"/>
      <c r="G60" s="168"/>
      <c r="H60" s="168"/>
      <c r="I60" s="168"/>
      <c r="J60" s="169">
        <f>J110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4.88" customHeight="1">
      <c r="A61" s="10"/>
      <c r="B61" s="165"/>
      <c r="C61" s="166"/>
      <c r="D61" s="167" t="s">
        <v>93</v>
      </c>
      <c r="E61" s="168"/>
      <c r="F61" s="168"/>
      <c r="G61" s="168"/>
      <c r="H61" s="168"/>
      <c r="I61" s="168"/>
      <c r="J61" s="169">
        <f>J114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65"/>
      <c r="C62" s="166"/>
      <c r="D62" s="167" t="s">
        <v>94</v>
      </c>
      <c r="E62" s="168"/>
      <c r="F62" s="168"/>
      <c r="G62" s="168"/>
      <c r="H62" s="168"/>
      <c r="I62" s="168"/>
      <c r="J62" s="169">
        <f>J120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95</v>
      </c>
      <c r="E63" s="168"/>
      <c r="F63" s="168"/>
      <c r="G63" s="168"/>
      <c r="H63" s="168"/>
      <c r="I63" s="168"/>
      <c r="J63" s="169">
        <f>J131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65"/>
      <c r="C64" s="166"/>
      <c r="D64" s="167" t="s">
        <v>96</v>
      </c>
      <c r="E64" s="168"/>
      <c r="F64" s="168"/>
      <c r="G64" s="168"/>
      <c r="H64" s="168"/>
      <c r="I64" s="168"/>
      <c r="J64" s="169">
        <f>J132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97</v>
      </c>
      <c r="E65" s="168"/>
      <c r="F65" s="168"/>
      <c r="G65" s="168"/>
      <c r="H65" s="168"/>
      <c r="I65" s="168"/>
      <c r="J65" s="169">
        <f>J140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65"/>
      <c r="C66" s="166"/>
      <c r="D66" s="167" t="s">
        <v>98</v>
      </c>
      <c r="E66" s="168"/>
      <c r="F66" s="168"/>
      <c r="G66" s="168"/>
      <c r="H66" s="168"/>
      <c r="I66" s="168"/>
      <c r="J66" s="169">
        <f>J141</f>
        <v>0</v>
      </c>
      <c r="K66" s="166"/>
      <c r="L66" s="17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65"/>
      <c r="C67" s="166"/>
      <c r="D67" s="167" t="s">
        <v>99</v>
      </c>
      <c r="E67" s="168"/>
      <c r="F67" s="168"/>
      <c r="G67" s="168"/>
      <c r="H67" s="168"/>
      <c r="I67" s="168"/>
      <c r="J67" s="169">
        <f>J153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100</v>
      </c>
      <c r="E68" s="168"/>
      <c r="F68" s="168"/>
      <c r="G68" s="168"/>
      <c r="H68" s="168"/>
      <c r="I68" s="168"/>
      <c r="J68" s="169">
        <f>J157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65"/>
      <c r="C69" s="166"/>
      <c r="D69" s="167" t="s">
        <v>101</v>
      </c>
      <c r="E69" s="168"/>
      <c r="F69" s="168"/>
      <c r="G69" s="168"/>
      <c r="H69" s="168"/>
      <c r="I69" s="168"/>
      <c r="J69" s="169">
        <f>J158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102</v>
      </c>
      <c r="E70" s="168"/>
      <c r="F70" s="168"/>
      <c r="G70" s="168"/>
      <c r="H70" s="168"/>
      <c r="I70" s="168"/>
      <c r="J70" s="169">
        <f>J166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65"/>
      <c r="C71" s="166"/>
      <c r="D71" s="167" t="s">
        <v>103</v>
      </c>
      <c r="E71" s="168"/>
      <c r="F71" s="168"/>
      <c r="G71" s="168"/>
      <c r="H71" s="168"/>
      <c r="I71" s="168"/>
      <c r="J71" s="169">
        <f>J167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5"/>
      <c r="C72" s="166"/>
      <c r="D72" s="167" t="s">
        <v>104</v>
      </c>
      <c r="E72" s="168"/>
      <c r="F72" s="168"/>
      <c r="G72" s="168"/>
      <c r="H72" s="168"/>
      <c r="I72" s="168"/>
      <c r="J72" s="169">
        <f>J220</f>
        <v>0</v>
      </c>
      <c r="K72" s="166"/>
      <c r="L72" s="17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65"/>
      <c r="C73" s="166"/>
      <c r="D73" s="167" t="s">
        <v>105</v>
      </c>
      <c r="E73" s="168"/>
      <c r="F73" s="168"/>
      <c r="G73" s="168"/>
      <c r="H73" s="168"/>
      <c r="I73" s="168"/>
      <c r="J73" s="169">
        <f>J221</f>
        <v>0</v>
      </c>
      <c r="K73" s="166"/>
      <c r="L73" s="17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65"/>
      <c r="C74" s="166"/>
      <c r="D74" s="167" t="s">
        <v>106</v>
      </c>
      <c r="E74" s="168"/>
      <c r="F74" s="168"/>
      <c r="G74" s="168"/>
      <c r="H74" s="168"/>
      <c r="I74" s="168"/>
      <c r="J74" s="169">
        <f>J224</f>
        <v>0</v>
      </c>
      <c r="K74" s="166"/>
      <c r="L74" s="17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65"/>
      <c r="C75" s="166"/>
      <c r="D75" s="167" t="s">
        <v>107</v>
      </c>
      <c r="E75" s="168"/>
      <c r="F75" s="168"/>
      <c r="G75" s="168"/>
      <c r="H75" s="168"/>
      <c r="I75" s="168"/>
      <c r="J75" s="169">
        <f>J230</f>
        <v>0</v>
      </c>
      <c r="K75" s="166"/>
      <c r="L75" s="17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5"/>
      <c r="C76" s="166"/>
      <c r="D76" s="167" t="s">
        <v>108</v>
      </c>
      <c r="E76" s="168"/>
      <c r="F76" s="168"/>
      <c r="G76" s="168"/>
      <c r="H76" s="168"/>
      <c r="I76" s="168"/>
      <c r="J76" s="169">
        <f>J239</f>
        <v>0</v>
      </c>
      <c r="K76" s="166"/>
      <c r="L76" s="17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5"/>
      <c r="C77" s="166"/>
      <c r="D77" s="167" t="s">
        <v>109</v>
      </c>
      <c r="E77" s="168"/>
      <c r="F77" s="168"/>
      <c r="G77" s="168"/>
      <c r="H77" s="168"/>
      <c r="I77" s="168"/>
      <c r="J77" s="169">
        <f>J246</f>
        <v>0</v>
      </c>
      <c r="K77" s="166"/>
      <c r="L77" s="17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59"/>
      <c r="C78" s="160"/>
      <c r="D78" s="161" t="s">
        <v>110</v>
      </c>
      <c r="E78" s="162"/>
      <c r="F78" s="162"/>
      <c r="G78" s="162"/>
      <c r="H78" s="162"/>
      <c r="I78" s="162"/>
      <c r="J78" s="163">
        <f>J249</f>
        <v>0</v>
      </c>
      <c r="K78" s="160"/>
      <c r="L78" s="164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65"/>
      <c r="C79" s="166"/>
      <c r="D79" s="167" t="s">
        <v>111</v>
      </c>
      <c r="E79" s="168"/>
      <c r="F79" s="168"/>
      <c r="G79" s="168"/>
      <c r="H79" s="168"/>
      <c r="I79" s="168"/>
      <c r="J79" s="169">
        <f>J250</f>
        <v>0</v>
      </c>
      <c r="K79" s="166"/>
      <c r="L79" s="17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5"/>
      <c r="C80" s="166"/>
      <c r="D80" s="167" t="s">
        <v>112</v>
      </c>
      <c r="E80" s="168"/>
      <c r="F80" s="168"/>
      <c r="G80" s="168"/>
      <c r="H80" s="168"/>
      <c r="I80" s="168"/>
      <c r="J80" s="169">
        <f>J272</f>
        <v>0</v>
      </c>
      <c r="K80" s="166"/>
      <c r="L80" s="17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59"/>
      <c r="C81" s="160"/>
      <c r="D81" s="161" t="s">
        <v>113</v>
      </c>
      <c r="E81" s="162"/>
      <c r="F81" s="162"/>
      <c r="G81" s="162"/>
      <c r="H81" s="162"/>
      <c r="I81" s="162"/>
      <c r="J81" s="163">
        <f>J297</f>
        <v>0</v>
      </c>
      <c r="K81" s="160"/>
      <c r="L81" s="164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2" customFormat="1" ht="21.84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2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7" s="2" customFormat="1" ht="6.96" customHeight="1">
      <c r="A87" s="39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12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4.96" customHeight="1">
      <c r="A88" s="39"/>
      <c r="B88" s="40"/>
      <c r="C88" s="24" t="s">
        <v>114</v>
      </c>
      <c r="D88" s="41"/>
      <c r="E88" s="41"/>
      <c r="F88" s="41"/>
      <c r="G88" s="41"/>
      <c r="H88" s="41"/>
      <c r="I88" s="41"/>
      <c r="J88" s="41"/>
      <c r="K88" s="41"/>
      <c r="L88" s="12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2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16</v>
      </c>
      <c r="D90" s="41"/>
      <c r="E90" s="41"/>
      <c r="F90" s="41"/>
      <c r="G90" s="41"/>
      <c r="H90" s="41"/>
      <c r="I90" s="41"/>
      <c r="J90" s="41"/>
      <c r="K90" s="41"/>
      <c r="L90" s="12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0" t="str">
        <f>E7</f>
        <v>POVODEŇ ZÁŘÍ 2024 OPRAVA OPLOCENÍ MĚSTSKÝ HŘBITOV KRNOV</v>
      </c>
      <c r="F91" s="41"/>
      <c r="G91" s="41"/>
      <c r="H91" s="41"/>
      <c r="I91" s="41"/>
      <c r="J91" s="41"/>
      <c r="K91" s="41"/>
      <c r="L91" s="12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2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41"/>
      <c r="E93" s="41"/>
      <c r="F93" s="28" t="str">
        <f>F10</f>
        <v>parc.č. 988, k.ú. Krnov – Horní Předměstí</v>
      </c>
      <c r="G93" s="41"/>
      <c r="H93" s="41"/>
      <c r="I93" s="33" t="s">
        <v>23</v>
      </c>
      <c r="J93" s="73" t="str">
        <f>IF(J10="","",J10)</f>
        <v>1. 6. 2025</v>
      </c>
      <c r="K93" s="41"/>
      <c r="L93" s="12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2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41"/>
      <c r="E95" s="41"/>
      <c r="F95" s="28" t="str">
        <f>E13</f>
        <v>Město Krnov</v>
      </c>
      <c r="G95" s="41"/>
      <c r="H95" s="41"/>
      <c r="I95" s="33" t="s">
        <v>33</v>
      </c>
      <c r="J95" s="37" t="str">
        <f>E19</f>
        <v>Radovan Zatloukal</v>
      </c>
      <c r="K95" s="41"/>
      <c r="L95" s="12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31</v>
      </c>
      <c r="D96" s="41"/>
      <c r="E96" s="41"/>
      <c r="F96" s="28" t="str">
        <f>IF(E16="","",E16)</f>
        <v>Vyplň údaj</v>
      </c>
      <c r="G96" s="41"/>
      <c r="H96" s="41"/>
      <c r="I96" s="33" t="s">
        <v>37</v>
      </c>
      <c r="J96" s="37" t="str">
        <f>E22</f>
        <v xml:space="preserve"> </v>
      </c>
      <c r="K96" s="41"/>
      <c r="L96" s="12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2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71"/>
      <c r="B98" s="172"/>
      <c r="C98" s="173" t="s">
        <v>115</v>
      </c>
      <c r="D98" s="174" t="s">
        <v>60</v>
      </c>
      <c r="E98" s="174" t="s">
        <v>56</v>
      </c>
      <c r="F98" s="174" t="s">
        <v>57</v>
      </c>
      <c r="G98" s="174" t="s">
        <v>116</v>
      </c>
      <c r="H98" s="174" t="s">
        <v>117</v>
      </c>
      <c r="I98" s="174" t="s">
        <v>118</v>
      </c>
      <c r="J98" s="174" t="s">
        <v>86</v>
      </c>
      <c r="K98" s="175" t="s">
        <v>119</v>
      </c>
      <c r="L98" s="176"/>
      <c r="M98" s="93" t="s">
        <v>19</v>
      </c>
      <c r="N98" s="94" t="s">
        <v>45</v>
      </c>
      <c r="O98" s="94" t="s">
        <v>120</v>
      </c>
      <c r="P98" s="94" t="s">
        <v>121</v>
      </c>
      <c r="Q98" s="94" t="s">
        <v>122</v>
      </c>
      <c r="R98" s="94" t="s">
        <v>123</v>
      </c>
      <c r="S98" s="94" t="s">
        <v>124</v>
      </c>
      <c r="T98" s="95" t="s">
        <v>125</v>
      </c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</row>
    <row r="99" s="2" customFormat="1" ht="22.8" customHeight="1">
      <c r="A99" s="39"/>
      <c r="B99" s="40"/>
      <c r="C99" s="100" t="s">
        <v>126</v>
      </c>
      <c r="D99" s="41"/>
      <c r="E99" s="41"/>
      <c r="F99" s="41"/>
      <c r="G99" s="41"/>
      <c r="H99" s="41"/>
      <c r="I99" s="41"/>
      <c r="J99" s="177">
        <f>BK99</f>
        <v>0</v>
      </c>
      <c r="K99" s="41"/>
      <c r="L99" s="45"/>
      <c r="M99" s="96"/>
      <c r="N99" s="178"/>
      <c r="O99" s="97"/>
      <c r="P99" s="179">
        <f>P100+P249+P297</f>
        <v>0</v>
      </c>
      <c r="Q99" s="97"/>
      <c r="R99" s="179">
        <f>R100+R249+R297</f>
        <v>254.16879005999999</v>
      </c>
      <c r="S99" s="97"/>
      <c r="T99" s="180">
        <f>T100+T249+T297</f>
        <v>85.060064000000011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74</v>
      </c>
      <c r="AU99" s="18" t="s">
        <v>87</v>
      </c>
      <c r="BK99" s="181">
        <f>BK100+BK249+BK297</f>
        <v>0</v>
      </c>
    </row>
    <row r="100" s="12" customFormat="1" ht="25.92" customHeight="1">
      <c r="A100" s="12"/>
      <c r="B100" s="182"/>
      <c r="C100" s="183"/>
      <c r="D100" s="184" t="s">
        <v>74</v>
      </c>
      <c r="E100" s="185" t="s">
        <v>127</v>
      </c>
      <c r="F100" s="185" t="s">
        <v>128</v>
      </c>
      <c r="G100" s="183"/>
      <c r="H100" s="183"/>
      <c r="I100" s="186"/>
      <c r="J100" s="187">
        <f>BK100</f>
        <v>0</v>
      </c>
      <c r="K100" s="183"/>
      <c r="L100" s="188"/>
      <c r="M100" s="189"/>
      <c r="N100" s="190"/>
      <c r="O100" s="190"/>
      <c r="P100" s="191">
        <f>P101+P131+P140+P157+P166+P220+P239+P246</f>
        <v>0</v>
      </c>
      <c r="Q100" s="190"/>
      <c r="R100" s="191">
        <f>R101+R131+R140+R157+R166+R220+R239+R246</f>
        <v>253.47105252</v>
      </c>
      <c r="S100" s="190"/>
      <c r="T100" s="192">
        <f>T101+T131+T140+T157+T166+T220+T239+T246</f>
        <v>85.060064000000011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3" t="s">
        <v>80</v>
      </c>
      <c r="AT100" s="194" t="s">
        <v>74</v>
      </c>
      <c r="AU100" s="194" t="s">
        <v>75</v>
      </c>
      <c r="AY100" s="193" t="s">
        <v>129</v>
      </c>
      <c r="BK100" s="195">
        <f>BK101+BK131+BK140+BK157+BK166+BK220+BK239+BK246</f>
        <v>0</v>
      </c>
    </row>
    <row r="101" s="12" customFormat="1" ht="22.8" customHeight="1">
      <c r="A101" s="12"/>
      <c r="B101" s="182"/>
      <c r="C101" s="183"/>
      <c r="D101" s="184" t="s">
        <v>74</v>
      </c>
      <c r="E101" s="196" t="s">
        <v>80</v>
      </c>
      <c r="F101" s="196" t="s">
        <v>130</v>
      </c>
      <c r="G101" s="183"/>
      <c r="H101" s="183"/>
      <c r="I101" s="186"/>
      <c r="J101" s="197">
        <f>BK101</f>
        <v>0</v>
      </c>
      <c r="K101" s="183"/>
      <c r="L101" s="188"/>
      <c r="M101" s="189"/>
      <c r="N101" s="190"/>
      <c r="O101" s="190"/>
      <c r="P101" s="191">
        <f>P102+P107+P110+P114+P120</f>
        <v>0</v>
      </c>
      <c r="Q101" s="190"/>
      <c r="R101" s="191">
        <f>R102+R107+R110+R114+R120</f>
        <v>52.003</v>
      </c>
      <c r="S101" s="190"/>
      <c r="T101" s="192">
        <f>T102+T107+T110+T114+T120</f>
        <v>82.082000000000008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3" t="s">
        <v>80</v>
      </c>
      <c r="AT101" s="194" t="s">
        <v>74</v>
      </c>
      <c r="AU101" s="194" t="s">
        <v>80</v>
      </c>
      <c r="AY101" s="193" t="s">
        <v>129</v>
      </c>
      <c r="BK101" s="195">
        <f>BK102+BK107+BK110+BK114+BK120</f>
        <v>0</v>
      </c>
    </row>
    <row r="102" s="12" customFormat="1" ht="20.88" customHeight="1">
      <c r="A102" s="12"/>
      <c r="B102" s="182"/>
      <c r="C102" s="183"/>
      <c r="D102" s="184" t="s">
        <v>74</v>
      </c>
      <c r="E102" s="196" t="s">
        <v>131</v>
      </c>
      <c r="F102" s="196" t="s">
        <v>132</v>
      </c>
      <c r="G102" s="183"/>
      <c r="H102" s="183"/>
      <c r="I102" s="186"/>
      <c r="J102" s="197">
        <f>BK102</f>
        <v>0</v>
      </c>
      <c r="K102" s="183"/>
      <c r="L102" s="188"/>
      <c r="M102" s="189"/>
      <c r="N102" s="190"/>
      <c r="O102" s="190"/>
      <c r="P102" s="191">
        <f>SUM(P103:P106)</f>
        <v>0</v>
      </c>
      <c r="Q102" s="190"/>
      <c r="R102" s="191">
        <f>SUM(R103:R106)</f>
        <v>0</v>
      </c>
      <c r="S102" s="190"/>
      <c r="T102" s="192">
        <f>SUM(T103:T106)</f>
        <v>13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3" t="s">
        <v>80</v>
      </c>
      <c r="AT102" s="194" t="s">
        <v>74</v>
      </c>
      <c r="AU102" s="194" t="s">
        <v>82</v>
      </c>
      <c r="AY102" s="193" t="s">
        <v>129</v>
      </c>
      <c r="BK102" s="195">
        <f>SUM(BK103:BK106)</f>
        <v>0</v>
      </c>
    </row>
    <row r="103" s="2" customFormat="1" ht="49.05" customHeight="1">
      <c r="A103" s="39"/>
      <c r="B103" s="40"/>
      <c r="C103" s="198" t="s">
        <v>80</v>
      </c>
      <c r="D103" s="198" t="s">
        <v>133</v>
      </c>
      <c r="E103" s="199" t="s">
        <v>134</v>
      </c>
      <c r="F103" s="200" t="s">
        <v>135</v>
      </c>
      <c r="G103" s="201" t="s">
        <v>136</v>
      </c>
      <c r="H103" s="202">
        <v>50</v>
      </c>
      <c r="I103" s="203"/>
      <c r="J103" s="204">
        <f>ROUND(I103*H103,2)</f>
        <v>0</v>
      </c>
      <c r="K103" s="200" t="s">
        <v>137</v>
      </c>
      <c r="L103" s="45"/>
      <c r="M103" s="205" t="s">
        <v>19</v>
      </c>
      <c r="N103" s="206" t="s">
        <v>46</v>
      </c>
      <c r="O103" s="85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9" t="s">
        <v>138</v>
      </c>
      <c r="AT103" s="209" t="s">
        <v>133</v>
      </c>
      <c r="AU103" s="209" t="s">
        <v>139</v>
      </c>
      <c r="AY103" s="18" t="s">
        <v>129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8" t="s">
        <v>80</v>
      </c>
      <c r="BK103" s="210">
        <f>ROUND(I103*H103,2)</f>
        <v>0</v>
      </c>
      <c r="BL103" s="18" t="s">
        <v>138</v>
      </c>
      <c r="BM103" s="209" t="s">
        <v>140</v>
      </c>
    </row>
    <row r="104" s="2" customFormat="1">
      <c r="A104" s="39"/>
      <c r="B104" s="40"/>
      <c r="C104" s="41"/>
      <c r="D104" s="211" t="s">
        <v>141</v>
      </c>
      <c r="E104" s="41"/>
      <c r="F104" s="212" t="s">
        <v>142</v>
      </c>
      <c r="G104" s="41"/>
      <c r="H104" s="41"/>
      <c r="I104" s="213"/>
      <c r="J104" s="41"/>
      <c r="K104" s="41"/>
      <c r="L104" s="45"/>
      <c r="M104" s="214"/>
      <c r="N104" s="215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141</v>
      </c>
      <c r="AU104" s="18" t="s">
        <v>139</v>
      </c>
    </row>
    <row r="105" s="2" customFormat="1" ht="62.7" customHeight="1">
      <c r="A105" s="39"/>
      <c r="B105" s="40"/>
      <c r="C105" s="198" t="s">
        <v>82</v>
      </c>
      <c r="D105" s="198" t="s">
        <v>133</v>
      </c>
      <c r="E105" s="199" t="s">
        <v>143</v>
      </c>
      <c r="F105" s="200" t="s">
        <v>144</v>
      </c>
      <c r="G105" s="201" t="s">
        <v>136</v>
      </c>
      <c r="H105" s="202">
        <v>50</v>
      </c>
      <c r="I105" s="203"/>
      <c r="J105" s="204">
        <f>ROUND(I105*H105,2)</f>
        <v>0</v>
      </c>
      <c r="K105" s="200" t="s">
        <v>137</v>
      </c>
      <c r="L105" s="45"/>
      <c r="M105" s="205" t="s">
        <v>19</v>
      </c>
      <c r="N105" s="206" t="s">
        <v>46</v>
      </c>
      <c r="O105" s="85"/>
      <c r="P105" s="207">
        <f>O105*H105</f>
        <v>0</v>
      </c>
      <c r="Q105" s="207">
        <v>0</v>
      </c>
      <c r="R105" s="207">
        <f>Q105*H105</f>
        <v>0</v>
      </c>
      <c r="S105" s="207">
        <v>0.26000000000000001</v>
      </c>
      <c r="T105" s="208">
        <f>S105*H105</f>
        <v>13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9" t="s">
        <v>138</v>
      </c>
      <c r="AT105" s="209" t="s">
        <v>133</v>
      </c>
      <c r="AU105" s="209" t="s">
        <v>139</v>
      </c>
      <c r="AY105" s="18" t="s">
        <v>129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8" t="s">
        <v>80</v>
      </c>
      <c r="BK105" s="210">
        <f>ROUND(I105*H105,2)</f>
        <v>0</v>
      </c>
      <c r="BL105" s="18" t="s">
        <v>138</v>
      </c>
      <c r="BM105" s="209" t="s">
        <v>145</v>
      </c>
    </row>
    <row r="106" s="2" customFormat="1">
      <c r="A106" s="39"/>
      <c r="B106" s="40"/>
      <c r="C106" s="41"/>
      <c r="D106" s="211" t="s">
        <v>141</v>
      </c>
      <c r="E106" s="41"/>
      <c r="F106" s="212" t="s">
        <v>146</v>
      </c>
      <c r="G106" s="41"/>
      <c r="H106" s="41"/>
      <c r="I106" s="213"/>
      <c r="J106" s="41"/>
      <c r="K106" s="41"/>
      <c r="L106" s="45"/>
      <c r="M106" s="214"/>
      <c r="N106" s="215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141</v>
      </c>
      <c r="AU106" s="18" t="s">
        <v>139</v>
      </c>
    </row>
    <row r="107" s="12" customFormat="1" ht="20.88" customHeight="1">
      <c r="A107" s="12"/>
      <c r="B107" s="182"/>
      <c r="C107" s="183"/>
      <c r="D107" s="184" t="s">
        <v>74</v>
      </c>
      <c r="E107" s="196" t="s">
        <v>8</v>
      </c>
      <c r="F107" s="196" t="s">
        <v>147</v>
      </c>
      <c r="G107" s="183"/>
      <c r="H107" s="183"/>
      <c r="I107" s="186"/>
      <c r="J107" s="197">
        <f>BK107</f>
        <v>0</v>
      </c>
      <c r="K107" s="183"/>
      <c r="L107" s="188"/>
      <c r="M107" s="189"/>
      <c r="N107" s="190"/>
      <c r="O107" s="190"/>
      <c r="P107" s="191">
        <f>SUM(P108:P109)</f>
        <v>0</v>
      </c>
      <c r="Q107" s="190"/>
      <c r="R107" s="191">
        <f>SUM(R108:R109)</f>
        <v>0</v>
      </c>
      <c r="S107" s="190"/>
      <c r="T107" s="192">
        <f>SUM(T108:T109)</f>
        <v>69.082000000000008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3" t="s">
        <v>80</v>
      </c>
      <c r="AT107" s="194" t="s">
        <v>74</v>
      </c>
      <c r="AU107" s="194" t="s">
        <v>82</v>
      </c>
      <c r="AY107" s="193" t="s">
        <v>129</v>
      </c>
      <c r="BK107" s="195">
        <f>SUM(BK108:BK109)</f>
        <v>0</v>
      </c>
    </row>
    <row r="108" s="2" customFormat="1" ht="55.5" customHeight="1">
      <c r="A108" s="39"/>
      <c r="B108" s="40"/>
      <c r="C108" s="198" t="s">
        <v>139</v>
      </c>
      <c r="D108" s="198" t="s">
        <v>133</v>
      </c>
      <c r="E108" s="199" t="s">
        <v>148</v>
      </c>
      <c r="F108" s="200" t="s">
        <v>149</v>
      </c>
      <c r="G108" s="201" t="s">
        <v>150</v>
      </c>
      <c r="H108" s="202">
        <v>26.57</v>
      </c>
      <c r="I108" s="203"/>
      <c r="J108" s="204">
        <f>ROUND(I108*H108,2)</f>
        <v>0</v>
      </c>
      <c r="K108" s="200" t="s">
        <v>137</v>
      </c>
      <c r="L108" s="45"/>
      <c r="M108" s="205" t="s">
        <v>19</v>
      </c>
      <c r="N108" s="206" t="s">
        <v>46</v>
      </c>
      <c r="O108" s="85"/>
      <c r="P108" s="207">
        <f>O108*H108</f>
        <v>0</v>
      </c>
      <c r="Q108" s="207">
        <v>0</v>
      </c>
      <c r="R108" s="207">
        <f>Q108*H108</f>
        <v>0</v>
      </c>
      <c r="S108" s="207">
        <v>2.6000000000000001</v>
      </c>
      <c r="T108" s="208">
        <f>S108*H108</f>
        <v>69.082000000000008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9" t="s">
        <v>138</v>
      </c>
      <c r="AT108" s="209" t="s">
        <v>133</v>
      </c>
      <c r="AU108" s="209" t="s">
        <v>139</v>
      </c>
      <c r="AY108" s="18" t="s">
        <v>129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8" t="s">
        <v>80</v>
      </c>
      <c r="BK108" s="210">
        <f>ROUND(I108*H108,2)</f>
        <v>0</v>
      </c>
      <c r="BL108" s="18" t="s">
        <v>138</v>
      </c>
      <c r="BM108" s="209" t="s">
        <v>151</v>
      </c>
    </row>
    <row r="109" s="2" customFormat="1">
      <c r="A109" s="39"/>
      <c r="B109" s="40"/>
      <c r="C109" s="41"/>
      <c r="D109" s="211" t="s">
        <v>141</v>
      </c>
      <c r="E109" s="41"/>
      <c r="F109" s="212" t="s">
        <v>152</v>
      </c>
      <c r="G109" s="41"/>
      <c r="H109" s="41"/>
      <c r="I109" s="213"/>
      <c r="J109" s="41"/>
      <c r="K109" s="41"/>
      <c r="L109" s="45"/>
      <c r="M109" s="214"/>
      <c r="N109" s="215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141</v>
      </c>
      <c r="AU109" s="18" t="s">
        <v>139</v>
      </c>
    </row>
    <row r="110" s="12" customFormat="1" ht="20.88" customHeight="1">
      <c r="A110" s="12"/>
      <c r="B110" s="182"/>
      <c r="C110" s="183"/>
      <c r="D110" s="184" t="s">
        <v>74</v>
      </c>
      <c r="E110" s="196" t="s">
        <v>153</v>
      </c>
      <c r="F110" s="196" t="s">
        <v>154</v>
      </c>
      <c r="G110" s="183"/>
      <c r="H110" s="183"/>
      <c r="I110" s="186"/>
      <c r="J110" s="197">
        <f>BK110</f>
        <v>0</v>
      </c>
      <c r="K110" s="183"/>
      <c r="L110" s="188"/>
      <c r="M110" s="189"/>
      <c r="N110" s="190"/>
      <c r="O110" s="190"/>
      <c r="P110" s="191">
        <f>SUM(P111:P113)</f>
        <v>0</v>
      </c>
      <c r="Q110" s="190"/>
      <c r="R110" s="191">
        <f>SUM(R111:R113)</f>
        <v>0</v>
      </c>
      <c r="S110" s="190"/>
      <c r="T110" s="192">
        <f>SUM(T111:T113)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3" t="s">
        <v>80</v>
      </c>
      <c r="AT110" s="194" t="s">
        <v>74</v>
      </c>
      <c r="AU110" s="194" t="s">
        <v>82</v>
      </c>
      <c r="AY110" s="193" t="s">
        <v>129</v>
      </c>
      <c r="BK110" s="195">
        <f>SUM(BK111:BK113)</f>
        <v>0</v>
      </c>
    </row>
    <row r="111" s="2" customFormat="1" ht="44.25" customHeight="1">
      <c r="A111" s="39"/>
      <c r="B111" s="40"/>
      <c r="C111" s="198" t="s">
        <v>138</v>
      </c>
      <c r="D111" s="198" t="s">
        <v>133</v>
      </c>
      <c r="E111" s="199" t="s">
        <v>155</v>
      </c>
      <c r="F111" s="200" t="s">
        <v>156</v>
      </c>
      <c r="G111" s="201" t="s">
        <v>150</v>
      </c>
      <c r="H111" s="202">
        <v>32.5</v>
      </c>
      <c r="I111" s="203"/>
      <c r="J111" s="204">
        <f>ROUND(I111*H111,2)</f>
        <v>0</v>
      </c>
      <c r="K111" s="200" t="s">
        <v>137</v>
      </c>
      <c r="L111" s="45"/>
      <c r="M111" s="205" t="s">
        <v>19</v>
      </c>
      <c r="N111" s="206" t="s">
        <v>46</v>
      </c>
      <c r="O111" s="85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9" t="s">
        <v>138</v>
      </c>
      <c r="AT111" s="209" t="s">
        <v>133</v>
      </c>
      <c r="AU111" s="209" t="s">
        <v>139</v>
      </c>
      <c r="AY111" s="18" t="s">
        <v>129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8" t="s">
        <v>80</v>
      </c>
      <c r="BK111" s="210">
        <f>ROUND(I111*H111,2)</f>
        <v>0</v>
      </c>
      <c r="BL111" s="18" t="s">
        <v>138</v>
      </c>
      <c r="BM111" s="209" t="s">
        <v>157</v>
      </c>
    </row>
    <row r="112" s="2" customFormat="1">
      <c r="A112" s="39"/>
      <c r="B112" s="40"/>
      <c r="C112" s="41"/>
      <c r="D112" s="211" t="s">
        <v>141</v>
      </c>
      <c r="E112" s="41"/>
      <c r="F112" s="212" t="s">
        <v>158</v>
      </c>
      <c r="G112" s="41"/>
      <c r="H112" s="41"/>
      <c r="I112" s="213"/>
      <c r="J112" s="41"/>
      <c r="K112" s="41"/>
      <c r="L112" s="45"/>
      <c r="M112" s="214"/>
      <c r="N112" s="215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141</v>
      </c>
      <c r="AU112" s="18" t="s">
        <v>139</v>
      </c>
    </row>
    <row r="113" s="13" customFormat="1">
      <c r="A113" s="13"/>
      <c r="B113" s="216"/>
      <c r="C113" s="217"/>
      <c r="D113" s="218" t="s">
        <v>159</v>
      </c>
      <c r="E113" s="219" t="s">
        <v>19</v>
      </c>
      <c r="F113" s="220" t="s">
        <v>160</v>
      </c>
      <c r="G113" s="217"/>
      <c r="H113" s="221">
        <v>32.5</v>
      </c>
      <c r="I113" s="222"/>
      <c r="J113" s="217"/>
      <c r="K113" s="217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159</v>
      </c>
      <c r="AU113" s="227" t="s">
        <v>139</v>
      </c>
      <c r="AV113" s="13" t="s">
        <v>82</v>
      </c>
      <c r="AW113" s="13" t="s">
        <v>36</v>
      </c>
      <c r="AX113" s="13" t="s">
        <v>80</v>
      </c>
      <c r="AY113" s="227" t="s">
        <v>129</v>
      </c>
    </row>
    <row r="114" s="12" customFormat="1" ht="20.88" customHeight="1">
      <c r="A114" s="12"/>
      <c r="B114" s="182"/>
      <c r="C114" s="183"/>
      <c r="D114" s="184" t="s">
        <v>74</v>
      </c>
      <c r="E114" s="196" t="s">
        <v>161</v>
      </c>
      <c r="F114" s="196" t="s">
        <v>162</v>
      </c>
      <c r="G114" s="183"/>
      <c r="H114" s="183"/>
      <c r="I114" s="186"/>
      <c r="J114" s="197">
        <f>BK114</f>
        <v>0</v>
      </c>
      <c r="K114" s="183"/>
      <c r="L114" s="188"/>
      <c r="M114" s="189"/>
      <c r="N114" s="190"/>
      <c r="O114" s="190"/>
      <c r="P114" s="191">
        <f>SUM(P115:P119)</f>
        <v>0</v>
      </c>
      <c r="Q114" s="190"/>
      <c r="R114" s="191">
        <f>SUM(R115:R119)</f>
        <v>52</v>
      </c>
      <c r="S114" s="190"/>
      <c r="T114" s="192">
        <f>SUM(T115:T119)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3" t="s">
        <v>80</v>
      </c>
      <c r="AT114" s="194" t="s">
        <v>74</v>
      </c>
      <c r="AU114" s="194" t="s">
        <v>82</v>
      </c>
      <c r="AY114" s="193" t="s">
        <v>129</v>
      </c>
      <c r="BK114" s="195">
        <f>SUM(BK115:BK119)</f>
        <v>0</v>
      </c>
    </row>
    <row r="115" s="2" customFormat="1" ht="55.5" customHeight="1">
      <c r="A115" s="39"/>
      <c r="B115" s="40"/>
      <c r="C115" s="198" t="s">
        <v>163</v>
      </c>
      <c r="D115" s="198" t="s">
        <v>133</v>
      </c>
      <c r="E115" s="199" t="s">
        <v>164</v>
      </c>
      <c r="F115" s="200" t="s">
        <v>165</v>
      </c>
      <c r="G115" s="201" t="s">
        <v>150</v>
      </c>
      <c r="H115" s="202">
        <v>32.5</v>
      </c>
      <c r="I115" s="203"/>
      <c r="J115" s="204">
        <f>ROUND(I115*H115,2)</f>
        <v>0</v>
      </c>
      <c r="K115" s="200" t="s">
        <v>137</v>
      </c>
      <c r="L115" s="45"/>
      <c r="M115" s="205" t="s">
        <v>19</v>
      </c>
      <c r="N115" s="206" t="s">
        <v>46</v>
      </c>
      <c r="O115" s="85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9" t="s">
        <v>138</v>
      </c>
      <c r="AT115" s="209" t="s">
        <v>133</v>
      </c>
      <c r="AU115" s="209" t="s">
        <v>139</v>
      </c>
      <c r="AY115" s="18" t="s">
        <v>129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8" t="s">
        <v>80</v>
      </c>
      <c r="BK115" s="210">
        <f>ROUND(I115*H115,2)</f>
        <v>0</v>
      </c>
      <c r="BL115" s="18" t="s">
        <v>138</v>
      </c>
      <c r="BM115" s="209" t="s">
        <v>166</v>
      </c>
    </row>
    <row r="116" s="2" customFormat="1">
      <c r="A116" s="39"/>
      <c r="B116" s="40"/>
      <c r="C116" s="41"/>
      <c r="D116" s="211" t="s">
        <v>141</v>
      </c>
      <c r="E116" s="41"/>
      <c r="F116" s="212" t="s">
        <v>167</v>
      </c>
      <c r="G116" s="41"/>
      <c r="H116" s="41"/>
      <c r="I116" s="213"/>
      <c r="J116" s="41"/>
      <c r="K116" s="41"/>
      <c r="L116" s="45"/>
      <c r="M116" s="214"/>
      <c r="N116" s="215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141</v>
      </c>
      <c r="AU116" s="18" t="s">
        <v>139</v>
      </c>
    </row>
    <row r="117" s="13" customFormat="1">
      <c r="A117" s="13"/>
      <c r="B117" s="216"/>
      <c r="C117" s="217"/>
      <c r="D117" s="218" t="s">
        <v>159</v>
      </c>
      <c r="E117" s="219" t="s">
        <v>19</v>
      </c>
      <c r="F117" s="220" t="s">
        <v>160</v>
      </c>
      <c r="G117" s="217"/>
      <c r="H117" s="221">
        <v>32.5</v>
      </c>
      <c r="I117" s="222"/>
      <c r="J117" s="217"/>
      <c r="K117" s="217"/>
      <c r="L117" s="223"/>
      <c r="M117" s="224"/>
      <c r="N117" s="225"/>
      <c r="O117" s="225"/>
      <c r="P117" s="225"/>
      <c r="Q117" s="225"/>
      <c r="R117" s="225"/>
      <c r="S117" s="225"/>
      <c r="T117" s="22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7" t="s">
        <v>159</v>
      </c>
      <c r="AU117" s="227" t="s">
        <v>139</v>
      </c>
      <c r="AV117" s="13" t="s">
        <v>82</v>
      </c>
      <c r="AW117" s="13" t="s">
        <v>36</v>
      </c>
      <c r="AX117" s="13" t="s">
        <v>80</v>
      </c>
      <c r="AY117" s="227" t="s">
        <v>129</v>
      </c>
    </row>
    <row r="118" s="2" customFormat="1" ht="16.5" customHeight="1">
      <c r="A118" s="39"/>
      <c r="B118" s="40"/>
      <c r="C118" s="228" t="s">
        <v>168</v>
      </c>
      <c r="D118" s="228" t="s">
        <v>169</v>
      </c>
      <c r="E118" s="229" t="s">
        <v>170</v>
      </c>
      <c r="F118" s="230" t="s">
        <v>171</v>
      </c>
      <c r="G118" s="231" t="s">
        <v>172</v>
      </c>
      <c r="H118" s="232">
        <v>52</v>
      </c>
      <c r="I118" s="233"/>
      <c r="J118" s="234">
        <f>ROUND(I118*H118,2)</f>
        <v>0</v>
      </c>
      <c r="K118" s="230" t="s">
        <v>137</v>
      </c>
      <c r="L118" s="235"/>
      <c r="M118" s="236" t="s">
        <v>19</v>
      </c>
      <c r="N118" s="237" t="s">
        <v>46</v>
      </c>
      <c r="O118" s="85"/>
      <c r="P118" s="207">
        <f>O118*H118</f>
        <v>0</v>
      </c>
      <c r="Q118" s="207">
        <v>1</v>
      </c>
      <c r="R118" s="207">
        <f>Q118*H118</f>
        <v>52</v>
      </c>
      <c r="S118" s="207">
        <v>0</v>
      </c>
      <c r="T118" s="208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9" t="s">
        <v>173</v>
      </c>
      <c r="AT118" s="209" t="s">
        <v>169</v>
      </c>
      <c r="AU118" s="209" t="s">
        <v>139</v>
      </c>
      <c r="AY118" s="18" t="s">
        <v>129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8" t="s">
        <v>80</v>
      </c>
      <c r="BK118" s="210">
        <f>ROUND(I118*H118,2)</f>
        <v>0</v>
      </c>
      <c r="BL118" s="18" t="s">
        <v>138</v>
      </c>
      <c r="BM118" s="209" t="s">
        <v>174</v>
      </c>
    </row>
    <row r="119" s="13" customFormat="1">
      <c r="A119" s="13"/>
      <c r="B119" s="216"/>
      <c r="C119" s="217"/>
      <c r="D119" s="218" t="s">
        <v>159</v>
      </c>
      <c r="E119" s="217"/>
      <c r="F119" s="220" t="s">
        <v>175</v>
      </c>
      <c r="G119" s="217"/>
      <c r="H119" s="221">
        <v>52</v>
      </c>
      <c r="I119" s="222"/>
      <c r="J119" s="217"/>
      <c r="K119" s="217"/>
      <c r="L119" s="223"/>
      <c r="M119" s="224"/>
      <c r="N119" s="225"/>
      <c r="O119" s="225"/>
      <c r="P119" s="225"/>
      <c r="Q119" s="225"/>
      <c r="R119" s="225"/>
      <c r="S119" s="225"/>
      <c r="T119" s="22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7" t="s">
        <v>159</v>
      </c>
      <c r="AU119" s="227" t="s">
        <v>139</v>
      </c>
      <c r="AV119" s="13" t="s">
        <v>82</v>
      </c>
      <c r="AW119" s="13" t="s">
        <v>4</v>
      </c>
      <c r="AX119" s="13" t="s">
        <v>80</v>
      </c>
      <c r="AY119" s="227" t="s">
        <v>129</v>
      </c>
    </row>
    <row r="120" s="12" customFormat="1" ht="20.88" customHeight="1">
      <c r="A120" s="12"/>
      <c r="B120" s="182"/>
      <c r="C120" s="183"/>
      <c r="D120" s="184" t="s">
        <v>74</v>
      </c>
      <c r="E120" s="196" t="s">
        <v>176</v>
      </c>
      <c r="F120" s="196" t="s">
        <v>177</v>
      </c>
      <c r="G120" s="183"/>
      <c r="H120" s="183"/>
      <c r="I120" s="186"/>
      <c r="J120" s="197">
        <f>BK120</f>
        <v>0</v>
      </c>
      <c r="K120" s="183"/>
      <c r="L120" s="188"/>
      <c r="M120" s="189"/>
      <c r="N120" s="190"/>
      <c r="O120" s="190"/>
      <c r="P120" s="191">
        <f>SUM(P121:P130)</f>
        <v>0</v>
      </c>
      <c r="Q120" s="190"/>
      <c r="R120" s="191">
        <f>SUM(R121:R130)</f>
        <v>0.0030000000000000001</v>
      </c>
      <c r="S120" s="190"/>
      <c r="T120" s="192">
        <f>SUM(T121:T130)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3" t="s">
        <v>80</v>
      </c>
      <c r="AT120" s="194" t="s">
        <v>74</v>
      </c>
      <c r="AU120" s="194" t="s">
        <v>82</v>
      </c>
      <c r="AY120" s="193" t="s">
        <v>129</v>
      </c>
      <c r="BK120" s="195">
        <f>SUM(BK121:BK130)</f>
        <v>0</v>
      </c>
    </row>
    <row r="121" s="2" customFormat="1" ht="33" customHeight="1">
      <c r="A121" s="39"/>
      <c r="B121" s="40"/>
      <c r="C121" s="198" t="s">
        <v>178</v>
      </c>
      <c r="D121" s="198" t="s">
        <v>133</v>
      </c>
      <c r="E121" s="199" t="s">
        <v>179</v>
      </c>
      <c r="F121" s="200" t="s">
        <v>180</v>
      </c>
      <c r="G121" s="201" t="s">
        <v>136</v>
      </c>
      <c r="H121" s="202">
        <v>82.799999999999997</v>
      </c>
      <c r="I121" s="203"/>
      <c r="J121" s="204">
        <f>ROUND(I121*H121,2)</f>
        <v>0</v>
      </c>
      <c r="K121" s="200" t="s">
        <v>137</v>
      </c>
      <c r="L121" s="45"/>
      <c r="M121" s="205" t="s">
        <v>19</v>
      </c>
      <c r="N121" s="206" t="s">
        <v>46</v>
      </c>
      <c r="O121" s="85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9" t="s">
        <v>138</v>
      </c>
      <c r="AT121" s="209" t="s">
        <v>133</v>
      </c>
      <c r="AU121" s="209" t="s">
        <v>139</v>
      </c>
      <c r="AY121" s="18" t="s">
        <v>129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8" t="s">
        <v>80</v>
      </c>
      <c r="BK121" s="210">
        <f>ROUND(I121*H121,2)</f>
        <v>0</v>
      </c>
      <c r="BL121" s="18" t="s">
        <v>138</v>
      </c>
      <c r="BM121" s="209" t="s">
        <v>181</v>
      </c>
    </row>
    <row r="122" s="2" customFormat="1">
      <c r="A122" s="39"/>
      <c r="B122" s="40"/>
      <c r="C122" s="41"/>
      <c r="D122" s="211" t="s">
        <v>141</v>
      </c>
      <c r="E122" s="41"/>
      <c r="F122" s="212" t="s">
        <v>182</v>
      </c>
      <c r="G122" s="41"/>
      <c r="H122" s="41"/>
      <c r="I122" s="213"/>
      <c r="J122" s="41"/>
      <c r="K122" s="41"/>
      <c r="L122" s="45"/>
      <c r="M122" s="214"/>
      <c r="N122" s="215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141</v>
      </c>
      <c r="AU122" s="18" t="s">
        <v>139</v>
      </c>
    </row>
    <row r="123" s="13" customFormat="1">
      <c r="A123" s="13"/>
      <c r="B123" s="216"/>
      <c r="C123" s="217"/>
      <c r="D123" s="218" t="s">
        <v>159</v>
      </c>
      <c r="E123" s="219" t="s">
        <v>19</v>
      </c>
      <c r="F123" s="220" t="s">
        <v>183</v>
      </c>
      <c r="G123" s="217"/>
      <c r="H123" s="221">
        <v>32.799999999999997</v>
      </c>
      <c r="I123" s="222"/>
      <c r="J123" s="217"/>
      <c r="K123" s="217"/>
      <c r="L123" s="223"/>
      <c r="M123" s="224"/>
      <c r="N123" s="225"/>
      <c r="O123" s="225"/>
      <c r="P123" s="225"/>
      <c r="Q123" s="225"/>
      <c r="R123" s="225"/>
      <c r="S123" s="225"/>
      <c r="T123" s="22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7" t="s">
        <v>159</v>
      </c>
      <c r="AU123" s="227" t="s">
        <v>139</v>
      </c>
      <c r="AV123" s="13" t="s">
        <v>82</v>
      </c>
      <c r="AW123" s="13" t="s">
        <v>36</v>
      </c>
      <c r="AX123" s="13" t="s">
        <v>75</v>
      </c>
      <c r="AY123" s="227" t="s">
        <v>129</v>
      </c>
    </row>
    <row r="124" s="13" customFormat="1">
      <c r="A124" s="13"/>
      <c r="B124" s="216"/>
      <c r="C124" s="217"/>
      <c r="D124" s="218" t="s">
        <v>159</v>
      </c>
      <c r="E124" s="219" t="s">
        <v>19</v>
      </c>
      <c r="F124" s="220" t="s">
        <v>184</v>
      </c>
      <c r="G124" s="217"/>
      <c r="H124" s="221">
        <v>50</v>
      </c>
      <c r="I124" s="222"/>
      <c r="J124" s="217"/>
      <c r="K124" s="217"/>
      <c r="L124" s="223"/>
      <c r="M124" s="224"/>
      <c r="N124" s="225"/>
      <c r="O124" s="225"/>
      <c r="P124" s="225"/>
      <c r="Q124" s="225"/>
      <c r="R124" s="225"/>
      <c r="S124" s="225"/>
      <c r="T124" s="22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7" t="s">
        <v>159</v>
      </c>
      <c r="AU124" s="227" t="s">
        <v>139</v>
      </c>
      <c r="AV124" s="13" t="s">
        <v>82</v>
      </c>
      <c r="AW124" s="13" t="s">
        <v>36</v>
      </c>
      <c r="AX124" s="13" t="s">
        <v>75</v>
      </c>
      <c r="AY124" s="227" t="s">
        <v>129</v>
      </c>
    </row>
    <row r="125" s="14" customFormat="1">
      <c r="A125" s="14"/>
      <c r="B125" s="238"/>
      <c r="C125" s="239"/>
      <c r="D125" s="218" t="s">
        <v>159</v>
      </c>
      <c r="E125" s="240" t="s">
        <v>19</v>
      </c>
      <c r="F125" s="241" t="s">
        <v>185</v>
      </c>
      <c r="G125" s="239"/>
      <c r="H125" s="242">
        <v>82.799999999999997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159</v>
      </c>
      <c r="AU125" s="248" t="s">
        <v>139</v>
      </c>
      <c r="AV125" s="14" t="s">
        <v>138</v>
      </c>
      <c r="AW125" s="14" t="s">
        <v>36</v>
      </c>
      <c r="AX125" s="14" t="s">
        <v>80</v>
      </c>
      <c r="AY125" s="248" t="s">
        <v>129</v>
      </c>
    </row>
    <row r="126" s="2" customFormat="1" ht="37.8" customHeight="1">
      <c r="A126" s="39"/>
      <c r="B126" s="40"/>
      <c r="C126" s="198" t="s">
        <v>173</v>
      </c>
      <c r="D126" s="198" t="s">
        <v>133</v>
      </c>
      <c r="E126" s="199" t="s">
        <v>186</v>
      </c>
      <c r="F126" s="200" t="s">
        <v>187</v>
      </c>
      <c r="G126" s="201" t="s">
        <v>136</v>
      </c>
      <c r="H126" s="202">
        <v>50</v>
      </c>
      <c r="I126" s="203"/>
      <c r="J126" s="204">
        <f>ROUND(I126*H126,2)</f>
        <v>0</v>
      </c>
      <c r="K126" s="200" t="s">
        <v>137</v>
      </c>
      <c r="L126" s="45"/>
      <c r="M126" s="205" t="s">
        <v>19</v>
      </c>
      <c r="N126" s="206" t="s">
        <v>46</v>
      </c>
      <c r="O126" s="85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9" t="s">
        <v>188</v>
      </c>
      <c r="AT126" s="209" t="s">
        <v>133</v>
      </c>
      <c r="AU126" s="209" t="s">
        <v>139</v>
      </c>
      <c r="AY126" s="18" t="s">
        <v>129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8" t="s">
        <v>80</v>
      </c>
      <c r="BK126" s="210">
        <f>ROUND(I126*H126,2)</f>
        <v>0</v>
      </c>
      <c r="BL126" s="18" t="s">
        <v>188</v>
      </c>
      <c r="BM126" s="209" t="s">
        <v>189</v>
      </c>
    </row>
    <row r="127" s="2" customFormat="1">
      <c r="A127" s="39"/>
      <c r="B127" s="40"/>
      <c r="C127" s="41"/>
      <c r="D127" s="211" t="s">
        <v>141</v>
      </c>
      <c r="E127" s="41"/>
      <c r="F127" s="212" t="s">
        <v>190</v>
      </c>
      <c r="G127" s="41"/>
      <c r="H127" s="41"/>
      <c r="I127" s="213"/>
      <c r="J127" s="41"/>
      <c r="K127" s="41"/>
      <c r="L127" s="45"/>
      <c r="M127" s="214"/>
      <c r="N127" s="215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141</v>
      </c>
      <c r="AU127" s="18" t="s">
        <v>139</v>
      </c>
    </row>
    <row r="128" s="2" customFormat="1" ht="16.5" customHeight="1">
      <c r="A128" s="39"/>
      <c r="B128" s="40"/>
      <c r="C128" s="228" t="s">
        <v>191</v>
      </c>
      <c r="D128" s="228" t="s">
        <v>169</v>
      </c>
      <c r="E128" s="229" t="s">
        <v>192</v>
      </c>
      <c r="F128" s="230" t="s">
        <v>193</v>
      </c>
      <c r="G128" s="231" t="s">
        <v>194</v>
      </c>
      <c r="H128" s="232">
        <v>3</v>
      </c>
      <c r="I128" s="233"/>
      <c r="J128" s="234">
        <f>ROUND(I128*H128,2)</f>
        <v>0</v>
      </c>
      <c r="K128" s="230" t="s">
        <v>137</v>
      </c>
      <c r="L128" s="235"/>
      <c r="M128" s="236" t="s">
        <v>19</v>
      </c>
      <c r="N128" s="237" t="s">
        <v>46</v>
      </c>
      <c r="O128" s="85"/>
      <c r="P128" s="207">
        <f>O128*H128</f>
        <v>0</v>
      </c>
      <c r="Q128" s="207">
        <v>0.001</v>
      </c>
      <c r="R128" s="207">
        <f>Q128*H128</f>
        <v>0.0030000000000000001</v>
      </c>
      <c r="S128" s="207">
        <v>0</v>
      </c>
      <c r="T128" s="20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9" t="s">
        <v>195</v>
      </c>
      <c r="AT128" s="209" t="s">
        <v>169</v>
      </c>
      <c r="AU128" s="209" t="s">
        <v>139</v>
      </c>
      <c r="AY128" s="18" t="s">
        <v>129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8" t="s">
        <v>80</v>
      </c>
      <c r="BK128" s="210">
        <f>ROUND(I128*H128,2)</f>
        <v>0</v>
      </c>
      <c r="BL128" s="18" t="s">
        <v>188</v>
      </c>
      <c r="BM128" s="209" t="s">
        <v>196</v>
      </c>
    </row>
    <row r="129" s="2" customFormat="1" ht="21.75" customHeight="1">
      <c r="A129" s="39"/>
      <c r="B129" s="40"/>
      <c r="C129" s="198" t="s">
        <v>197</v>
      </c>
      <c r="D129" s="198" t="s">
        <v>133</v>
      </c>
      <c r="E129" s="199" t="s">
        <v>198</v>
      </c>
      <c r="F129" s="200" t="s">
        <v>199</v>
      </c>
      <c r="G129" s="201" t="s">
        <v>136</v>
      </c>
      <c r="H129" s="202">
        <v>50</v>
      </c>
      <c r="I129" s="203"/>
      <c r="J129" s="204">
        <f>ROUND(I129*H129,2)</f>
        <v>0</v>
      </c>
      <c r="K129" s="200" t="s">
        <v>137</v>
      </c>
      <c r="L129" s="45"/>
      <c r="M129" s="205" t="s">
        <v>19</v>
      </c>
      <c r="N129" s="206" t="s">
        <v>46</v>
      </c>
      <c r="O129" s="85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9" t="s">
        <v>138</v>
      </c>
      <c r="AT129" s="209" t="s">
        <v>133</v>
      </c>
      <c r="AU129" s="209" t="s">
        <v>139</v>
      </c>
      <c r="AY129" s="18" t="s">
        <v>129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8" t="s">
        <v>80</v>
      </c>
      <c r="BK129" s="210">
        <f>ROUND(I129*H129,2)</f>
        <v>0</v>
      </c>
      <c r="BL129" s="18" t="s">
        <v>138</v>
      </c>
      <c r="BM129" s="209" t="s">
        <v>200</v>
      </c>
    </row>
    <row r="130" s="2" customFormat="1">
      <c r="A130" s="39"/>
      <c r="B130" s="40"/>
      <c r="C130" s="41"/>
      <c r="D130" s="211" t="s">
        <v>141</v>
      </c>
      <c r="E130" s="41"/>
      <c r="F130" s="212" t="s">
        <v>201</v>
      </c>
      <c r="G130" s="41"/>
      <c r="H130" s="41"/>
      <c r="I130" s="213"/>
      <c r="J130" s="41"/>
      <c r="K130" s="41"/>
      <c r="L130" s="45"/>
      <c r="M130" s="214"/>
      <c r="N130" s="215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141</v>
      </c>
      <c r="AU130" s="18" t="s">
        <v>139</v>
      </c>
    </row>
    <row r="131" s="12" customFormat="1" ht="22.8" customHeight="1">
      <c r="A131" s="12"/>
      <c r="B131" s="182"/>
      <c r="C131" s="183"/>
      <c r="D131" s="184" t="s">
        <v>74</v>
      </c>
      <c r="E131" s="196" t="s">
        <v>82</v>
      </c>
      <c r="F131" s="196" t="s">
        <v>202</v>
      </c>
      <c r="G131" s="183"/>
      <c r="H131" s="183"/>
      <c r="I131" s="186"/>
      <c r="J131" s="197">
        <f>BK131</f>
        <v>0</v>
      </c>
      <c r="K131" s="183"/>
      <c r="L131" s="188"/>
      <c r="M131" s="189"/>
      <c r="N131" s="190"/>
      <c r="O131" s="190"/>
      <c r="P131" s="191">
        <f>P132</f>
        <v>0</v>
      </c>
      <c r="Q131" s="190"/>
      <c r="R131" s="191">
        <f>R132</f>
        <v>85.909051839999989</v>
      </c>
      <c r="S131" s="190"/>
      <c r="T131" s="19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3" t="s">
        <v>80</v>
      </c>
      <c r="AT131" s="194" t="s">
        <v>74</v>
      </c>
      <c r="AU131" s="194" t="s">
        <v>80</v>
      </c>
      <c r="AY131" s="193" t="s">
        <v>129</v>
      </c>
      <c r="BK131" s="195">
        <f>BK132</f>
        <v>0</v>
      </c>
    </row>
    <row r="132" s="12" customFormat="1" ht="20.88" customHeight="1">
      <c r="A132" s="12"/>
      <c r="B132" s="182"/>
      <c r="C132" s="183"/>
      <c r="D132" s="184" t="s">
        <v>74</v>
      </c>
      <c r="E132" s="196" t="s">
        <v>203</v>
      </c>
      <c r="F132" s="196" t="s">
        <v>204</v>
      </c>
      <c r="G132" s="183"/>
      <c r="H132" s="183"/>
      <c r="I132" s="186"/>
      <c r="J132" s="197">
        <f>BK132</f>
        <v>0</v>
      </c>
      <c r="K132" s="183"/>
      <c r="L132" s="188"/>
      <c r="M132" s="189"/>
      <c r="N132" s="190"/>
      <c r="O132" s="190"/>
      <c r="P132" s="191">
        <f>SUM(P133:P139)</f>
        <v>0</v>
      </c>
      <c r="Q132" s="190"/>
      <c r="R132" s="191">
        <f>SUM(R133:R139)</f>
        <v>85.909051839999989</v>
      </c>
      <c r="S132" s="190"/>
      <c r="T132" s="192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3" t="s">
        <v>80</v>
      </c>
      <c r="AT132" s="194" t="s">
        <v>74</v>
      </c>
      <c r="AU132" s="194" t="s">
        <v>82</v>
      </c>
      <c r="AY132" s="193" t="s">
        <v>129</v>
      </c>
      <c r="BK132" s="195">
        <f>SUM(BK133:BK139)</f>
        <v>0</v>
      </c>
    </row>
    <row r="133" s="2" customFormat="1" ht="24.15" customHeight="1">
      <c r="A133" s="39"/>
      <c r="B133" s="40"/>
      <c r="C133" s="198" t="s">
        <v>131</v>
      </c>
      <c r="D133" s="198" t="s">
        <v>133</v>
      </c>
      <c r="E133" s="199" t="s">
        <v>205</v>
      </c>
      <c r="F133" s="200" t="s">
        <v>206</v>
      </c>
      <c r="G133" s="201" t="s">
        <v>150</v>
      </c>
      <c r="H133" s="202">
        <v>26.57</v>
      </c>
      <c r="I133" s="203"/>
      <c r="J133" s="204">
        <f>ROUND(I133*H133,2)</f>
        <v>0</v>
      </c>
      <c r="K133" s="200" t="s">
        <v>137</v>
      </c>
      <c r="L133" s="45"/>
      <c r="M133" s="205" t="s">
        <v>19</v>
      </c>
      <c r="N133" s="206" t="s">
        <v>46</v>
      </c>
      <c r="O133" s="85"/>
      <c r="P133" s="207">
        <f>O133*H133</f>
        <v>0</v>
      </c>
      <c r="Q133" s="207">
        <v>2.3010199999999998</v>
      </c>
      <c r="R133" s="207">
        <f>Q133*H133</f>
        <v>61.138101399999996</v>
      </c>
      <c r="S133" s="207">
        <v>0</v>
      </c>
      <c r="T133" s="20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9" t="s">
        <v>138</v>
      </c>
      <c r="AT133" s="209" t="s">
        <v>133</v>
      </c>
      <c r="AU133" s="209" t="s">
        <v>139</v>
      </c>
      <c r="AY133" s="18" t="s">
        <v>129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8" t="s">
        <v>80</v>
      </c>
      <c r="BK133" s="210">
        <f>ROUND(I133*H133,2)</f>
        <v>0</v>
      </c>
      <c r="BL133" s="18" t="s">
        <v>138</v>
      </c>
      <c r="BM133" s="209" t="s">
        <v>207</v>
      </c>
    </row>
    <row r="134" s="2" customFormat="1">
      <c r="A134" s="39"/>
      <c r="B134" s="40"/>
      <c r="C134" s="41"/>
      <c r="D134" s="211" t="s">
        <v>141</v>
      </c>
      <c r="E134" s="41"/>
      <c r="F134" s="212" t="s">
        <v>208</v>
      </c>
      <c r="G134" s="41"/>
      <c r="H134" s="41"/>
      <c r="I134" s="213"/>
      <c r="J134" s="41"/>
      <c r="K134" s="41"/>
      <c r="L134" s="45"/>
      <c r="M134" s="214"/>
      <c r="N134" s="215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141</v>
      </c>
      <c r="AU134" s="18" t="s">
        <v>139</v>
      </c>
    </row>
    <row r="135" s="2" customFormat="1" ht="55.5" customHeight="1">
      <c r="A135" s="39"/>
      <c r="B135" s="40"/>
      <c r="C135" s="198" t="s">
        <v>8</v>
      </c>
      <c r="D135" s="198" t="s">
        <v>133</v>
      </c>
      <c r="E135" s="199" t="s">
        <v>209</v>
      </c>
      <c r="F135" s="200" t="s">
        <v>210</v>
      </c>
      <c r="G135" s="201" t="s">
        <v>172</v>
      </c>
      <c r="H135" s="202">
        <v>0.159</v>
      </c>
      <c r="I135" s="203"/>
      <c r="J135" s="204">
        <f>ROUND(I135*H135,2)</f>
        <v>0</v>
      </c>
      <c r="K135" s="200" t="s">
        <v>137</v>
      </c>
      <c r="L135" s="45"/>
      <c r="M135" s="205" t="s">
        <v>19</v>
      </c>
      <c r="N135" s="206" t="s">
        <v>46</v>
      </c>
      <c r="O135" s="85"/>
      <c r="P135" s="207">
        <f>O135*H135</f>
        <v>0</v>
      </c>
      <c r="Q135" s="207">
        <v>1.0593999999999999</v>
      </c>
      <c r="R135" s="207">
        <f>Q135*H135</f>
        <v>0.1684446</v>
      </c>
      <c r="S135" s="207">
        <v>0</v>
      </c>
      <c r="T135" s="20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9" t="s">
        <v>138</v>
      </c>
      <c r="AT135" s="209" t="s">
        <v>133</v>
      </c>
      <c r="AU135" s="209" t="s">
        <v>139</v>
      </c>
      <c r="AY135" s="18" t="s">
        <v>129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8" t="s">
        <v>80</v>
      </c>
      <c r="BK135" s="210">
        <f>ROUND(I135*H135,2)</f>
        <v>0</v>
      </c>
      <c r="BL135" s="18" t="s">
        <v>138</v>
      </c>
      <c r="BM135" s="209" t="s">
        <v>211</v>
      </c>
    </row>
    <row r="136" s="2" customFormat="1">
      <c r="A136" s="39"/>
      <c r="B136" s="40"/>
      <c r="C136" s="41"/>
      <c r="D136" s="211" t="s">
        <v>141</v>
      </c>
      <c r="E136" s="41"/>
      <c r="F136" s="212" t="s">
        <v>212</v>
      </c>
      <c r="G136" s="41"/>
      <c r="H136" s="41"/>
      <c r="I136" s="213"/>
      <c r="J136" s="41"/>
      <c r="K136" s="41"/>
      <c r="L136" s="45"/>
      <c r="M136" s="214"/>
      <c r="N136" s="215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141</v>
      </c>
      <c r="AU136" s="18" t="s">
        <v>139</v>
      </c>
    </row>
    <row r="137" s="2" customFormat="1" ht="16.5" customHeight="1">
      <c r="A137" s="39"/>
      <c r="B137" s="40"/>
      <c r="C137" s="198" t="s">
        <v>153</v>
      </c>
      <c r="D137" s="198" t="s">
        <v>133</v>
      </c>
      <c r="E137" s="199" t="s">
        <v>213</v>
      </c>
      <c r="F137" s="200" t="s">
        <v>214</v>
      </c>
      <c r="G137" s="201" t="s">
        <v>150</v>
      </c>
      <c r="H137" s="202">
        <v>10.692</v>
      </c>
      <c r="I137" s="203"/>
      <c r="J137" s="204">
        <f>ROUND(I137*H137,2)</f>
        <v>0</v>
      </c>
      <c r="K137" s="200" t="s">
        <v>137</v>
      </c>
      <c r="L137" s="45"/>
      <c r="M137" s="205" t="s">
        <v>19</v>
      </c>
      <c r="N137" s="206" t="s">
        <v>46</v>
      </c>
      <c r="O137" s="85"/>
      <c r="P137" s="207">
        <f>O137*H137</f>
        <v>0</v>
      </c>
      <c r="Q137" s="207">
        <v>2.3010199999999998</v>
      </c>
      <c r="R137" s="207">
        <f>Q137*H137</f>
        <v>24.602505839999999</v>
      </c>
      <c r="S137" s="207">
        <v>0</v>
      </c>
      <c r="T137" s="20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9" t="s">
        <v>138</v>
      </c>
      <c r="AT137" s="209" t="s">
        <v>133</v>
      </c>
      <c r="AU137" s="209" t="s">
        <v>139</v>
      </c>
      <c r="AY137" s="18" t="s">
        <v>129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8" t="s">
        <v>80</v>
      </c>
      <c r="BK137" s="210">
        <f>ROUND(I137*H137,2)</f>
        <v>0</v>
      </c>
      <c r="BL137" s="18" t="s">
        <v>138</v>
      </c>
      <c r="BM137" s="209" t="s">
        <v>215</v>
      </c>
    </row>
    <row r="138" s="2" customFormat="1">
      <c r="A138" s="39"/>
      <c r="B138" s="40"/>
      <c r="C138" s="41"/>
      <c r="D138" s="211" t="s">
        <v>141</v>
      </c>
      <c r="E138" s="41"/>
      <c r="F138" s="212" t="s">
        <v>216</v>
      </c>
      <c r="G138" s="41"/>
      <c r="H138" s="41"/>
      <c r="I138" s="213"/>
      <c r="J138" s="41"/>
      <c r="K138" s="41"/>
      <c r="L138" s="45"/>
      <c r="M138" s="214"/>
      <c r="N138" s="215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141</v>
      </c>
      <c r="AU138" s="18" t="s">
        <v>139</v>
      </c>
    </row>
    <row r="139" s="13" customFormat="1">
      <c r="A139" s="13"/>
      <c r="B139" s="216"/>
      <c r="C139" s="217"/>
      <c r="D139" s="218" t="s">
        <v>159</v>
      </c>
      <c r="E139" s="219" t="s">
        <v>19</v>
      </c>
      <c r="F139" s="220" t="s">
        <v>217</v>
      </c>
      <c r="G139" s="217"/>
      <c r="H139" s="221">
        <v>10.692</v>
      </c>
      <c r="I139" s="222"/>
      <c r="J139" s="217"/>
      <c r="K139" s="217"/>
      <c r="L139" s="223"/>
      <c r="M139" s="224"/>
      <c r="N139" s="225"/>
      <c r="O139" s="225"/>
      <c r="P139" s="225"/>
      <c r="Q139" s="225"/>
      <c r="R139" s="225"/>
      <c r="S139" s="225"/>
      <c r="T139" s="22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7" t="s">
        <v>159</v>
      </c>
      <c r="AU139" s="227" t="s">
        <v>139</v>
      </c>
      <c r="AV139" s="13" t="s">
        <v>82</v>
      </c>
      <c r="AW139" s="13" t="s">
        <v>36</v>
      </c>
      <c r="AX139" s="13" t="s">
        <v>80</v>
      </c>
      <c r="AY139" s="227" t="s">
        <v>129</v>
      </c>
    </row>
    <row r="140" s="12" customFormat="1" ht="22.8" customHeight="1">
      <c r="A140" s="12"/>
      <c r="B140" s="182"/>
      <c r="C140" s="183"/>
      <c r="D140" s="184" t="s">
        <v>74</v>
      </c>
      <c r="E140" s="196" t="s">
        <v>139</v>
      </c>
      <c r="F140" s="196" t="s">
        <v>218</v>
      </c>
      <c r="G140" s="183"/>
      <c r="H140" s="183"/>
      <c r="I140" s="186"/>
      <c r="J140" s="197">
        <f>BK140</f>
        <v>0</v>
      </c>
      <c r="K140" s="183"/>
      <c r="L140" s="188"/>
      <c r="M140" s="189"/>
      <c r="N140" s="190"/>
      <c r="O140" s="190"/>
      <c r="P140" s="191">
        <f>P141+P153</f>
        <v>0</v>
      </c>
      <c r="Q140" s="190"/>
      <c r="R140" s="191">
        <f>R141+R153</f>
        <v>97.94770960000001</v>
      </c>
      <c r="S140" s="190"/>
      <c r="T140" s="192">
        <f>T141+T153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3" t="s">
        <v>80</v>
      </c>
      <c r="AT140" s="194" t="s">
        <v>74</v>
      </c>
      <c r="AU140" s="194" t="s">
        <v>80</v>
      </c>
      <c r="AY140" s="193" t="s">
        <v>129</v>
      </c>
      <c r="BK140" s="195">
        <f>BK141+BK153</f>
        <v>0</v>
      </c>
    </row>
    <row r="141" s="12" customFormat="1" ht="20.88" customHeight="1">
      <c r="A141" s="12"/>
      <c r="B141" s="182"/>
      <c r="C141" s="183"/>
      <c r="D141" s="184" t="s">
        <v>74</v>
      </c>
      <c r="E141" s="196" t="s">
        <v>219</v>
      </c>
      <c r="F141" s="196" t="s">
        <v>220</v>
      </c>
      <c r="G141" s="183"/>
      <c r="H141" s="183"/>
      <c r="I141" s="186"/>
      <c r="J141" s="197">
        <f>BK141</f>
        <v>0</v>
      </c>
      <c r="K141" s="183"/>
      <c r="L141" s="188"/>
      <c r="M141" s="189"/>
      <c r="N141" s="190"/>
      <c r="O141" s="190"/>
      <c r="P141" s="191">
        <f>SUM(P142:P152)</f>
        <v>0</v>
      </c>
      <c r="Q141" s="190"/>
      <c r="R141" s="191">
        <f>SUM(R142:R152)</f>
        <v>88.164918400000005</v>
      </c>
      <c r="S141" s="190"/>
      <c r="T141" s="192">
        <f>SUM(T142:T152)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3" t="s">
        <v>80</v>
      </c>
      <c r="AT141" s="194" t="s">
        <v>74</v>
      </c>
      <c r="AU141" s="194" t="s">
        <v>82</v>
      </c>
      <c r="AY141" s="193" t="s">
        <v>129</v>
      </c>
      <c r="BK141" s="195">
        <f>SUM(BK142:BK152)</f>
        <v>0</v>
      </c>
    </row>
    <row r="142" s="2" customFormat="1" ht="33" customHeight="1">
      <c r="A142" s="39"/>
      <c r="B142" s="40"/>
      <c r="C142" s="198" t="s">
        <v>221</v>
      </c>
      <c r="D142" s="198" t="s">
        <v>133</v>
      </c>
      <c r="E142" s="199" t="s">
        <v>222</v>
      </c>
      <c r="F142" s="200" t="s">
        <v>223</v>
      </c>
      <c r="G142" s="201" t="s">
        <v>150</v>
      </c>
      <c r="H142" s="202">
        <v>20.571999999999999</v>
      </c>
      <c r="I142" s="203"/>
      <c r="J142" s="204">
        <f>ROUND(I142*H142,2)</f>
        <v>0</v>
      </c>
      <c r="K142" s="200" t="s">
        <v>137</v>
      </c>
      <c r="L142" s="45"/>
      <c r="M142" s="205" t="s">
        <v>19</v>
      </c>
      <c r="N142" s="206" t="s">
        <v>46</v>
      </c>
      <c r="O142" s="85"/>
      <c r="P142" s="207">
        <f>O142*H142</f>
        <v>0</v>
      </c>
      <c r="Q142" s="207">
        <v>1.6627000000000001</v>
      </c>
      <c r="R142" s="207">
        <f>Q142*H142</f>
        <v>34.205064399999998</v>
      </c>
      <c r="S142" s="207">
        <v>0</v>
      </c>
      <c r="T142" s="20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9" t="s">
        <v>138</v>
      </c>
      <c r="AT142" s="209" t="s">
        <v>133</v>
      </c>
      <c r="AU142" s="209" t="s">
        <v>139</v>
      </c>
      <c r="AY142" s="18" t="s">
        <v>129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8" t="s">
        <v>80</v>
      </c>
      <c r="BK142" s="210">
        <f>ROUND(I142*H142,2)</f>
        <v>0</v>
      </c>
      <c r="BL142" s="18" t="s">
        <v>138</v>
      </c>
      <c r="BM142" s="209" t="s">
        <v>224</v>
      </c>
    </row>
    <row r="143" s="2" customFormat="1">
      <c r="A143" s="39"/>
      <c r="B143" s="40"/>
      <c r="C143" s="41"/>
      <c r="D143" s="211" t="s">
        <v>141</v>
      </c>
      <c r="E143" s="41"/>
      <c r="F143" s="212" t="s">
        <v>225</v>
      </c>
      <c r="G143" s="41"/>
      <c r="H143" s="41"/>
      <c r="I143" s="213"/>
      <c r="J143" s="41"/>
      <c r="K143" s="41"/>
      <c r="L143" s="45"/>
      <c r="M143" s="214"/>
      <c r="N143" s="215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141</v>
      </c>
      <c r="AU143" s="18" t="s">
        <v>139</v>
      </c>
    </row>
    <row r="144" s="13" customFormat="1">
      <c r="A144" s="13"/>
      <c r="B144" s="216"/>
      <c r="C144" s="217"/>
      <c r="D144" s="218" t="s">
        <v>159</v>
      </c>
      <c r="E144" s="219" t="s">
        <v>19</v>
      </c>
      <c r="F144" s="220" t="s">
        <v>226</v>
      </c>
      <c r="G144" s="217"/>
      <c r="H144" s="221">
        <v>20.571999999999999</v>
      </c>
      <c r="I144" s="222"/>
      <c r="J144" s="217"/>
      <c r="K144" s="217"/>
      <c r="L144" s="223"/>
      <c r="M144" s="224"/>
      <c r="N144" s="225"/>
      <c r="O144" s="225"/>
      <c r="P144" s="225"/>
      <c r="Q144" s="225"/>
      <c r="R144" s="225"/>
      <c r="S144" s="225"/>
      <c r="T144" s="22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7" t="s">
        <v>159</v>
      </c>
      <c r="AU144" s="227" t="s">
        <v>139</v>
      </c>
      <c r="AV144" s="13" t="s">
        <v>82</v>
      </c>
      <c r="AW144" s="13" t="s">
        <v>36</v>
      </c>
      <c r="AX144" s="13" t="s">
        <v>80</v>
      </c>
      <c r="AY144" s="227" t="s">
        <v>129</v>
      </c>
    </row>
    <row r="145" s="2" customFormat="1" ht="37.8" customHeight="1">
      <c r="A145" s="39"/>
      <c r="B145" s="40"/>
      <c r="C145" s="198" t="s">
        <v>227</v>
      </c>
      <c r="D145" s="198" t="s">
        <v>133</v>
      </c>
      <c r="E145" s="199" t="s">
        <v>228</v>
      </c>
      <c r="F145" s="200" t="s">
        <v>229</v>
      </c>
      <c r="G145" s="201" t="s">
        <v>150</v>
      </c>
      <c r="H145" s="202">
        <v>31.98</v>
      </c>
      <c r="I145" s="203"/>
      <c r="J145" s="204">
        <f>ROUND(I145*H145,2)</f>
        <v>0</v>
      </c>
      <c r="K145" s="200" t="s">
        <v>137</v>
      </c>
      <c r="L145" s="45"/>
      <c r="M145" s="205" t="s">
        <v>19</v>
      </c>
      <c r="N145" s="206" t="s">
        <v>46</v>
      </c>
      <c r="O145" s="85"/>
      <c r="P145" s="207">
        <f>O145*H145</f>
        <v>0</v>
      </c>
      <c r="Q145" s="207">
        <v>1.6873</v>
      </c>
      <c r="R145" s="207">
        <f>Q145*H145</f>
        <v>53.959854</v>
      </c>
      <c r="S145" s="207">
        <v>0</v>
      </c>
      <c r="T145" s="20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9" t="s">
        <v>138</v>
      </c>
      <c r="AT145" s="209" t="s">
        <v>133</v>
      </c>
      <c r="AU145" s="209" t="s">
        <v>139</v>
      </c>
      <c r="AY145" s="18" t="s">
        <v>129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8" t="s">
        <v>80</v>
      </c>
      <c r="BK145" s="210">
        <f>ROUND(I145*H145,2)</f>
        <v>0</v>
      </c>
      <c r="BL145" s="18" t="s">
        <v>138</v>
      </c>
      <c r="BM145" s="209" t="s">
        <v>230</v>
      </c>
    </row>
    <row r="146" s="2" customFormat="1">
      <c r="A146" s="39"/>
      <c r="B146" s="40"/>
      <c r="C146" s="41"/>
      <c r="D146" s="211" t="s">
        <v>141</v>
      </c>
      <c r="E146" s="41"/>
      <c r="F146" s="212" t="s">
        <v>231</v>
      </c>
      <c r="G146" s="41"/>
      <c r="H146" s="41"/>
      <c r="I146" s="213"/>
      <c r="J146" s="41"/>
      <c r="K146" s="41"/>
      <c r="L146" s="45"/>
      <c r="M146" s="214"/>
      <c r="N146" s="215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141</v>
      </c>
      <c r="AU146" s="18" t="s">
        <v>139</v>
      </c>
    </row>
    <row r="147" s="2" customFormat="1">
      <c r="A147" s="39"/>
      <c r="B147" s="40"/>
      <c r="C147" s="41"/>
      <c r="D147" s="218" t="s">
        <v>232</v>
      </c>
      <c r="E147" s="41"/>
      <c r="F147" s="249" t="s">
        <v>233</v>
      </c>
      <c r="G147" s="41"/>
      <c r="H147" s="41"/>
      <c r="I147" s="213"/>
      <c r="J147" s="41"/>
      <c r="K147" s="41"/>
      <c r="L147" s="45"/>
      <c r="M147" s="214"/>
      <c r="N147" s="215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232</v>
      </c>
      <c r="AU147" s="18" t="s">
        <v>139</v>
      </c>
    </row>
    <row r="148" s="13" customFormat="1">
      <c r="A148" s="13"/>
      <c r="B148" s="216"/>
      <c r="C148" s="217"/>
      <c r="D148" s="218" t="s">
        <v>159</v>
      </c>
      <c r="E148" s="219" t="s">
        <v>19</v>
      </c>
      <c r="F148" s="220" t="s">
        <v>234</v>
      </c>
      <c r="G148" s="217"/>
      <c r="H148" s="221">
        <v>31.98</v>
      </c>
      <c r="I148" s="222"/>
      <c r="J148" s="217"/>
      <c r="K148" s="217"/>
      <c r="L148" s="223"/>
      <c r="M148" s="224"/>
      <c r="N148" s="225"/>
      <c r="O148" s="225"/>
      <c r="P148" s="225"/>
      <c r="Q148" s="225"/>
      <c r="R148" s="225"/>
      <c r="S148" s="225"/>
      <c r="T148" s="22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7" t="s">
        <v>159</v>
      </c>
      <c r="AU148" s="227" t="s">
        <v>139</v>
      </c>
      <c r="AV148" s="13" t="s">
        <v>82</v>
      </c>
      <c r="AW148" s="13" t="s">
        <v>36</v>
      </c>
      <c r="AX148" s="13" t="s">
        <v>80</v>
      </c>
      <c r="AY148" s="227" t="s">
        <v>129</v>
      </c>
    </row>
    <row r="149" s="2" customFormat="1" ht="37.8" customHeight="1">
      <c r="A149" s="39"/>
      <c r="B149" s="40"/>
      <c r="C149" s="198" t="s">
        <v>188</v>
      </c>
      <c r="D149" s="198" t="s">
        <v>133</v>
      </c>
      <c r="E149" s="199" t="s">
        <v>235</v>
      </c>
      <c r="F149" s="200" t="s">
        <v>236</v>
      </c>
      <c r="G149" s="201" t="s">
        <v>237</v>
      </c>
      <c r="H149" s="202">
        <v>11</v>
      </c>
      <c r="I149" s="203"/>
      <c r="J149" s="204">
        <f>ROUND(I149*H149,2)</f>
        <v>0</v>
      </c>
      <c r="K149" s="200" t="s">
        <v>19</v>
      </c>
      <c r="L149" s="45"/>
      <c r="M149" s="205" t="s">
        <v>19</v>
      </c>
      <c r="N149" s="206" t="s">
        <v>46</v>
      </c>
      <c r="O149" s="85"/>
      <c r="P149" s="207">
        <f>O149*H149</f>
        <v>0</v>
      </c>
      <c r="Q149" s="207">
        <v>0</v>
      </c>
      <c r="R149" s="207">
        <f>Q149*H149</f>
        <v>0</v>
      </c>
      <c r="S149" s="207">
        <v>0</v>
      </c>
      <c r="T149" s="20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9" t="s">
        <v>138</v>
      </c>
      <c r="AT149" s="209" t="s">
        <v>133</v>
      </c>
      <c r="AU149" s="209" t="s">
        <v>139</v>
      </c>
      <c r="AY149" s="18" t="s">
        <v>129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8" t="s">
        <v>80</v>
      </c>
      <c r="BK149" s="210">
        <f>ROUND(I149*H149,2)</f>
        <v>0</v>
      </c>
      <c r="BL149" s="18" t="s">
        <v>138</v>
      </c>
      <c r="BM149" s="209" t="s">
        <v>238</v>
      </c>
    </row>
    <row r="150" s="2" customFormat="1">
      <c r="A150" s="39"/>
      <c r="B150" s="40"/>
      <c r="C150" s="41"/>
      <c r="D150" s="218" t="s">
        <v>232</v>
      </c>
      <c r="E150" s="41"/>
      <c r="F150" s="249" t="s">
        <v>239</v>
      </c>
      <c r="G150" s="41"/>
      <c r="H150" s="41"/>
      <c r="I150" s="213"/>
      <c r="J150" s="41"/>
      <c r="K150" s="41"/>
      <c r="L150" s="45"/>
      <c r="M150" s="214"/>
      <c r="N150" s="215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232</v>
      </c>
      <c r="AU150" s="18" t="s">
        <v>139</v>
      </c>
    </row>
    <row r="151" s="2" customFormat="1" ht="44.25" customHeight="1">
      <c r="A151" s="39"/>
      <c r="B151" s="40"/>
      <c r="C151" s="198" t="s">
        <v>161</v>
      </c>
      <c r="D151" s="198" t="s">
        <v>133</v>
      </c>
      <c r="E151" s="199" t="s">
        <v>240</v>
      </c>
      <c r="F151" s="200" t="s">
        <v>241</v>
      </c>
      <c r="G151" s="201" t="s">
        <v>237</v>
      </c>
      <c r="H151" s="202">
        <v>44</v>
      </c>
      <c r="I151" s="203"/>
      <c r="J151" s="204">
        <f>ROUND(I151*H151,2)</f>
        <v>0</v>
      </c>
      <c r="K151" s="200" t="s">
        <v>19</v>
      </c>
      <c r="L151" s="45"/>
      <c r="M151" s="205" t="s">
        <v>19</v>
      </c>
      <c r="N151" s="206" t="s">
        <v>46</v>
      </c>
      <c r="O151" s="85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9" t="s">
        <v>138</v>
      </c>
      <c r="AT151" s="209" t="s">
        <v>133</v>
      </c>
      <c r="AU151" s="209" t="s">
        <v>139</v>
      </c>
      <c r="AY151" s="18" t="s">
        <v>129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8" t="s">
        <v>80</v>
      </c>
      <c r="BK151" s="210">
        <f>ROUND(I151*H151,2)</f>
        <v>0</v>
      </c>
      <c r="BL151" s="18" t="s">
        <v>138</v>
      </c>
      <c r="BM151" s="209" t="s">
        <v>242</v>
      </c>
    </row>
    <row r="152" s="2" customFormat="1">
      <c r="A152" s="39"/>
      <c r="B152" s="40"/>
      <c r="C152" s="41"/>
      <c r="D152" s="218" t="s">
        <v>232</v>
      </c>
      <c r="E152" s="41"/>
      <c r="F152" s="249" t="s">
        <v>239</v>
      </c>
      <c r="G152" s="41"/>
      <c r="H152" s="41"/>
      <c r="I152" s="213"/>
      <c r="J152" s="41"/>
      <c r="K152" s="41"/>
      <c r="L152" s="45"/>
      <c r="M152" s="214"/>
      <c r="N152" s="215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232</v>
      </c>
      <c r="AU152" s="18" t="s">
        <v>139</v>
      </c>
    </row>
    <row r="153" s="12" customFormat="1" ht="20.88" customHeight="1">
      <c r="A153" s="12"/>
      <c r="B153" s="182"/>
      <c r="C153" s="183"/>
      <c r="D153" s="184" t="s">
        <v>74</v>
      </c>
      <c r="E153" s="196" t="s">
        <v>243</v>
      </c>
      <c r="F153" s="196" t="s">
        <v>244</v>
      </c>
      <c r="G153" s="183"/>
      <c r="H153" s="183"/>
      <c r="I153" s="186"/>
      <c r="J153" s="197">
        <f>BK153</f>
        <v>0</v>
      </c>
      <c r="K153" s="183"/>
      <c r="L153" s="188"/>
      <c r="M153" s="189"/>
      <c r="N153" s="190"/>
      <c r="O153" s="190"/>
      <c r="P153" s="191">
        <f>SUM(P154:P156)</f>
        <v>0</v>
      </c>
      <c r="Q153" s="190"/>
      <c r="R153" s="191">
        <f>SUM(R154:R156)</f>
        <v>9.7827912000000001</v>
      </c>
      <c r="S153" s="190"/>
      <c r="T153" s="192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3" t="s">
        <v>80</v>
      </c>
      <c r="AT153" s="194" t="s">
        <v>74</v>
      </c>
      <c r="AU153" s="194" t="s">
        <v>82</v>
      </c>
      <c r="AY153" s="193" t="s">
        <v>129</v>
      </c>
      <c r="BK153" s="195">
        <f>SUM(BK154:BK156)</f>
        <v>0</v>
      </c>
    </row>
    <row r="154" s="2" customFormat="1" ht="62.7" customHeight="1">
      <c r="A154" s="39"/>
      <c r="B154" s="40"/>
      <c r="C154" s="198" t="s">
        <v>176</v>
      </c>
      <c r="D154" s="198" t="s">
        <v>133</v>
      </c>
      <c r="E154" s="199" t="s">
        <v>245</v>
      </c>
      <c r="F154" s="200" t="s">
        <v>246</v>
      </c>
      <c r="G154" s="201" t="s">
        <v>150</v>
      </c>
      <c r="H154" s="202">
        <v>5.46</v>
      </c>
      <c r="I154" s="203"/>
      <c r="J154" s="204">
        <f>ROUND(I154*H154,2)</f>
        <v>0</v>
      </c>
      <c r="K154" s="200" t="s">
        <v>137</v>
      </c>
      <c r="L154" s="45"/>
      <c r="M154" s="205" t="s">
        <v>19</v>
      </c>
      <c r="N154" s="206" t="s">
        <v>46</v>
      </c>
      <c r="O154" s="85"/>
      <c r="P154" s="207">
        <f>O154*H154</f>
        <v>0</v>
      </c>
      <c r="Q154" s="207">
        <v>1.79172</v>
      </c>
      <c r="R154" s="207">
        <f>Q154*H154</f>
        <v>9.7827912000000001</v>
      </c>
      <c r="S154" s="207">
        <v>0</v>
      </c>
      <c r="T154" s="20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9" t="s">
        <v>138</v>
      </c>
      <c r="AT154" s="209" t="s">
        <v>133</v>
      </c>
      <c r="AU154" s="209" t="s">
        <v>139</v>
      </c>
      <c r="AY154" s="18" t="s">
        <v>129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8" t="s">
        <v>80</v>
      </c>
      <c r="BK154" s="210">
        <f>ROUND(I154*H154,2)</f>
        <v>0</v>
      </c>
      <c r="BL154" s="18" t="s">
        <v>138</v>
      </c>
      <c r="BM154" s="209" t="s">
        <v>247</v>
      </c>
    </row>
    <row r="155" s="2" customFormat="1">
      <c r="A155" s="39"/>
      <c r="B155" s="40"/>
      <c r="C155" s="41"/>
      <c r="D155" s="211" t="s">
        <v>141</v>
      </c>
      <c r="E155" s="41"/>
      <c r="F155" s="212" t="s">
        <v>248</v>
      </c>
      <c r="G155" s="41"/>
      <c r="H155" s="41"/>
      <c r="I155" s="213"/>
      <c r="J155" s="41"/>
      <c r="K155" s="41"/>
      <c r="L155" s="45"/>
      <c r="M155" s="214"/>
      <c r="N155" s="215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141</v>
      </c>
      <c r="AU155" s="18" t="s">
        <v>139</v>
      </c>
    </row>
    <row r="156" s="13" customFormat="1">
      <c r="A156" s="13"/>
      <c r="B156" s="216"/>
      <c r="C156" s="217"/>
      <c r="D156" s="218" t="s">
        <v>159</v>
      </c>
      <c r="E156" s="219" t="s">
        <v>19</v>
      </c>
      <c r="F156" s="220" t="s">
        <v>249</v>
      </c>
      <c r="G156" s="217"/>
      <c r="H156" s="221">
        <v>5.46</v>
      </c>
      <c r="I156" s="222"/>
      <c r="J156" s="217"/>
      <c r="K156" s="217"/>
      <c r="L156" s="223"/>
      <c r="M156" s="224"/>
      <c r="N156" s="225"/>
      <c r="O156" s="225"/>
      <c r="P156" s="225"/>
      <c r="Q156" s="225"/>
      <c r="R156" s="225"/>
      <c r="S156" s="225"/>
      <c r="T156" s="22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7" t="s">
        <v>159</v>
      </c>
      <c r="AU156" s="227" t="s">
        <v>139</v>
      </c>
      <c r="AV156" s="13" t="s">
        <v>82</v>
      </c>
      <c r="AW156" s="13" t="s">
        <v>36</v>
      </c>
      <c r="AX156" s="13" t="s">
        <v>80</v>
      </c>
      <c r="AY156" s="227" t="s">
        <v>129</v>
      </c>
    </row>
    <row r="157" s="12" customFormat="1" ht="22.8" customHeight="1">
      <c r="A157" s="12"/>
      <c r="B157" s="182"/>
      <c r="C157" s="183"/>
      <c r="D157" s="184" t="s">
        <v>74</v>
      </c>
      <c r="E157" s="196" t="s">
        <v>163</v>
      </c>
      <c r="F157" s="196" t="s">
        <v>250</v>
      </c>
      <c r="G157" s="183"/>
      <c r="H157" s="183"/>
      <c r="I157" s="186"/>
      <c r="J157" s="197">
        <f>BK157</f>
        <v>0</v>
      </c>
      <c r="K157" s="183"/>
      <c r="L157" s="188"/>
      <c r="M157" s="189"/>
      <c r="N157" s="190"/>
      <c r="O157" s="190"/>
      <c r="P157" s="191">
        <f>P158</f>
        <v>0</v>
      </c>
      <c r="Q157" s="190"/>
      <c r="R157" s="191">
        <f>R158</f>
        <v>6.1409999999999991</v>
      </c>
      <c r="S157" s="190"/>
      <c r="T157" s="192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3" t="s">
        <v>80</v>
      </c>
      <c r="AT157" s="194" t="s">
        <v>74</v>
      </c>
      <c r="AU157" s="194" t="s">
        <v>80</v>
      </c>
      <c r="AY157" s="193" t="s">
        <v>129</v>
      </c>
      <c r="BK157" s="195">
        <f>BK158</f>
        <v>0</v>
      </c>
    </row>
    <row r="158" s="12" customFormat="1" ht="20.88" customHeight="1">
      <c r="A158" s="12"/>
      <c r="B158" s="182"/>
      <c r="C158" s="183"/>
      <c r="D158" s="184" t="s">
        <v>74</v>
      </c>
      <c r="E158" s="196" t="s">
        <v>251</v>
      </c>
      <c r="F158" s="196" t="s">
        <v>252</v>
      </c>
      <c r="G158" s="183"/>
      <c r="H158" s="183"/>
      <c r="I158" s="186"/>
      <c r="J158" s="197">
        <f>BK158</f>
        <v>0</v>
      </c>
      <c r="K158" s="183"/>
      <c r="L158" s="188"/>
      <c r="M158" s="189"/>
      <c r="N158" s="190"/>
      <c r="O158" s="190"/>
      <c r="P158" s="191">
        <f>SUM(P159:P165)</f>
        <v>0</v>
      </c>
      <c r="Q158" s="190"/>
      <c r="R158" s="191">
        <f>SUM(R159:R165)</f>
        <v>6.1409999999999991</v>
      </c>
      <c r="S158" s="190"/>
      <c r="T158" s="192">
        <f>SUM(T159:T165)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3" t="s">
        <v>80</v>
      </c>
      <c r="AT158" s="194" t="s">
        <v>74</v>
      </c>
      <c r="AU158" s="194" t="s">
        <v>82</v>
      </c>
      <c r="AY158" s="193" t="s">
        <v>129</v>
      </c>
      <c r="BK158" s="195">
        <f>SUM(BK159:BK165)</f>
        <v>0</v>
      </c>
    </row>
    <row r="159" s="2" customFormat="1" ht="44.25" customHeight="1">
      <c r="A159" s="39"/>
      <c r="B159" s="40"/>
      <c r="C159" s="198" t="s">
        <v>253</v>
      </c>
      <c r="D159" s="198" t="s">
        <v>133</v>
      </c>
      <c r="E159" s="199" t="s">
        <v>254</v>
      </c>
      <c r="F159" s="200" t="s">
        <v>255</v>
      </c>
      <c r="G159" s="201" t="s">
        <v>136</v>
      </c>
      <c r="H159" s="202">
        <v>50</v>
      </c>
      <c r="I159" s="203"/>
      <c r="J159" s="204">
        <f>ROUND(I159*H159,2)</f>
        <v>0</v>
      </c>
      <c r="K159" s="200" t="s">
        <v>137</v>
      </c>
      <c r="L159" s="45"/>
      <c r="M159" s="205" t="s">
        <v>19</v>
      </c>
      <c r="N159" s="206" t="s">
        <v>46</v>
      </c>
      <c r="O159" s="85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9" t="s">
        <v>138</v>
      </c>
      <c r="AT159" s="209" t="s">
        <v>133</v>
      </c>
      <c r="AU159" s="209" t="s">
        <v>139</v>
      </c>
      <c r="AY159" s="18" t="s">
        <v>129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8" t="s">
        <v>80</v>
      </c>
      <c r="BK159" s="210">
        <f>ROUND(I159*H159,2)</f>
        <v>0</v>
      </c>
      <c r="BL159" s="18" t="s">
        <v>138</v>
      </c>
      <c r="BM159" s="209" t="s">
        <v>256</v>
      </c>
    </row>
    <row r="160" s="2" customFormat="1">
      <c r="A160" s="39"/>
      <c r="B160" s="40"/>
      <c r="C160" s="41"/>
      <c r="D160" s="211" t="s">
        <v>141</v>
      </c>
      <c r="E160" s="41"/>
      <c r="F160" s="212" t="s">
        <v>257</v>
      </c>
      <c r="G160" s="41"/>
      <c r="H160" s="41"/>
      <c r="I160" s="213"/>
      <c r="J160" s="41"/>
      <c r="K160" s="41"/>
      <c r="L160" s="45"/>
      <c r="M160" s="214"/>
      <c r="N160" s="215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141</v>
      </c>
      <c r="AU160" s="18" t="s">
        <v>139</v>
      </c>
    </row>
    <row r="161" s="2" customFormat="1">
      <c r="A161" s="39"/>
      <c r="B161" s="40"/>
      <c r="C161" s="41"/>
      <c r="D161" s="218" t="s">
        <v>232</v>
      </c>
      <c r="E161" s="41"/>
      <c r="F161" s="249" t="s">
        <v>258</v>
      </c>
      <c r="G161" s="41"/>
      <c r="H161" s="41"/>
      <c r="I161" s="213"/>
      <c r="J161" s="41"/>
      <c r="K161" s="41"/>
      <c r="L161" s="45"/>
      <c r="M161" s="214"/>
      <c r="N161" s="215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232</v>
      </c>
      <c r="AU161" s="18" t="s">
        <v>139</v>
      </c>
    </row>
    <row r="162" s="2" customFormat="1" ht="78" customHeight="1">
      <c r="A162" s="39"/>
      <c r="B162" s="40"/>
      <c r="C162" s="198" t="s">
        <v>259</v>
      </c>
      <c r="D162" s="198" t="s">
        <v>133</v>
      </c>
      <c r="E162" s="199" t="s">
        <v>260</v>
      </c>
      <c r="F162" s="200" t="s">
        <v>261</v>
      </c>
      <c r="G162" s="201" t="s">
        <v>136</v>
      </c>
      <c r="H162" s="202">
        <v>50</v>
      </c>
      <c r="I162" s="203"/>
      <c r="J162" s="204">
        <f>ROUND(I162*H162,2)</f>
        <v>0</v>
      </c>
      <c r="K162" s="200" t="s">
        <v>137</v>
      </c>
      <c r="L162" s="45"/>
      <c r="M162" s="205" t="s">
        <v>19</v>
      </c>
      <c r="N162" s="206" t="s">
        <v>46</v>
      </c>
      <c r="O162" s="85"/>
      <c r="P162" s="207">
        <f>O162*H162</f>
        <v>0</v>
      </c>
      <c r="Q162" s="207">
        <v>0.089219999999999994</v>
      </c>
      <c r="R162" s="207">
        <f>Q162*H162</f>
        <v>4.4609999999999994</v>
      </c>
      <c r="S162" s="207">
        <v>0</v>
      </c>
      <c r="T162" s="20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9" t="s">
        <v>138</v>
      </c>
      <c r="AT162" s="209" t="s">
        <v>133</v>
      </c>
      <c r="AU162" s="209" t="s">
        <v>139</v>
      </c>
      <c r="AY162" s="18" t="s">
        <v>129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8" t="s">
        <v>80</v>
      </c>
      <c r="BK162" s="210">
        <f>ROUND(I162*H162,2)</f>
        <v>0</v>
      </c>
      <c r="BL162" s="18" t="s">
        <v>138</v>
      </c>
      <c r="BM162" s="209" t="s">
        <v>262</v>
      </c>
    </row>
    <row r="163" s="2" customFormat="1">
      <c r="A163" s="39"/>
      <c r="B163" s="40"/>
      <c r="C163" s="41"/>
      <c r="D163" s="211" t="s">
        <v>141</v>
      </c>
      <c r="E163" s="41"/>
      <c r="F163" s="212" t="s">
        <v>263</v>
      </c>
      <c r="G163" s="41"/>
      <c r="H163" s="41"/>
      <c r="I163" s="213"/>
      <c r="J163" s="41"/>
      <c r="K163" s="41"/>
      <c r="L163" s="45"/>
      <c r="M163" s="214"/>
      <c r="N163" s="215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141</v>
      </c>
      <c r="AU163" s="18" t="s">
        <v>139</v>
      </c>
    </row>
    <row r="164" s="2" customFormat="1" ht="24.15" customHeight="1">
      <c r="A164" s="39"/>
      <c r="B164" s="40"/>
      <c r="C164" s="228" t="s">
        <v>7</v>
      </c>
      <c r="D164" s="228" t="s">
        <v>169</v>
      </c>
      <c r="E164" s="229" t="s">
        <v>264</v>
      </c>
      <c r="F164" s="230" t="s">
        <v>265</v>
      </c>
      <c r="G164" s="231" t="s">
        <v>136</v>
      </c>
      <c r="H164" s="232">
        <v>15</v>
      </c>
      <c r="I164" s="233"/>
      <c r="J164" s="234">
        <f>ROUND(I164*H164,2)</f>
        <v>0</v>
      </c>
      <c r="K164" s="230" t="s">
        <v>137</v>
      </c>
      <c r="L164" s="235"/>
      <c r="M164" s="236" t="s">
        <v>19</v>
      </c>
      <c r="N164" s="237" t="s">
        <v>46</v>
      </c>
      <c r="O164" s="85"/>
      <c r="P164" s="207">
        <f>O164*H164</f>
        <v>0</v>
      </c>
      <c r="Q164" s="207">
        <v>0.112</v>
      </c>
      <c r="R164" s="207">
        <f>Q164*H164</f>
        <v>1.6799999999999999</v>
      </c>
      <c r="S164" s="207">
        <v>0</v>
      </c>
      <c r="T164" s="20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9" t="s">
        <v>173</v>
      </c>
      <c r="AT164" s="209" t="s">
        <v>169</v>
      </c>
      <c r="AU164" s="209" t="s">
        <v>139</v>
      </c>
      <c r="AY164" s="18" t="s">
        <v>129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8" t="s">
        <v>80</v>
      </c>
      <c r="BK164" s="210">
        <f>ROUND(I164*H164,2)</f>
        <v>0</v>
      </c>
      <c r="BL164" s="18" t="s">
        <v>138</v>
      </c>
      <c r="BM164" s="209" t="s">
        <v>266</v>
      </c>
    </row>
    <row r="165" s="13" customFormat="1">
      <c r="A165" s="13"/>
      <c r="B165" s="216"/>
      <c r="C165" s="217"/>
      <c r="D165" s="218" t="s">
        <v>159</v>
      </c>
      <c r="E165" s="219" t="s">
        <v>19</v>
      </c>
      <c r="F165" s="220" t="s">
        <v>267</v>
      </c>
      <c r="G165" s="217"/>
      <c r="H165" s="221">
        <v>15</v>
      </c>
      <c r="I165" s="222"/>
      <c r="J165" s="217"/>
      <c r="K165" s="217"/>
      <c r="L165" s="223"/>
      <c r="M165" s="224"/>
      <c r="N165" s="225"/>
      <c r="O165" s="225"/>
      <c r="P165" s="225"/>
      <c r="Q165" s="225"/>
      <c r="R165" s="225"/>
      <c r="S165" s="225"/>
      <c r="T165" s="22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7" t="s">
        <v>159</v>
      </c>
      <c r="AU165" s="227" t="s">
        <v>139</v>
      </c>
      <c r="AV165" s="13" t="s">
        <v>82</v>
      </c>
      <c r="AW165" s="13" t="s">
        <v>36</v>
      </c>
      <c r="AX165" s="13" t="s">
        <v>80</v>
      </c>
      <c r="AY165" s="227" t="s">
        <v>129</v>
      </c>
    </row>
    <row r="166" s="12" customFormat="1" ht="22.8" customHeight="1">
      <c r="A166" s="12"/>
      <c r="B166" s="182"/>
      <c r="C166" s="183"/>
      <c r="D166" s="184" t="s">
        <v>74</v>
      </c>
      <c r="E166" s="196" t="s">
        <v>168</v>
      </c>
      <c r="F166" s="196" t="s">
        <v>268</v>
      </c>
      <c r="G166" s="183"/>
      <c r="H166" s="183"/>
      <c r="I166" s="186"/>
      <c r="J166" s="197">
        <f>BK166</f>
        <v>0</v>
      </c>
      <c r="K166" s="183"/>
      <c r="L166" s="188"/>
      <c r="M166" s="189"/>
      <c r="N166" s="190"/>
      <c r="O166" s="190"/>
      <c r="P166" s="191">
        <f>P167</f>
        <v>0</v>
      </c>
      <c r="Q166" s="190"/>
      <c r="R166" s="191">
        <f>R167</f>
        <v>11.46501108</v>
      </c>
      <c r="S166" s="190"/>
      <c r="T166" s="192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3" t="s">
        <v>80</v>
      </c>
      <c r="AT166" s="194" t="s">
        <v>74</v>
      </c>
      <c r="AU166" s="194" t="s">
        <v>80</v>
      </c>
      <c r="AY166" s="193" t="s">
        <v>129</v>
      </c>
      <c r="BK166" s="195">
        <f>BK167</f>
        <v>0</v>
      </c>
    </row>
    <row r="167" s="12" customFormat="1" ht="20.88" customHeight="1">
      <c r="A167" s="12"/>
      <c r="B167" s="182"/>
      <c r="C167" s="183"/>
      <c r="D167" s="184" t="s">
        <v>74</v>
      </c>
      <c r="E167" s="196" t="s">
        <v>269</v>
      </c>
      <c r="F167" s="196" t="s">
        <v>270</v>
      </c>
      <c r="G167" s="183"/>
      <c r="H167" s="183"/>
      <c r="I167" s="186"/>
      <c r="J167" s="197">
        <f>BK167</f>
        <v>0</v>
      </c>
      <c r="K167" s="183"/>
      <c r="L167" s="188"/>
      <c r="M167" s="189"/>
      <c r="N167" s="190"/>
      <c r="O167" s="190"/>
      <c r="P167" s="191">
        <f>SUM(P168:P219)</f>
        <v>0</v>
      </c>
      <c r="Q167" s="190"/>
      <c r="R167" s="191">
        <f>SUM(R168:R219)</f>
        <v>11.46501108</v>
      </c>
      <c r="S167" s="190"/>
      <c r="T167" s="192">
        <f>SUM(T168:T219)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3" t="s">
        <v>80</v>
      </c>
      <c r="AT167" s="194" t="s">
        <v>74</v>
      </c>
      <c r="AU167" s="194" t="s">
        <v>82</v>
      </c>
      <c r="AY167" s="193" t="s">
        <v>129</v>
      </c>
      <c r="BK167" s="195">
        <f>SUM(BK168:BK219)</f>
        <v>0</v>
      </c>
    </row>
    <row r="168" s="2" customFormat="1" ht="37.8" customHeight="1">
      <c r="A168" s="39"/>
      <c r="B168" s="40"/>
      <c r="C168" s="198" t="s">
        <v>271</v>
      </c>
      <c r="D168" s="198" t="s">
        <v>133</v>
      </c>
      <c r="E168" s="199" t="s">
        <v>272</v>
      </c>
      <c r="F168" s="200" t="s">
        <v>273</v>
      </c>
      <c r="G168" s="201" t="s">
        <v>136</v>
      </c>
      <c r="H168" s="202">
        <v>36.076000000000001</v>
      </c>
      <c r="I168" s="203"/>
      <c r="J168" s="204">
        <f>ROUND(I168*H168,2)</f>
        <v>0</v>
      </c>
      <c r="K168" s="200" t="s">
        <v>137</v>
      </c>
      <c r="L168" s="45"/>
      <c r="M168" s="205" t="s">
        <v>19</v>
      </c>
      <c r="N168" s="206" t="s">
        <v>46</v>
      </c>
      <c r="O168" s="85"/>
      <c r="P168" s="207">
        <f>O168*H168</f>
        <v>0</v>
      </c>
      <c r="Q168" s="207">
        <v>0.00025999999999999998</v>
      </c>
      <c r="R168" s="207">
        <f>Q168*H168</f>
        <v>0.0093797599999999991</v>
      </c>
      <c r="S168" s="207">
        <v>0</v>
      </c>
      <c r="T168" s="20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9" t="s">
        <v>138</v>
      </c>
      <c r="AT168" s="209" t="s">
        <v>133</v>
      </c>
      <c r="AU168" s="209" t="s">
        <v>139</v>
      </c>
      <c r="AY168" s="18" t="s">
        <v>129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8" t="s">
        <v>80</v>
      </c>
      <c r="BK168" s="210">
        <f>ROUND(I168*H168,2)</f>
        <v>0</v>
      </c>
      <c r="BL168" s="18" t="s">
        <v>138</v>
      </c>
      <c r="BM168" s="209" t="s">
        <v>274</v>
      </c>
    </row>
    <row r="169" s="2" customFormat="1">
      <c r="A169" s="39"/>
      <c r="B169" s="40"/>
      <c r="C169" s="41"/>
      <c r="D169" s="211" t="s">
        <v>141</v>
      </c>
      <c r="E169" s="41"/>
      <c r="F169" s="212" t="s">
        <v>275</v>
      </c>
      <c r="G169" s="41"/>
      <c r="H169" s="41"/>
      <c r="I169" s="213"/>
      <c r="J169" s="41"/>
      <c r="K169" s="41"/>
      <c r="L169" s="45"/>
      <c r="M169" s="214"/>
      <c r="N169" s="215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141</v>
      </c>
      <c r="AU169" s="18" t="s">
        <v>139</v>
      </c>
    </row>
    <row r="170" s="13" customFormat="1">
      <c r="A170" s="13"/>
      <c r="B170" s="216"/>
      <c r="C170" s="217"/>
      <c r="D170" s="218" t="s">
        <v>159</v>
      </c>
      <c r="E170" s="219" t="s">
        <v>19</v>
      </c>
      <c r="F170" s="220" t="s">
        <v>276</v>
      </c>
      <c r="G170" s="217"/>
      <c r="H170" s="221">
        <v>36.076000000000001</v>
      </c>
      <c r="I170" s="222"/>
      <c r="J170" s="217"/>
      <c r="K170" s="217"/>
      <c r="L170" s="223"/>
      <c r="M170" s="224"/>
      <c r="N170" s="225"/>
      <c r="O170" s="225"/>
      <c r="P170" s="225"/>
      <c r="Q170" s="225"/>
      <c r="R170" s="225"/>
      <c r="S170" s="225"/>
      <c r="T170" s="22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7" t="s">
        <v>159</v>
      </c>
      <c r="AU170" s="227" t="s">
        <v>139</v>
      </c>
      <c r="AV170" s="13" t="s">
        <v>82</v>
      </c>
      <c r="AW170" s="13" t="s">
        <v>36</v>
      </c>
      <c r="AX170" s="13" t="s">
        <v>80</v>
      </c>
      <c r="AY170" s="227" t="s">
        <v>129</v>
      </c>
    </row>
    <row r="171" s="2" customFormat="1" ht="24.15" customHeight="1">
      <c r="A171" s="39"/>
      <c r="B171" s="40"/>
      <c r="C171" s="198" t="s">
        <v>277</v>
      </c>
      <c r="D171" s="198" t="s">
        <v>133</v>
      </c>
      <c r="E171" s="199" t="s">
        <v>278</v>
      </c>
      <c r="F171" s="200" t="s">
        <v>279</v>
      </c>
      <c r="G171" s="201" t="s">
        <v>136</v>
      </c>
      <c r="H171" s="202">
        <v>58.799999999999997</v>
      </c>
      <c r="I171" s="203"/>
      <c r="J171" s="204">
        <f>ROUND(I171*H171,2)</f>
        <v>0</v>
      </c>
      <c r="K171" s="200" t="s">
        <v>137</v>
      </c>
      <c r="L171" s="45"/>
      <c r="M171" s="205" t="s">
        <v>19</v>
      </c>
      <c r="N171" s="206" t="s">
        <v>46</v>
      </c>
      <c r="O171" s="85"/>
      <c r="P171" s="207">
        <f>O171*H171</f>
        <v>0</v>
      </c>
      <c r="Q171" s="207">
        <v>0.0023999999999999998</v>
      </c>
      <c r="R171" s="207">
        <f>Q171*H171</f>
        <v>0.14111999999999997</v>
      </c>
      <c r="S171" s="207">
        <v>0</v>
      </c>
      <c r="T171" s="20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9" t="s">
        <v>138</v>
      </c>
      <c r="AT171" s="209" t="s">
        <v>133</v>
      </c>
      <c r="AU171" s="209" t="s">
        <v>139</v>
      </c>
      <c r="AY171" s="18" t="s">
        <v>129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8" t="s">
        <v>80</v>
      </c>
      <c r="BK171" s="210">
        <f>ROUND(I171*H171,2)</f>
        <v>0</v>
      </c>
      <c r="BL171" s="18" t="s">
        <v>138</v>
      </c>
      <c r="BM171" s="209" t="s">
        <v>280</v>
      </c>
    </row>
    <row r="172" s="2" customFormat="1">
      <c r="A172" s="39"/>
      <c r="B172" s="40"/>
      <c r="C172" s="41"/>
      <c r="D172" s="211" t="s">
        <v>141</v>
      </c>
      <c r="E172" s="41"/>
      <c r="F172" s="212" t="s">
        <v>281</v>
      </c>
      <c r="G172" s="41"/>
      <c r="H172" s="41"/>
      <c r="I172" s="213"/>
      <c r="J172" s="41"/>
      <c r="K172" s="41"/>
      <c r="L172" s="45"/>
      <c r="M172" s="214"/>
      <c r="N172" s="215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141</v>
      </c>
      <c r="AU172" s="18" t="s">
        <v>139</v>
      </c>
    </row>
    <row r="173" s="2" customFormat="1">
      <c r="A173" s="39"/>
      <c r="B173" s="40"/>
      <c r="C173" s="41"/>
      <c r="D173" s="218" t="s">
        <v>232</v>
      </c>
      <c r="E173" s="41"/>
      <c r="F173" s="249" t="s">
        <v>282</v>
      </c>
      <c r="G173" s="41"/>
      <c r="H173" s="41"/>
      <c r="I173" s="213"/>
      <c r="J173" s="41"/>
      <c r="K173" s="41"/>
      <c r="L173" s="45"/>
      <c r="M173" s="214"/>
      <c r="N173" s="215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232</v>
      </c>
      <c r="AU173" s="18" t="s">
        <v>139</v>
      </c>
    </row>
    <row r="174" s="13" customFormat="1">
      <c r="A174" s="13"/>
      <c r="B174" s="216"/>
      <c r="C174" s="217"/>
      <c r="D174" s="218" t="s">
        <v>159</v>
      </c>
      <c r="E174" s="219" t="s">
        <v>19</v>
      </c>
      <c r="F174" s="220" t="s">
        <v>283</v>
      </c>
      <c r="G174" s="217"/>
      <c r="H174" s="221">
        <v>58.799999999999997</v>
      </c>
      <c r="I174" s="222"/>
      <c r="J174" s="217"/>
      <c r="K174" s="217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159</v>
      </c>
      <c r="AU174" s="227" t="s">
        <v>139</v>
      </c>
      <c r="AV174" s="13" t="s">
        <v>82</v>
      </c>
      <c r="AW174" s="13" t="s">
        <v>36</v>
      </c>
      <c r="AX174" s="13" t="s">
        <v>80</v>
      </c>
      <c r="AY174" s="227" t="s">
        <v>129</v>
      </c>
    </row>
    <row r="175" s="2" customFormat="1" ht="33" customHeight="1">
      <c r="A175" s="39"/>
      <c r="B175" s="40"/>
      <c r="C175" s="198" t="s">
        <v>284</v>
      </c>
      <c r="D175" s="198" t="s">
        <v>133</v>
      </c>
      <c r="E175" s="199" t="s">
        <v>285</v>
      </c>
      <c r="F175" s="200" t="s">
        <v>286</v>
      </c>
      <c r="G175" s="201" t="s">
        <v>136</v>
      </c>
      <c r="H175" s="202">
        <v>231.08000000000001</v>
      </c>
      <c r="I175" s="203"/>
      <c r="J175" s="204">
        <f>ROUND(I175*H175,2)</f>
        <v>0</v>
      </c>
      <c r="K175" s="200" t="s">
        <v>137</v>
      </c>
      <c r="L175" s="45"/>
      <c r="M175" s="205" t="s">
        <v>19</v>
      </c>
      <c r="N175" s="206" t="s">
        <v>46</v>
      </c>
      <c r="O175" s="85"/>
      <c r="P175" s="207">
        <f>O175*H175</f>
        <v>0</v>
      </c>
      <c r="Q175" s="207">
        <v>0.0073499999999999998</v>
      </c>
      <c r="R175" s="207">
        <f>Q175*H175</f>
        <v>1.6984380000000001</v>
      </c>
      <c r="S175" s="207">
        <v>0</v>
      </c>
      <c r="T175" s="20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138</v>
      </c>
      <c r="AT175" s="209" t="s">
        <v>133</v>
      </c>
      <c r="AU175" s="209" t="s">
        <v>139</v>
      </c>
      <c r="AY175" s="18" t="s">
        <v>129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80</v>
      </c>
      <c r="BK175" s="210">
        <f>ROUND(I175*H175,2)</f>
        <v>0</v>
      </c>
      <c r="BL175" s="18" t="s">
        <v>138</v>
      </c>
      <c r="BM175" s="209" t="s">
        <v>287</v>
      </c>
    </row>
    <row r="176" s="2" customFormat="1">
      <c r="A176" s="39"/>
      <c r="B176" s="40"/>
      <c r="C176" s="41"/>
      <c r="D176" s="211" t="s">
        <v>141</v>
      </c>
      <c r="E176" s="41"/>
      <c r="F176" s="212" t="s">
        <v>288</v>
      </c>
      <c r="G176" s="41"/>
      <c r="H176" s="41"/>
      <c r="I176" s="213"/>
      <c r="J176" s="41"/>
      <c r="K176" s="41"/>
      <c r="L176" s="45"/>
      <c r="M176" s="214"/>
      <c r="N176" s="215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141</v>
      </c>
      <c r="AU176" s="18" t="s">
        <v>139</v>
      </c>
    </row>
    <row r="177" s="13" customFormat="1">
      <c r="A177" s="13"/>
      <c r="B177" s="216"/>
      <c r="C177" s="217"/>
      <c r="D177" s="218" t="s">
        <v>159</v>
      </c>
      <c r="E177" s="219" t="s">
        <v>19</v>
      </c>
      <c r="F177" s="220" t="s">
        <v>289</v>
      </c>
      <c r="G177" s="217"/>
      <c r="H177" s="221">
        <v>161.99000000000001</v>
      </c>
      <c r="I177" s="222"/>
      <c r="J177" s="217"/>
      <c r="K177" s="217"/>
      <c r="L177" s="223"/>
      <c r="M177" s="224"/>
      <c r="N177" s="225"/>
      <c r="O177" s="225"/>
      <c r="P177" s="225"/>
      <c r="Q177" s="225"/>
      <c r="R177" s="225"/>
      <c r="S177" s="225"/>
      <c r="T177" s="22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7" t="s">
        <v>159</v>
      </c>
      <c r="AU177" s="227" t="s">
        <v>139</v>
      </c>
      <c r="AV177" s="13" t="s">
        <v>82</v>
      </c>
      <c r="AW177" s="13" t="s">
        <v>36</v>
      </c>
      <c r="AX177" s="13" t="s">
        <v>75</v>
      </c>
      <c r="AY177" s="227" t="s">
        <v>129</v>
      </c>
    </row>
    <row r="178" s="13" customFormat="1">
      <c r="A178" s="13"/>
      <c r="B178" s="216"/>
      <c r="C178" s="217"/>
      <c r="D178" s="218" t="s">
        <v>159</v>
      </c>
      <c r="E178" s="219" t="s">
        <v>19</v>
      </c>
      <c r="F178" s="220" t="s">
        <v>290</v>
      </c>
      <c r="G178" s="217"/>
      <c r="H178" s="221">
        <v>69.090000000000003</v>
      </c>
      <c r="I178" s="222"/>
      <c r="J178" s="217"/>
      <c r="K178" s="217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159</v>
      </c>
      <c r="AU178" s="227" t="s">
        <v>139</v>
      </c>
      <c r="AV178" s="13" t="s">
        <v>82</v>
      </c>
      <c r="AW178" s="13" t="s">
        <v>36</v>
      </c>
      <c r="AX178" s="13" t="s">
        <v>75</v>
      </c>
      <c r="AY178" s="227" t="s">
        <v>129</v>
      </c>
    </row>
    <row r="179" s="14" customFormat="1">
      <c r="A179" s="14"/>
      <c r="B179" s="238"/>
      <c r="C179" s="239"/>
      <c r="D179" s="218" t="s">
        <v>159</v>
      </c>
      <c r="E179" s="240" t="s">
        <v>19</v>
      </c>
      <c r="F179" s="241" t="s">
        <v>185</v>
      </c>
      <c r="G179" s="239"/>
      <c r="H179" s="242">
        <v>231.08000000000001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159</v>
      </c>
      <c r="AU179" s="248" t="s">
        <v>139</v>
      </c>
      <c r="AV179" s="14" t="s">
        <v>138</v>
      </c>
      <c r="AW179" s="14" t="s">
        <v>36</v>
      </c>
      <c r="AX179" s="14" t="s">
        <v>80</v>
      </c>
      <c r="AY179" s="248" t="s">
        <v>129</v>
      </c>
    </row>
    <row r="180" s="2" customFormat="1" ht="24.15" customHeight="1">
      <c r="A180" s="39"/>
      <c r="B180" s="40"/>
      <c r="C180" s="198" t="s">
        <v>291</v>
      </c>
      <c r="D180" s="198" t="s">
        <v>133</v>
      </c>
      <c r="E180" s="199" t="s">
        <v>292</v>
      </c>
      <c r="F180" s="200" t="s">
        <v>293</v>
      </c>
      <c r="G180" s="201" t="s">
        <v>136</v>
      </c>
      <c r="H180" s="202">
        <v>206.15899999999999</v>
      </c>
      <c r="I180" s="203"/>
      <c r="J180" s="204">
        <f>ROUND(I180*H180,2)</f>
        <v>0</v>
      </c>
      <c r="K180" s="200" t="s">
        <v>137</v>
      </c>
      <c r="L180" s="45"/>
      <c r="M180" s="205" t="s">
        <v>19</v>
      </c>
      <c r="N180" s="206" t="s">
        <v>46</v>
      </c>
      <c r="O180" s="85"/>
      <c r="P180" s="207">
        <f>O180*H180</f>
        <v>0</v>
      </c>
      <c r="Q180" s="207">
        <v>0.00025999999999999998</v>
      </c>
      <c r="R180" s="207">
        <f>Q180*H180</f>
        <v>0.05360133999999999</v>
      </c>
      <c r="S180" s="207">
        <v>0</v>
      </c>
      <c r="T180" s="20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9" t="s">
        <v>138</v>
      </c>
      <c r="AT180" s="209" t="s">
        <v>133</v>
      </c>
      <c r="AU180" s="209" t="s">
        <v>139</v>
      </c>
      <c r="AY180" s="18" t="s">
        <v>129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8" t="s">
        <v>80</v>
      </c>
      <c r="BK180" s="210">
        <f>ROUND(I180*H180,2)</f>
        <v>0</v>
      </c>
      <c r="BL180" s="18" t="s">
        <v>138</v>
      </c>
      <c r="BM180" s="209" t="s">
        <v>294</v>
      </c>
    </row>
    <row r="181" s="2" customFormat="1">
      <c r="A181" s="39"/>
      <c r="B181" s="40"/>
      <c r="C181" s="41"/>
      <c r="D181" s="211" t="s">
        <v>141</v>
      </c>
      <c r="E181" s="41"/>
      <c r="F181" s="212" t="s">
        <v>295</v>
      </c>
      <c r="G181" s="41"/>
      <c r="H181" s="41"/>
      <c r="I181" s="213"/>
      <c r="J181" s="41"/>
      <c r="K181" s="41"/>
      <c r="L181" s="45"/>
      <c r="M181" s="214"/>
      <c r="N181" s="215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141</v>
      </c>
      <c r="AU181" s="18" t="s">
        <v>139</v>
      </c>
    </row>
    <row r="182" s="13" customFormat="1">
      <c r="A182" s="13"/>
      <c r="B182" s="216"/>
      <c r="C182" s="217"/>
      <c r="D182" s="218" t="s">
        <v>159</v>
      </c>
      <c r="E182" s="219" t="s">
        <v>19</v>
      </c>
      <c r="F182" s="220" t="s">
        <v>296</v>
      </c>
      <c r="G182" s="217"/>
      <c r="H182" s="221">
        <v>137.06899999999999</v>
      </c>
      <c r="I182" s="222"/>
      <c r="J182" s="217"/>
      <c r="K182" s="217"/>
      <c r="L182" s="223"/>
      <c r="M182" s="224"/>
      <c r="N182" s="225"/>
      <c r="O182" s="225"/>
      <c r="P182" s="225"/>
      <c r="Q182" s="225"/>
      <c r="R182" s="225"/>
      <c r="S182" s="225"/>
      <c r="T182" s="22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7" t="s">
        <v>159</v>
      </c>
      <c r="AU182" s="227" t="s">
        <v>139</v>
      </c>
      <c r="AV182" s="13" t="s">
        <v>82</v>
      </c>
      <c r="AW182" s="13" t="s">
        <v>36</v>
      </c>
      <c r="AX182" s="13" t="s">
        <v>75</v>
      </c>
      <c r="AY182" s="227" t="s">
        <v>129</v>
      </c>
    </row>
    <row r="183" s="13" customFormat="1">
      <c r="A183" s="13"/>
      <c r="B183" s="216"/>
      <c r="C183" s="217"/>
      <c r="D183" s="218" t="s">
        <v>159</v>
      </c>
      <c r="E183" s="219" t="s">
        <v>19</v>
      </c>
      <c r="F183" s="220" t="s">
        <v>290</v>
      </c>
      <c r="G183" s="217"/>
      <c r="H183" s="221">
        <v>69.090000000000003</v>
      </c>
      <c r="I183" s="222"/>
      <c r="J183" s="217"/>
      <c r="K183" s="217"/>
      <c r="L183" s="223"/>
      <c r="M183" s="224"/>
      <c r="N183" s="225"/>
      <c r="O183" s="225"/>
      <c r="P183" s="225"/>
      <c r="Q183" s="225"/>
      <c r="R183" s="225"/>
      <c r="S183" s="225"/>
      <c r="T183" s="22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7" t="s">
        <v>159</v>
      </c>
      <c r="AU183" s="227" t="s">
        <v>139</v>
      </c>
      <c r="AV183" s="13" t="s">
        <v>82</v>
      </c>
      <c r="AW183" s="13" t="s">
        <v>36</v>
      </c>
      <c r="AX183" s="13" t="s">
        <v>75</v>
      </c>
      <c r="AY183" s="227" t="s">
        <v>129</v>
      </c>
    </row>
    <row r="184" s="14" customFormat="1">
      <c r="A184" s="14"/>
      <c r="B184" s="238"/>
      <c r="C184" s="239"/>
      <c r="D184" s="218" t="s">
        <v>159</v>
      </c>
      <c r="E184" s="240" t="s">
        <v>19</v>
      </c>
      <c r="F184" s="241" t="s">
        <v>185</v>
      </c>
      <c r="G184" s="239"/>
      <c r="H184" s="242">
        <v>206.15899999999999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8" t="s">
        <v>159</v>
      </c>
      <c r="AU184" s="248" t="s">
        <v>139</v>
      </c>
      <c r="AV184" s="14" t="s">
        <v>138</v>
      </c>
      <c r="AW184" s="14" t="s">
        <v>36</v>
      </c>
      <c r="AX184" s="14" t="s">
        <v>80</v>
      </c>
      <c r="AY184" s="248" t="s">
        <v>129</v>
      </c>
    </row>
    <row r="185" s="2" customFormat="1" ht="33" customHeight="1">
      <c r="A185" s="39"/>
      <c r="B185" s="40"/>
      <c r="C185" s="198" t="s">
        <v>297</v>
      </c>
      <c r="D185" s="198" t="s">
        <v>133</v>
      </c>
      <c r="E185" s="199" t="s">
        <v>298</v>
      </c>
      <c r="F185" s="200" t="s">
        <v>299</v>
      </c>
      <c r="G185" s="201" t="s">
        <v>136</v>
      </c>
      <c r="H185" s="202">
        <v>127.19499999999999</v>
      </c>
      <c r="I185" s="203"/>
      <c r="J185" s="204">
        <f>ROUND(I185*H185,2)</f>
        <v>0</v>
      </c>
      <c r="K185" s="200" t="s">
        <v>137</v>
      </c>
      <c r="L185" s="45"/>
      <c r="M185" s="205" t="s">
        <v>19</v>
      </c>
      <c r="N185" s="206" t="s">
        <v>46</v>
      </c>
      <c r="O185" s="85"/>
      <c r="P185" s="207">
        <f>O185*H185</f>
        <v>0</v>
      </c>
      <c r="Q185" s="207">
        <v>0.0043800000000000002</v>
      </c>
      <c r="R185" s="207">
        <f>Q185*H185</f>
        <v>0.55711409999999995</v>
      </c>
      <c r="S185" s="207">
        <v>0</v>
      </c>
      <c r="T185" s="20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09" t="s">
        <v>138</v>
      </c>
      <c r="AT185" s="209" t="s">
        <v>133</v>
      </c>
      <c r="AU185" s="209" t="s">
        <v>139</v>
      </c>
      <c r="AY185" s="18" t="s">
        <v>129</v>
      </c>
      <c r="BE185" s="210">
        <f>IF(N185="základní",J185,0)</f>
        <v>0</v>
      </c>
      <c r="BF185" s="210">
        <f>IF(N185="snížená",J185,0)</f>
        <v>0</v>
      </c>
      <c r="BG185" s="210">
        <f>IF(N185="zákl. přenesená",J185,0)</f>
        <v>0</v>
      </c>
      <c r="BH185" s="210">
        <f>IF(N185="sníž. přenesená",J185,0)</f>
        <v>0</v>
      </c>
      <c r="BI185" s="210">
        <f>IF(N185="nulová",J185,0)</f>
        <v>0</v>
      </c>
      <c r="BJ185" s="18" t="s">
        <v>80</v>
      </c>
      <c r="BK185" s="210">
        <f>ROUND(I185*H185,2)</f>
        <v>0</v>
      </c>
      <c r="BL185" s="18" t="s">
        <v>138</v>
      </c>
      <c r="BM185" s="209" t="s">
        <v>300</v>
      </c>
    </row>
    <row r="186" s="2" customFormat="1">
      <c r="A186" s="39"/>
      <c r="B186" s="40"/>
      <c r="C186" s="41"/>
      <c r="D186" s="211" t="s">
        <v>141</v>
      </c>
      <c r="E186" s="41"/>
      <c r="F186" s="212" t="s">
        <v>301</v>
      </c>
      <c r="G186" s="41"/>
      <c r="H186" s="41"/>
      <c r="I186" s="213"/>
      <c r="J186" s="41"/>
      <c r="K186" s="41"/>
      <c r="L186" s="45"/>
      <c r="M186" s="214"/>
      <c r="N186" s="215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141</v>
      </c>
      <c r="AU186" s="18" t="s">
        <v>139</v>
      </c>
    </row>
    <row r="187" s="13" customFormat="1">
      <c r="A187" s="13"/>
      <c r="B187" s="216"/>
      <c r="C187" s="217"/>
      <c r="D187" s="218" t="s">
        <v>159</v>
      </c>
      <c r="E187" s="219" t="s">
        <v>19</v>
      </c>
      <c r="F187" s="220" t="s">
        <v>302</v>
      </c>
      <c r="G187" s="217"/>
      <c r="H187" s="221">
        <v>80.995000000000005</v>
      </c>
      <c r="I187" s="222"/>
      <c r="J187" s="217"/>
      <c r="K187" s="217"/>
      <c r="L187" s="223"/>
      <c r="M187" s="224"/>
      <c r="N187" s="225"/>
      <c r="O187" s="225"/>
      <c r="P187" s="225"/>
      <c r="Q187" s="225"/>
      <c r="R187" s="225"/>
      <c r="S187" s="225"/>
      <c r="T187" s="22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7" t="s">
        <v>159</v>
      </c>
      <c r="AU187" s="227" t="s">
        <v>139</v>
      </c>
      <c r="AV187" s="13" t="s">
        <v>82</v>
      </c>
      <c r="AW187" s="13" t="s">
        <v>36</v>
      </c>
      <c r="AX187" s="13" t="s">
        <v>75</v>
      </c>
      <c r="AY187" s="227" t="s">
        <v>129</v>
      </c>
    </row>
    <row r="188" s="13" customFormat="1">
      <c r="A188" s="13"/>
      <c r="B188" s="216"/>
      <c r="C188" s="217"/>
      <c r="D188" s="218" t="s">
        <v>159</v>
      </c>
      <c r="E188" s="219" t="s">
        <v>19</v>
      </c>
      <c r="F188" s="220" t="s">
        <v>303</v>
      </c>
      <c r="G188" s="217"/>
      <c r="H188" s="221">
        <v>46.200000000000003</v>
      </c>
      <c r="I188" s="222"/>
      <c r="J188" s="217"/>
      <c r="K188" s="217"/>
      <c r="L188" s="223"/>
      <c r="M188" s="224"/>
      <c r="N188" s="225"/>
      <c r="O188" s="225"/>
      <c r="P188" s="225"/>
      <c r="Q188" s="225"/>
      <c r="R188" s="225"/>
      <c r="S188" s="225"/>
      <c r="T188" s="22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7" t="s">
        <v>159</v>
      </c>
      <c r="AU188" s="227" t="s">
        <v>139</v>
      </c>
      <c r="AV188" s="13" t="s">
        <v>82</v>
      </c>
      <c r="AW188" s="13" t="s">
        <v>36</v>
      </c>
      <c r="AX188" s="13" t="s">
        <v>75</v>
      </c>
      <c r="AY188" s="227" t="s">
        <v>129</v>
      </c>
    </row>
    <row r="189" s="14" customFormat="1">
      <c r="A189" s="14"/>
      <c r="B189" s="238"/>
      <c r="C189" s="239"/>
      <c r="D189" s="218" t="s">
        <v>159</v>
      </c>
      <c r="E189" s="240" t="s">
        <v>19</v>
      </c>
      <c r="F189" s="241" t="s">
        <v>185</v>
      </c>
      <c r="G189" s="239"/>
      <c r="H189" s="242">
        <v>127.19500000000001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159</v>
      </c>
      <c r="AU189" s="248" t="s">
        <v>139</v>
      </c>
      <c r="AV189" s="14" t="s">
        <v>138</v>
      </c>
      <c r="AW189" s="14" t="s">
        <v>36</v>
      </c>
      <c r="AX189" s="14" t="s">
        <v>80</v>
      </c>
      <c r="AY189" s="248" t="s">
        <v>129</v>
      </c>
    </row>
    <row r="190" s="2" customFormat="1" ht="37.8" customHeight="1">
      <c r="A190" s="39"/>
      <c r="B190" s="40"/>
      <c r="C190" s="198" t="s">
        <v>203</v>
      </c>
      <c r="D190" s="198" t="s">
        <v>133</v>
      </c>
      <c r="E190" s="199" t="s">
        <v>304</v>
      </c>
      <c r="F190" s="200" t="s">
        <v>305</v>
      </c>
      <c r="G190" s="201" t="s">
        <v>136</v>
      </c>
      <c r="H190" s="202">
        <v>231.08000000000001</v>
      </c>
      <c r="I190" s="203"/>
      <c r="J190" s="204">
        <f>ROUND(I190*H190,2)</f>
        <v>0</v>
      </c>
      <c r="K190" s="200" t="s">
        <v>137</v>
      </c>
      <c r="L190" s="45"/>
      <c r="M190" s="205" t="s">
        <v>19</v>
      </c>
      <c r="N190" s="206" t="s">
        <v>46</v>
      </c>
      <c r="O190" s="85"/>
      <c r="P190" s="207">
        <f>O190*H190</f>
        <v>0</v>
      </c>
      <c r="Q190" s="207">
        <v>0.023630000000000002</v>
      </c>
      <c r="R190" s="207">
        <f>Q190*H190</f>
        <v>5.4604204000000003</v>
      </c>
      <c r="S190" s="207">
        <v>0</v>
      </c>
      <c r="T190" s="20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9" t="s">
        <v>138</v>
      </c>
      <c r="AT190" s="209" t="s">
        <v>133</v>
      </c>
      <c r="AU190" s="209" t="s">
        <v>139</v>
      </c>
      <c r="AY190" s="18" t="s">
        <v>129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8" t="s">
        <v>80</v>
      </c>
      <c r="BK190" s="210">
        <f>ROUND(I190*H190,2)</f>
        <v>0</v>
      </c>
      <c r="BL190" s="18" t="s">
        <v>138</v>
      </c>
      <c r="BM190" s="209" t="s">
        <v>306</v>
      </c>
    </row>
    <row r="191" s="2" customFormat="1">
      <c r="A191" s="39"/>
      <c r="B191" s="40"/>
      <c r="C191" s="41"/>
      <c r="D191" s="211" t="s">
        <v>141</v>
      </c>
      <c r="E191" s="41"/>
      <c r="F191" s="212" t="s">
        <v>307</v>
      </c>
      <c r="G191" s="41"/>
      <c r="H191" s="41"/>
      <c r="I191" s="213"/>
      <c r="J191" s="41"/>
      <c r="K191" s="41"/>
      <c r="L191" s="45"/>
      <c r="M191" s="214"/>
      <c r="N191" s="215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141</v>
      </c>
      <c r="AU191" s="18" t="s">
        <v>139</v>
      </c>
    </row>
    <row r="192" s="13" customFormat="1">
      <c r="A192" s="13"/>
      <c r="B192" s="216"/>
      <c r="C192" s="217"/>
      <c r="D192" s="218" t="s">
        <v>159</v>
      </c>
      <c r="E192" s="219" t="s">
        <v>19</v>
      </c>
      <c r="F192" s="220" t="s">
        <v>289</v>
      </c>
      <c r="G192" s="217"/>
      <c r="H192" s="221">
        <v>161.99000000000001</v>
      </c>
      <c r="I192" s="222"/>
      <c r="J192" s="217"/>
      <c r="K192" s="217"/>
      <c r="L192" s="223"/>
      <c r="M192" s="224"/>
      <c r="N192" s="225"/>
      <c r="O192" s="225"/>
      <c r="P192" s="225"/>
      <c r="Q192" s="225"/>
      <c r="R192" s="225"/>
      <c r="S192" s="225"/>
      <c r="T192" s="22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7" t="s">
        <v>159</v>
      </c>
      <c r="AU192" s="227" t="s">
        <v>139</v>
      </c>
      <c r="AV192" s="13" t="s">
        <v>82</v>
      </c>
      <c r="AW192" s="13" t="s">
        <v>36</v>
      </c>
      <c r="AX192" s="13" t="s">
        <v>75</v>
      </c>
      <c r="AY192" s="227" t="s">
        <v>129</v>
      </c>
    </row>
    <row r="193" s="13" customFormat="1">
      <c r="A193" s="13"/>
      <c r="B193" s="216"/>
      <c r="C193" s="217"/>
      <c r="D193" s="218" t="s">
        <v>159</v>
      </c>
      <c r="E193" s="219" t="s">
        <v>19</v>
      </c>
      <c r="F193" s="220" t="s">
        <v>290</v>
      </c>
      <c r="G193" s="217"/>
      <c r="H193" s="221">
        <v>69.090000000000003</v>
      </c>
      <c r="I193" s="222"/>
      <c r="J193" s="217"/>
      <c r="K193" s="217"/>
      <c r="L193" s="223"/>
      <c r="M193" s="224"/>
      <c r="N193" s="225"/>
      <c r="O193" s="225"/>
      <c r="P193" s="225"/>
      <c r="Q193" s="225"/>
      <c r="R193" s="225"/>
      <c r="S193" s="225"/>
      <c r="T193" s="22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7" t="s">
        <v>159</v>
      </c>
      <c r="AU193" s="227" t="s">
        <v>139</v>
      </c>
      <c r="AV193" s="13" t="s">
        <v>82</v>
      </c>
      <c r="AW193" s="13" t="s">
        <v>36</v>
      </c>
      <c r="AX193" s="13" t="s">
        <v>75</v>
      </c>
      <c r="AY193" s="227" t="s">
        <v>129</v>
      </c>
    </row>
    <row r="194" s="14" customFormat="1">
      <c r="A194" s="14"/>
      <c r="B194" s="238"/>
      <c r="C194" s="239"/>
      <c r="D194" s="218" t="s">
        <v>159</v>
      </c>
      <c r="E194" s="240" t="s">
        <v>19</v>
      </c>
      <c r="F194" s="241" t="s">
        <v>185</v>
      </c>
      <c r="G194" s="239"/>
      <c r="H194" s="242">
        <v>231.08000000000001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159</v>
      </c>
      <c r="AU194" s="248" t="s">
        <v>139</v>
      </c>
      <c r="AV194" s="14" t="s">
        <v>138</v>
      </c>
      <c r="AW194" s="14" t="s">
        <v>36</v>
      </c>
      <c r="AX194" s="14" t="s">
        <v>80</v>
      </c>
      <c r="AY194" s="248" t="s">
        <v>129</v>
      </c>
    </row>
    <row r="195" s="2" customFormat="1" ht="24.15" customHeight="1">
      <c r="A195" s="39"/>
      <c r="B195" s="40"/>
      <c r="C195" s="198" t="s">
        <v>308</v>
      </c>
      <c r="D195" s="198" t="s">
        <v>133</v>
      </c>
      <c r="E195" s="199" t="s">
        <v>309</v>
      </c>
      <c r="F195" s="200" t="s">
        <v>310</v>
      </c>
      <c r="G195" s="201" t="s">
        <v>136</v>
      </c>
      <c r="H195" s="202">
        <v>231.08000000000001</v>
      </c>
      <c r="I195" s="203"/>
      <c r="J195" s="204">
        <f>ROUND(I195*H195,2)</f>
        <v>0</v>
      </c>
      <c r="K195" s="200" t="s">
        <v>137</v>
      </c>
      <c r="L195" s="45"/>
      <c r="M195" s="205" t="s">
        <v>19</v>
      </c>
      <c r="N195" s="206" t="s">
        <v>46</v>
      </c>
      <c r="O195" s="85"/>
      <c r="P195" s="207">
        <f>O195*H195</f>
        <v>0</v>
      </c>
      <c r="Q195" s="207">
        <v>0.0027299999999999998</v>
      </c>
      <c r="R195" s="207">
        <f>Q195*H195</f>
        <v>0.63084839999999998</v>
      </c>
      <c r="S195" s="207">
        <v>0</v>
      </c>
      <c r="T195" s="20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09" t="s">
        <v>138</v>
      </c>
      <c r="AT195" s="209" t="s">
        <v>133</v>
      </c>
      <c r="AU195" s="209" t="s">
        <v>139</v>
      </c>
      <c r="AY195" s="18" t="s">
        <v>129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8" t="s">
        <v>80</v>
      </c>
      <c r="BK195" s="210">
        <f>ROUND(I195*H195,2)</f>
        <v>0</v>
      </c>
      <c r="BL195" s="18" t="s">
        <v>138</v>
      </c>
      <c r="BM195" s="209" t="s">
        <v>311</v>
      </c>
    </row>
    <row r="196" s="2" customFormat="1">
      <c r="A196" s="39"/>
      <c r="B196" s="40"/>
      <c r="C196" s="41"/>
      <c r="D196" s="211" t="s">
        <v>141</v>
      </c>
      <c r="E196" s="41"/>
      <c r="F196" s="212" t="s">
        <v>312</v>
      </c>
      <c r="G196" s="41"/>
      <c r="H196" s="41"/>
      <c r="I196" s="213"/>
      <c r="J196" s="41"/>
      <c r="K196" s="41"/>
      <c r="L196" s="45"/>
      <c r="M196" s="214"/>
      <c r="N196" s="215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141</v>
      </c>
      <c r="AU196" s="18" t="s">
        <v>139</v>
      </c>
    </row>
    <row r="197" s="13" customFormat="1">
      <c r="A197" s="13"/>
      <c r="B197" s="216"/>
      <c r="C197" s="217"/>
      <c r="D197" s="218" t="s">
        <v>159</v>
      </c>
      <c r="E197" s="219" t="s">
        <v>19</v>
      </c>
      <c r="F197" s="220" t="s">
        <v>289</v>
      </c>
      <c r="G197" s="217"/>
      <c r="H197" s="221">
        <v>161.99000000000001</v>
      </c>
      <c r="I197" s="222"/>
      <c r="J197" s="217"/>
      <c r="K197" s="217"/>
      <c r="L197" s="223"/>
      <c r="M197" s="224"/>
      <c r="N197" s="225"/>
      <c r="O197" s="225"/>
      <c r="P197" s="225"/>
      <c r="Q197" s="225"/>
      <c r="R197" s="225"/>
      <c r="S197" s="225"/>
      <c r="T197" s="22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7" t="s">
        <v>159</v>
      </c>
      <c r="AU197" s="227" t="s">
        <v>139</v>
      </c>
      <c r="AV197" s="13" t="s">
        <v>82</v>
      </c>
      <c r="AW197" s="13" t="s">
        <v>36</v>
      </c>
      <c r="AX197" s="13" t="s">
        <v>75</v>
      </c>
      <c r="AY197" s="227" t="s">
        <v>129</v>
      </c>
    </row>
    <row r="198" s="13" customFormat="1">
      <c r="A198" s="13"/>
      <c r="B198" s="216"/>
      <c r="C198" s="217"/>
      <c r="D198" s="218" t="s">
        <v>159</v>
      </c>
      <c r="E198" s="219" t="s">
        <v>19</v>
      </c>
      <c r="F198" s="220" t="s">
        <v>290</v>
      </c>
      <c r="G198" s="217"/>
      <c r="H198" s="221">
        <v>69.090000000000003</v>
      </c>
      <c r="I198" s="222"/>
      <c r="J198" s="217"/>
      <c r="K198" s="217"/>
      <c r="L198" s="223"/>
      <c r="M198" s="224"/>
      <c r="N198" s="225"/>
      <c r="O198" s="225"/>
      <c r="P198" s="225"/>
      <c r="Q198" s="225"/>
      <c r="R198" s="225"/>
      <c r="S198" s="225"/>
      <c r="T198" s="22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7" t="s">
        <v>159</v>
      </c>
      <c r="AU198" s="227" t="s">
        <v>139</v>
      </c>
      <c r="AV198" s="13" t="s">
        <v>82</v>
      </c>
      <c r="AW198" s="13" t="s">
        <v>36</v>
      </c>
      <c r="AX198" s="13" t="s">
        <v>75</v>
      </c>
      <c r="AY198" s="227" t="s">
        <v>129</v>
      </c>
    </row>
    <row r="199" s="14" customFormat="1">
      <c r="A199" s="14"/>
      <c r="B199" s="238"/>
      <c r="C199" s="239"/>
      <c r="D199" s="218" t="s">
        <v>159</v>
      </c>
      <c r="E199" s="240" t="s">
        <v>19</v>
      </c>
      <c r="F199" s="241" t="s">
        <v>185</v>
      </c>
      <c r="G199" s="239"/>
      <c r="H199" s="242">
        <v>231.08000000000001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8" t="s">
        <v>159</v>
      </c>
      <c r="AU199" s="248" t="s">
        <v>139</v>
      </c>
      <c r="AV199" s="14" t="s">
        <v>138</v>
      </c>
      <c r="AW199" s="14" t="s">
        <v>36</v>
      </c>
      <c r="AX199" s="14" t="s">
        <v>80</v>
      </c>
      <c r="AY199" s="248" t="s">
        <v>129</v>
      </c>
    </row>
    <row r="200" s="2" customFormat="1" ht="44.25" customHeight="1">
      <c r="A200" s="39"/>
      <c r="B200" s="40"/>
      <c r="C200" s="198" t="s">
        <v>313</v>
      </c>
      <c r="D200" s="198" t="s">
        <v>133</v>
      </c>
      <c r="E200" s="199" t="s">
        <v>314</v>
      </c>
      <c r="F200" s="200" t="s">
        <v>315</v>
      </c>
      <c r="G200" s="201" t="s">
        <v>136</v>
      </c>
      <c r="H200" s="202">
        <v>231.08000000000001</v>
      </c>
      <c r="I200" s="203"/>
      <c r="J200" s="204">
        <f>ROUND(I200*H200,2)</f>
        <v>0</v>
      </c>
      <c r="K200" s="200" t="s">
        <v>137</v>
      </c>
      <c r="L200" s="45"/>
      <c r="M200" s="205" t="s">
        <v>19</v>
      </c>
      <c r="N200" s="206" t="s">
        <v>46</v>
      </c>
      <c r="O200" s="85"/>
      <c r="P200" s="207">
        <f>O200*H200</f>
        <v>0</v>
      </c>
      <c r="Q200" s="207">
        <v>0.0079000000000000008</v>
      </c>
      <c r="R200" s="207">
        <f>Q200*H200</f>
        <v>1.8255320000000004</v>
      </c>
      <c r="S200" s="207">
        <v>0</v>
      </c>
      <c r="T200" s="20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9" t="s">
        <v>138</v>
      </c>
      <c r="AT200" s="209" t="s">
        <v>133</v>
      </c>
      <c r="AU200" s="209" t="s">
        <v>139</v>
      </c>
      <c r="AY200" s="18" t="s">
        <v>129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8" t="s">
        <v>80</v>
      </c>
      <c r="BK200" s="210">
        <f>ROUND(I200*H200,2)</f>
        <v>0</v>
      </c>
      <c r="BL200" s="18" t="s">
        <v>138</v>
      </c>
      <c r="BM200" s="209" t="s">
        <v>316</v>
      </c>
    </row>
    <row r="201" s="2" customFormat="1">
      <c r="A201" s="39"/>
      <c r="B201" s="40"/>
      <c r="C201" s="41"/>
      <c r="D201" s="211" t="s">
        <v>141</v>
      </c>
      <c r="E201" s="41"/>
      <c r="F201" s="212" t="s">
        <v>317</v>
      </c>
      <c r="G201" s="41"/>
      <c r="H201" s="41"/>
      <c r="I201" s="213"/>
      <c r="J201" s="41"/>
      <c r="K201" s="41"/>
      <c r="L201" s="45"/>
      <c r="M201" s="214"/>
      <c r="N201" s="215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141</v>
      </c>
      <c r="AU201" s="18" t="s">
        <v>139</v>
      </c>
    </row>
    <row r="202" s="13" customFormat="1">
      <c r="A202" s="13"/>
      <c r="B202" s="216"/>
      <c r="C202" s="217"/>
      <c r="D202" s="218" t="s">
        <v>159</v>
      </c>
      <c r="E202" s="219" t="s">
        <v>19</v>
      </c>
      <c r="F202" s="220" t="s">
        <v>289</v>
      </c>
      <c r="G202" s="217"/>
      <c r="H202" s="221">
        <v>161.99000000000001</v>
      </c>
      <c r="I202" s="222"/>
      <c r="J202" s="217"/>
      <c r="K202" s="217"/>
      <c r="L202" s="223"/>
      <c r="M202" s="224"/>
      <c r="N202" s="225"/>
      <c r="O202" s="225"/>
      <c r="P202" s="225"/>
      <c r="Q202" s="225"/>
      <c r="R202" s="225"/>
      <c r="S202" s="225"/>
      <c r="T202" s="22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7" t="s">
        <v>159</v>
      </c>
      <c r="AU202" s="227" t="s">
        <v>139</v>
      </c>
      <c r="AV202" s="13" t="s">
        <v>82</v>
      </c>
      <c r="AW202" s="13" t="s">
        <v>36</v>
      </c>
      <c r="AX202" s="13" t="s">
        <v>75</v>
      </c>
      <c r="AY202" s="227" t="s">
        <v>129</v>
      </c>
    </row>
    <row r="203" s="13" customFormat="1">
      <c r="A203" s="13"/>
      <c r="B203" s="216"/>
      <c r="C203" s="217"/>
      <c r="D203" s="218" t="s">
        <v>159</v>
      </c>
      <c r="E203" s="219" t="s">
        <v>19</v>
      </c>
      <c r="F203" s="220" t="s">
        <v>290</v>
      </c>
      <c r="G203" s="217"/>
      <c r="H203" s="221">
        <v>69.090000000000003</v>
      </c>
      <c r="I203" s="222"/>
      <c r="J203" s="217"/>
      <c r="K203" s="217"/>
      <c r="L203" s="223"/>
      <c r="M203" s="224"/>
      <c r="N203" s="225"/>
      <c r="O203" s="225"/>
      <c r="P203" s="225"/>
      <c r="Q203" s="225"/>
      <c r="R203" s="225"/>
      <c r="S203" s="225"/>
      <c r="T203" s="22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7" t="s">
        <v>159</v>
      </c>
      <c r="AU203" s="227" t="s">
        <v>139</v>
      </c>
      <c r="AV203" s="13" t="s">
        <v>82</v>
      </c>
      <c r="AW203" s="13" t="s">
        <v>36</v>
      </c>
      <c r="AX203" s="13" t="s">
        <v>75</v>
      </c>
      <c r="AY203" s="227" t="s">
        <v>129</v>
      </c>
    </row>
    <row r="204" s="14" customFormat="1">
      <c r="A204" s="14"/>
      <c r="B204" s="238"/>
      <c r="C204" s="239"/>
      <c r="D204" s="218" t="s">
        <v>159</v>
      </c>
      <c r="E204" s="240" t="s">
        <v>19</v>
      </c>
      <c r="F204" s="241" t="s">
        <v>185</v>
      </c>
      <c r="G204" s="239"/>
      <c r="H204" s="242">
        <v>231.08000000000001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159</v>
      </c>
      <c r="AU204" s="248" t="s">
        <v>139</v>
      </c>
      <c r="AV204" s="14" t="s">
        <v>138</v>
      </c>
      <c r="AW204" s="14" t="s">
        <v>36</v>
      </c>
      <c r="AX204" s="14" t="s">
        <v>80</v>
      </c>
      <c r="AY204" s="248" t="s">
        <v>129</v>
      </c>
    </row>
    <row r="205" s="2" customFormat="1" ht="37.8" customHeight="1">
      <c r="A205" s="39"/>
      <c r="B205" s="40"/>
      <c r="C205" s="198" t="s">
        <v>318</v>
      </c>
      <c r="D205" s="198" t="s">
        <v>133</v>
      </c>
      <c r="E205" s="199" t="s">
        <v>319</v>
      </c>
      <c r="F205" s="200" t="s">
        <v>320</v>
      </c>
      <c r="G205" s="201" t="s">
        <v>136</v>
      </c>
      <c r="H205" s="202">
        <v>23.654</v>
      </c>
      <c r="I205" s="203"/>
      <c r="J205" s="204">
        <f>ROUND(I205*H205,2)</f>
        <v>0</v>
      </c>
      <c r="K205" s="200" t="s">
        <v>137</v>
      </c>
      <c r="L205" s="45"/>
      <c r="M205" s="205" t="s">
        <v>19</v>
      </c>
      <c r="N205" s="206" t="s">
        <v>46</v>
      </c>
      <c r="O205" s="85"/>
      <c r="P205" s="207">
        <f>O205*H205</f>
        <v>0</v>
      </c>
      <c r="Q205" s="207">
        <v>0.0073499999999999998</v>
      </c>
      <c r="R205" s="207">
        <f>Q205*H205</f>
        <v>0.17385689999999998</v>
      </c>
      <c r="S205" s="207">
        <v>0</v>
      </c>
      <c r="T205" s="20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09" t="s">
        <v>138</v>
      </c>
      <c r="AT205" s="209" t="s">
        <v>133</v>
      </c>
      <c r="AU205" s="209" t="s">
        <v>139</v>
      </c>
      <c r="AY205" s="18" t="s">
        <v>129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8" t="s">
        <v>80</v>
      </c>
      <c r="BK205" s="210">
        <f>ROUND(I205*H205,2)</f>
        <v>0</v>
      </c>
      <c r="BL205" s="18" t="s">
        <v>138</v>
      </c>
      <c r="BM205" s="209" t="s">
        <v>321</v>
      </c>
    </row>
    <row r="206" s="2" customFormat="1">
      <c r="A206" s="39"/>
      <c r="B206" s="40"/>
      <c r="C206" s="41"/>
      <c r="D206" s="211" t="s">
        <v>141</v>
      </c>
      <c r="E206" s="41"/>
      <c r="F206" s="212" t="s">
        <v>322</v>
      </c>
      <c r="G206" s="41"/>
      <c r="H206" s="41"/>
      <c r="I206" s="213"/>
      <c r="J206" s="41"/>
      <c r="K206" s="41"/>
      <c r="L206" s="45"/>
      <c r="M206" s="214"/>
      <c r="N206" s="215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141</v>
      </c>
      <c r="AU206" s="18" t="s">
        <v>139</v>
      </c>
    </row>
    <row r="207" s="13" customFormat="1">
      <c r="A207" s="13"/>
      <c r="B207" s="216"/>
      <c r="C207" s="217"/>
      <c r="D207" s="218" t="s">
        <v>159</v>
      </c>
      <c r="E207" s="219" t="s">
        <v>19</v>
      </c>
      <c r="F207" s="220" t="s">
        <v>323</v>
      </c>
      <c r="G207" s="217"/>
      <c r="H207" s="221">
        <v>23.654</v>
      </c>
      <c r="I207" s="222"/>
      <c r="J207" s="217"/>
      <c r="K207" s="217"/>
      <c r="L207" s="223"/>
      <c r="M207" s="224"/>
      <c r="N207" s="225"/>
      <c r="O207" s="225"/>
      <c r="P207" s="225"/>
      <c r="Q207" s="225"/>
      <c r="R207" s="225"/>
      <c r="S207" s="225"/>
      <c r="T207" s="22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7" t="s">
        <v>159</v>
      </c>
      <c r="AU207" s="227" t="s">
        <v>139</v>
      </c>
      <c r="AV207" s="13" t="s">
        <v>82</v>
      </c>
      <c r="AW207" s="13" t="s">
        <v>36</v>
      </c>
      <c r="AX207" s="13" t="s">
        <v>80</v>
      </c>
      <c r="AY207" s="227" t="s">
        <v>129</v>
      </c>
    </row>
    <row r="208" s="2" customFormat="1" ht="37.8" customHeight="1">
      <c r="A208" s="39"/>
      <c r="B208" s="40"/>
      <c r="C208" s="198" t="s">
        <v>219</v>
      </c>
      <c r="D208" s="198" t="s">
        <v>133</v>
      </c>
      <c r="E208" s="199" t="s">
        <v>324</v>
      </c>
      <c r="F208" s="200" t="s">
        <v>325</v>
      </c>
      <c r="G208" s="201" t="s">
        <v>136</v>
      </c>
      <c r="H208" s="202">
        <v>23.654</v>
      </c>
      <c r="I208" s="203"/>
      <c r="J208" s="204">
        <f>ROUND(I208*H208,2)</f>
        <v>0</v>
      </c>
      <c r="K208" s="200" t="s">
        <v>137</v>
      </c>
      <c r="L208" s="45"/>
      <c r="M208" s="205" t="s">
        <v>19</v>
      </c>
      <c r="N208" s="206" t="s">
        <v>46</v>
      </c>
      <c r="O208" s="85"/>
      <c r="P208" s="207">
        <f>O208*H208</f>
        <v>0</v>
      </c>
      <c r="Q208" s="207">
        <v>0.0044099999999999999</v>
      </c>
      <c r="R208" s="207">
        <f>Q208*H208</f>
        <v>0.10431414</v>
      </c>
      <c r="S208" s="207">
        <v>0</v>
      </c>
      <c r="T208" s="20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9" t="s">
        <v>138</v>
      </c>
      <c r="AT208" s="209" t="s">
        <v>133</v>
      </c>
      <c r="AU208" s="209" t="s">
        <v>139</v>
      </c>
      <c r="AY208" s="18" t="s">
        <v>129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8" t="s">
        <v>80</v>
      </c>
      <c r="BK208" s="210">
        <f>ROUND(I208*H208,2)</f>
        <v>0</v>
      </c>
      <c r="BL208" s="18" t="s">
        <v>138</v>
      </c>
      <c r="BM208" s="209" t="s">
        <v>326</v>
      </c>
    </row>
    <row r="209" s="2" customFormat="1">
      <c r="A209" s="39"/>
      <c r="B209" s="40"/>
      <c r="C209" s="41"/>
      <c r="D209" s="211" t="s">
        <v>141</v>
      </c>
      <c r="E209" s="41"/>
      <c r="F209" s="212" t="s">
        <v>327</v>
      </c>
      <c r="G209" s="41"/>
      <c r="H209" s="41"/>
      <c r="I209" s="213"/>
      <c r="J209" s="41"/>
      <c r="K209" s="41"/>
      <c r="L209" s="45"/>
      <c r="M209" s="214"/>
      <c r="N209" s="215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141</v>
      </c>
      <c r="AU209" s="18" t="s">
        <v>139</v>
      </c>
    </row>
    <row r="210" s="13" customFormat="1">
      <c r="A210" s="13"/>
      <c r="B210" s="216"/>
      <c r="C210" s="217"/>
      <c r="D210" s="218" t="s">
        <v>159</v>
      </c>
      <c r="E210" s="219" t="s">
        <v>19</v>
      </c>
      <c r="F210" s="220" t="s">
        <v>323</v>
      </c>
      <c r="G210" s="217"/>
      <c r="H210" s="221">
        <v>23.654</v>
      </c>
      <c r="I210" s="222"/>
      <c r="J210" s="217"/>
      <c r="K210" s="217"/>
      <c r="L210" s="223"/>
      <c r="M210" s="224"/>
      <c r="N210" s="225"/>
      <c r="O210" s="225"/>
      <c r="P210" s="225"/>
      <c r="Q210" s="225"/>
      <c r="R210" s="225"/>
      <c r="S210" s="225"/>
      <c r="T210" s="22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7" t="s">
        <v>159</v>
      </c>
      <c r="AU210" s="227" t="s">
        <v>139</v>
      </c>
      <c r="AV210" s="13" t="s">
        <v>82</v>
      </c>
      <c r="AW210" s="13" t="s">
        <v>36</v>
      </c>
      <c r="AX210" s="13" t="s">
        <v>80</v>
      </c>
      <c r="AY210" s="227" t="s">
        <v>129</v>
      </c>
    </row>
    <row r="211" s="2" customFormat="1" ht="37.8" customHeight="1">
      <c r="A211" s="39"/>
      <c r="B211" s="40"/>
      <c r="C211" s="198" t="s">
        <v>195</v>
      </c>
      <c r="D211" s="198" t="s">
        <v>133</v>
      </c>
      <c r="E211" s="199" t="s">
        <v>328</v>
      </c>
      <c r="F211" s="200" t="s">
        <v>329</v>
      </c>
      <c r="G211" s="201" t="s">
        <v>136</v>
      </c>
      <c r="H211" s="202">
        <v>23.654</v>
      </c>
      <c r="I211" s="203"/>
      <c r="J211" s="204">
        <f>ROUND(I211*H211,2)</f>
        <v>0</v>
      </c>
      <c r="K211" s="200" t="s">
        <v>137</v>
      </c>
      <c r="L211" s="45"/>
      <c r="M211" s="205" t="s">
        <v>19</v>
      </c>
      <c r="N211" s="206" t="s">
        <v>46</v>
      </c>
      <c r="O211" s="85"/>
      <c r="P211" s="207">
        <f>O211*H211</f>
        <v>0</v>
      </c>
      <c r="Q211" s="207">
        <v>0.023630000000000002</v>
      </c>
      <c r="R211" s="207">
        <f>Q211*H211</f>
        <v>0.55894401999999999</v>
      </c>
      <c r="S211" s="207">
        <v>0</v>
      </c>
      <c r="T211" s="20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09" t="s">
        <v>138</v>
      </c>
      <c r="AT211" s="209" t="s">
        <v>133</v>
      </c>
      <c r="AU211" s="209" t="s">
        <v>139</v>
      </c>
      <c r="AY211" s="18" t="s">
        <v>129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8" t="s">
        <v>80</v>
      </c>
      <c r="BK211" s="210">
        <f>ROUND(I211*H211,2)</f>
        <v>0</v>
      </c>
      <c r="BL211" s="18" t="s">
        <v>138</v>
      </c>
      <c r="BM211" s="209" t="s">
        <v>330</v>
      </c>
    </row>
    <row r="212" s="2" customFormat="1">
      <c r="A212" s="39"/>
      <c r="B212" s="40"/>
      <c r="C212" s="41"/>
      <c r="D212" s="211" t="s">
        <v>141</v>
      </c>
      <c r="E212" s="41"/>
      <c r="F212" s="212" t="s">
        <v>331</v>
      </c>
      <c r="G212" s="41"/>
      <c r="H212" s="41"/>
      <c r="I212" s="213"/>
      <c r="J212" s="41"/>
      <c r="K212" s="41"/>
      <c r="L212" s="45"/>
      <c r="M212" s="214"/>
      <c r="N212" s="215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141</v>
      </c>
      <c r="AU212" s="18" t="s">
        <v>139</v>
      </c>
    </row>
    <row r="213" s="13" customFormat="1">
      <c r="A213" s="13"/>
      <c r="B213" s="216"/>
      <c r="C213" s="217"/>
      <c r="D213" s="218" t="s">
        <v>159</v>
      </c>
      <c r="E213" s="219" t="s">
        <v>19</v>
      </c>
      <c r="F213" s="220" t="s">
        <v>323</v>
      </c>
      <c r="G213" s="217"/>
      <c r="H213" s="221">
        <v>23.654</v>
      </c>
      <c r="I213" s="222"/>
      <c r="J213" s="217"/>
      <c r="K213" s="217"/>
      <c r="L213" s="223"/>
      <c r="M213" s="224"/>
      <c r="N213" s="225"/>
      <c r="O213" s="225"/>
      <c r="P213" s="225"/>
      <c r="Q213" s="225"/>
      <c r="R213" s="225"/>
      <c r="S213" s="225"/>
      <c r="T213" s="22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7" t="s">
        <v>159</v>
      </c>
      <c r="AU213" s="227" t="s">
        <v>139</v>
      </c>
      <c r="AV213" s="13" t="s">
        <v>82</v>
      </c>
      <c r="AW213" s="13" t="s">
        <v>36</v>
      </c>
      <c r="AX213" s="13" t="s">
        <v>80</v>
      </c>
      <c r="AY213" s="227" t="s">
        <v>129</v>
      </c>
    </row>
    <row r="214" s="2" customFormat="1" ht="24.15" customHeight="1">
      <c r="A214" s="39"/>
      <c r="B214" s="40"/>
      <c r="C214" s="198" t="s">
        <v>243</v>
      </c>
      <c r="D214" s="198" t="s">
        <v>133</v>
      </c>
      <c r="E214" s="199" t="s">
        <v>332</v>
      </c>
      <c r="F214" s="200" t="s">
        <v>333</v>
      </c>
      <c r="G214" s="201" t="s">
        <v>136</v>
      </c>
      <c r="H214" s="202">
        <v>23.654</v>
      </c>
      <c r="I214" s="203"/>
      <c r="J214" s="204">
        <f>ROUND(I214*H214,2)</f>
        <v>0</v>
      </c>
      <c r="K214" s="200" t="s">
        <v>137</v>
      </c>
      <c r="L214" s="45"/>
      <c r="M214" s="205" t="s">
        <v>19</v>
      </c>
      <c r="N214" s="206" t="s">
        <v>46</v>
      </c>
      <c r="O214" s="85"/>
      <c r="P214" s="207">
        <f>O214*H214</f>
        <v>0</v>
      </c>
      <c r="Q214" s="207">
        <v>0.0027299999999999998</v>
      </c>
      <c r="R214" s="207">
        <f>Q214*H214</f>
        <v>0.064575419999999994</v>
      </c>
      <c r="S214" s="207">
        <v>0</v>
      </c>
      <c r="T214" s="20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9" t="s">
        <v>138</v>
      </c>
      <c r="AT214" s="209" t="s">
        <v>133</v>
      </c>
      <c r="AU214" s="209" t="s">
        <v>139</v>
      </c>
      <c r="AY214" s="18" t="s">
        <v>129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8" t="s">
        <v>80</v>
      </c>
      <c r="BK214" s="210">
        <f>ROUND(I214*H214,2)</f>
        <v>0</v>
      </c>
      <c r="BL214" s="18" t="s">
        <v>138</v>
      </c>
      <c r="BM214" s="209" t="s">
        <v>334</v>
      </c>
    </row>
    <row r="215" s="2" customFormat="1">
      <c r="A215" s="39"/>
      <c r="B215" s="40"/>
      <c r="C215" s="41"/>
      <c r="D215" s="211" t="s">
        <v>141</v>
      </c>
      <c r="E215" s="41"/>
      <c r="F215" s="212" t="s">
        <v>335</v>
      </c>
      <c r="G215" s="41"/>
      <c r="H215" s="41"/>
      <c r="I215" s="213"/>
      <c r="J215" s="41"/>
      <c r="K215" s="41"/>
      <c r="L215" s="45"/>
      <c r="M215" s="214"/>
      <c r="N215" s="215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141</v>
      </c>
      <c r="AU215" s="18" t="s">
        <v>139</v>
      </c>
    </row>
    <row r="216" s="13" customFormat="1">
      <c r="A216" s="13"/>
      <c r="B216" s="216"/>
      <c r="C216" s="217"/>
      <c r="D216" s="218" t="s">
        <v>159</v>
      </c>
      <c r="E216" s="219" t="s">
        <v>19</v>
      </c>
      <c r="F216" s="220" t="s">
        <v>323</v>
      </c>
      <c r="G216" s="217"/>
      <c r="H216" s="221">
        <v>23.654</v>
      </c>
      <c r="I216" s="222"/>
      <c r="J216" s="217"/>
      <c r="K216" s="217"/>
      <c r="L216" s="223"/>
      <c r="M216" s="224"/>
      <c r="N216" s="225"/>
      <c r="O216" s="225"/>
      <c r="P216" s="225"/>
      <c r="Q216" s="225"/>
      <c r="R216" s="225"/>
      <c r="S216" s="225"/>
      <c r="T216" s="22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7" t="s">
        <v>159</v>
      </c>
      <c r="AU216" s="227" t="s">
        <v>139</v>
      </c>
      <c r="AV216" s="13" t="s">
        <v>82</v>
      </c>
      <c r="AW216" s="13" t="s">
        <v>36</v>
      </c>
      <c r="AX216" s="13" t="s">
        <v>80</v>
      </c>
      <c r="AY216" s="227" t="s">
        <v>129</v>
      </c>
    </row>
    <row r="217" s="2" customFormat="1" ht="49.05" customHeight="1">
      <c r="A217" s="39"/>
      <c r="B217" s="40"/>
      <c r="C217" s="198" t="s">
        <v>336</v>
      </c>
      <c r="D217" s="198" t="s">
        <v>133</v>
      </c>
      <c r="E217" s="199" t="s">
        <v>337</v>
      </c>
      <c r="F217" s="200" t="s">
        <v>338</v>
      </c>
      <c r="G217" s="201" t="s">
        <v>136</v>
      </c>
      <c r="H217" s="202">
        <v>23.654</v>
      </c>
      <c r="I217" s="203"/>
      <c r="J217" s="204">
        <f>ROUND(I217*H217,2)</f>
        <v>0</v>
      </c>
      <c r="K217" s="200" t="s">
        <v>137</v>
      </c>
      <c r="L217" s="45"/>
      <c r="M217" s="205" t="s">
        <v>19</v>
      </c>
      <c r="N217" s="206" t="s">
        <v>46</v>
      </c>
      <c r="O217" s="85"/>
      <c r="P217" s="207">
        <f>O217*H217</f>
        <v>0</v>
      </c>
      <c r="Q217" s="207">
        <v>0.0079000000000000008</v>
      </c>
      <c r="R217" s="207">
        <f>Q217*H217</f>
        <v>0.18686660000000002</v>
      </c>
      <c r="S217" s="207">
        <v>0</v>
      </c>
      <c r="T217" s="20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09" t="s">
        <v>138</v>
      </c>
      <c r="AT217" s="209" t="s">
        <v>133</v>
      </c>
      <c r="AU217" s="209" t="s">
        <v>139</v>
      </c>
      <c r="AY217" s="18" t="s">
        <v>129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8" t="s">
        <v>80</v>
      </c>
      <c r="BK217" s="210">
        <f>ROUND(I217*H217,2)</f>
        <v>0</v>
      </c>
      <c r="BL217" s="18" t="s">
        <v>138</v>
      </c>
      <c r="BM217" s="209" t="s">
        <v>339</v>
      </c>
    </row>
    <row r="218" s="2" customFormat="1">
      <c r="A218" s="39"/>
      <c r="B218" s="40"/>
      <c r="C218" s="41"/>
      <c r="D218" s="211" t="s">
        <v>141</v>
      </c>
      <c r="E218" s="41"/>
      <c r="F218" s="212" t="s">
        <v>340</v>
      </c>
      <c r="G218" s="41"/>
      <c r="H218" s="41"/>
      <c r="I218" s="213"/>
      <c r="J218" s="41"/>
      <c r="K218" s="41"/>
      <c r="L218" s="45"/>
      <c r="M218" s="214"/>
      <c r="N218" s="215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141</v>
      </c>
      <c r="AU218" s="18" t="s">
        <v>139</v>
      </c>
    </row>
    <row r="219" s="13" customFormat="1">
      <c r="A219" s="13"/>
      <c r="B219" s="216"/>
      <c r="C219" s="217"/>
      <c r="D219" s="218" t="s">
        <v>159</v>
      </c>
      <c r="E219" s="219" t="s">
        <v>19</v>
      </c>
      <c r="F219" s="220" t="s">
        <v>323</v>
      </c>
      <c r="G219" s="217"/>
      <c r="H219" s="221">
        <v>23.654</v>
      </c>
      <c r="I219" s="222"/>
      <c r="J219" s="217"/>
      <c r="K219" s="217"/>
      <c r="L219" s="223"/>
      <c r="M219" s="224"/>
      <c r="N219" s="225"/>
      <c r="O219" s="225"/>
      <c r="P219" s="225"/>
      <c r="Q219" s="225"/>
      <c r="R219" s="225"/>
      <c r="S219" s="225"/>
      <c r="T219" s="22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7" t="s">
        <v>159</v>
      </c>
      <c r="AU219" s="227" t="s">
        <v>139</v>
      </c>
      <c r="AV219" s="13" t="s">
        <v>82</v>
      </c>
      <c r="AW219" s="13" t="s">
        <v>36</v>
      </c>
      <c r="AX219" s="13" t="s">
        <v>80</v>
      </c>
      <c r="AY219" s="227" t="s">
        <v>129</v>
      </c>
    </row>
    <row r="220" s="12" customFormat="1" ht="22.8" customHeight="1">
      <c r="A220" s="12"/>
      <c r="B220" s="182"/>
      <c r="C220" s="183"/>
      <c r="D220" s="184" t="s">
        <v>74</v>
      </c>
      <c r="E220" s="196" t="s">
        <v>191</v>
      </c>
      <c r="F220" s="196" t="s">
        <v>341</v>
      </c>
      <c r="G220" s="183"/>
      <c r="H220" s="183"/>
      <c r="I220" s="186"/>
      <c r="J220" s="197">
        <f>BK220</f>
        <v>0</v>
      </c>
      <c r="K220" s="183"/>
      <c r="L220" s="188"/>
      <c r="M220" s="189"/>
      <c r="N220" s="190"/>
      <c r="O220" s="190"/>
      <c r="P220" s="191">
        <f>P221+P224+P230</f>
        <v>0</v>
      </c>
      <c r="Q220" s="190"/>
      <c r="R220" s="191">
        <f>R221+R224+R230</f>
        <v>0.0052800000000000008</v>
      </c>
      <c r="S220" s="190"/>
      <c r="T220" s="192">
        <f>T221+T224+T230</f>
        <v>2.9780639999999998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3" t="s">
        <v>80</v>
      </c>
      <c r="AT220" s="194" t="s">
        <v>74</v>
      </c>
      <c r="AU220" s="194" t="s">
        <v>80</v>
      </c>
      <c r="AY220" s="193" t="s">
        <v>129</v>
      </c>
      <c r="BK220" s="195">
        <f>BK221+BK224+BK230</f>
        <v>0</v>
      </c>
    </row>
    <row r="221" s="12" customFormat="1" ht="20.88" customHeight="1">
      <c r="A221" s="12"/>
      <c r="B221" s="182"/>
      <c r="C221" s="183"/>
      <c r="D221" s="184" t="s">
        <v>74</v>
      </c>
      <c r="E221" s="196" t="s">
        <v>342</v>
      </c>
      <c r="F221" s="196" t="s">
        <v>343</v>
      </c>
      <c r="G221" s="183"/>
      <c r="H221" s="183"/>
      <c r="I221" s="186"/>
      <c r="J221" s="197">
        <f>BK221</f>
        <v>0</v>
      </c>
      <c r="K221" s="183"/>
      <c r="L221" s="188"/>
      <c r="M221" s="189"/>
      <c r="N221" s="190"/>
      <c r="O221" s="190"/>
      <c r="P221" s="191">
        <f>SUM(P222:P223)</f>
        <v>0</v>
      </c>
      <c r="Q221" s="190"/>
      <c r="R221" s="191">
        <f>SUM(R222:R223)</f>
        <v>0</v>
      </c>
      <c r="S221" s="190"/>
      <c r="T221" s="192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3" t="s">
        <v>80</v>
      </c>
      <c r="AT221" s="194" t="s">
        <v>74</v>
      </c>
      <c r="AU221" s="194" t="s">
        <v>82</v>
      </c>
      <c r="AY221" s="193" t="s">
        <v>129</v>
      </c>
      <c r="BK221" s="195">
        <f>SUM(BK222:BK223)</f>
        <v>0</v>
      </c>
    </row>
    <row r="222" s="2" customFormat="1" ht="37.8" customHeight="1">
      <c r="A222" s="39"/>
      <c r="B222" s="40"/>
      <c r="C222" s="198" t="s">
        <v>344</v>
      </c>
      <c r="D222" s="198" t="s">
        <v>133</v>
      </c>
      <c r="E222" s="199" t="s">
        <v>345</v>
      </c>
      <c r="F222" s="200" t="s">
        <v>346</v>
      </c>
      <c r="G222" s="201" t="s">
        <v>136</v>
      </c>
      <c r="H222" s="202">
        <v>100</v>
      </c>
      <c r="I222" s="203"/>
      <c r="J222" s="204">
        <f>ROUND(I222*H222,2)</f>
        <v>0</v>
      </c>
      <c r="K222" s="200" t="s">
        <v>137</v>
      </c>
      <c r="L222" s="45"/>
      <c r="M222" s="205" t="s">
        <v>19</v>
      </c>
      <c r="N222" s="206" t="s">
        <v>46</v>
      </c>
      <c r="O222" s="85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9" t="s">
        <v>138</v>
      </c>
      <c r="AT222" s="209" t="s">
        <v>133</v>
      </c>
      <c r="AU222" s="209" t="s">
        <v>139</v>
      </c>
      <c r="AY222" s="18" t="s">
        <v>129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8" t="s">
        <v>80</v>
      </c>
      <c r="BK222" s="210">
        <f>ROUND(I222*H222,2)</f>
        <v>0</v>
      </c>
      <c r="BL222" s="18" t="s">
        <v>138</v>
      </c>
      <c r="BM222" s="209" t="s">
        <v>347</v>
      </c>
    </row>
    <row r="223" s="2" customFormat="1">
      <c r="A223" s="39"/>
      <c r="B223" s="40"/>
      <c r="C223" s="41"/>
      <c r="D223" s="211" t="s">
        <v>141</v>
      </c>
      <c r="E223" s="41"/>
      <c r="F223" s="212" t="s">
        <v>348</v>
      </c>
      <c r="G223" s="41"/>
      <c r="H223" s="41"/>
      <c r="I223" s="213"/>
      <c r="J223" s="41"/>
      <c r="K223" s="41"/>
      <c r="L223" s="45"/>
      <c r="M223" s="214"/>
      <c r="N223" s="215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141</v>
      </c>
      <c r="AU223" s="18" t="s">
        <v>139</v>
      </c>
    </row>
    <row r="224" s="12" customFormat="1" ht="20.88" customHeight="1">
      <c r="A224" s="12"/>
      <c r="B224" s="182"/>
      <c r="C224" s="183"/>
      <c r="D224" s="184" t="s">
        <v>74</v>
      </c>
      <c r="E224" s="196" t="s">
        <v>349</v>
      </c>
      <c r="F224" s="196" t="s">
        <v>350</v>
      </c>
      <c r="G224" s="183"/>
      <c r="H224" s="183"/>
      <c r="I224" s="186"/>
      <c r="J224" s="197">
        <f>BK224</f>
        <v>0</v>
      </c>
      <c r="K224" s="183"/>
      <c r="L224" s="188"/>
      <c r="M224" s="189"/>
      <c r="N224" s="190"/>
      <c r="O224" s="190"/>
      <c r="P224" s="191">
        <f>SUM(P225:P229)</f>
        <v>0</v>
      </c>
      <c r="Q224" s="190"/>
      <c r="R224" s="191">
        <f>SUM(R225:R229)</f>
        <v>0.0052800000000000008</v>
      </c>
      <c r="S224" s="190"/>
      <c r="T224" s="192">
        <f>SUM(T225:T229)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3" t="s">
        <v>80</v>
      </c>
      <c r="AT224" s="194" t="s">
        <v>74</v>
      </c>
      <c r="AU224" s="194" t="s">
        <v>82</v>
      </c>
      <c r="AY224" s="193" t="s">
        <v>129</v>
      </c>
      <c r="BK224" s="195">
        <f>SUM(BK225:BK229)</f>
        <v>0</v>
      </c>
    </row>
    <row r="225" s="2" customFormat="1" ht="37.8" customHeight="1">
      <c r="A225" s="39"/>
      <c r="B225" s="40"/>
      <c r="C225" s="198" t="s">
        <v>351</v>
      </c>
      <c r="D225" s="198" t="s">
        <v>133</v>
      </c>
      <c r="E225" s="199" t="s">
        <v>352</v>
      </c>
      <c r="F225" s="200" t="s">
        <v>353</v>
      </c>
      <c r="G225" s="201" t="s">
        <v>354</v>
      </c>
      <c r="H225" s="202">
        <v>132</v>
      </c>
      <c r="I225" s="203"/>
      <c r="J225" s="204">
        <f>ROUND(I225*H225,2)</f>
        <v>0</v>
      </c>
      <c r="K225" s="200" t="s">
        <v>137</v>
      </c>
      <c r="L225" s="45"/>
      <c r="M225" s="205" t="s">
        <v>19</v>
      </c>
      <c r="N225" s="206" t="s">
        <v>46</v>
      </c>
      <c r="O225" s="85"/>
      <c r="P225" s="207">
        <f>O225*H225</f>
        <v>0</v>
      </c>
      <c r="Q225" s="207">
        <v>4.0000000000000003E-05</v>
      </c>
      <c r="R225" s="207">
        <f>Q225*H225</f>
        <v>0.0052800000000000008</v>
      </c>
      <c r="S225" s="207">
        <v>0</v>
      </c>
      <c r="T225" s="20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09" t="s">
        <v>138</v>
      </c>
      <c r="AT225" s="209" t="s">
        <v>133</v>
      </c>
      <c r="AU225" s="209" t="s">
        <v>139</v>
      </c>
      <c r="AY225" s="18" t="s">
        <v>129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8" t="s">
        <v>80</v>
      </c>
      <c r="BK225" s="210">
        <f>ROUND(I225*H225,2)</f>
        <v>0</v>
      </c>
      <c r="BL225" s="18" t="s">
        <v>138</v>
      </c>
      <c r="BM225" s="209" t="s">
        <v>355</v>
      </c>
    </row>
    <row r="226" s="2" customFormat="1">
      <c r="A226" s="39"/>
      <c r="B226" s="40"/>
      <c r="C226" s="41"/>
      <c r="D226" s="211" t="s">
        <v>141</v>
      </c>
      <c r="E226" s="41"/>
      <c r="F226" s="212" t="s">
        <v>356</v>
      </c>
      <c r="G226" s="41"/>
      <c r="H226" s="41"/>
      <c r="I226" s="213"/>
      <c r="J226" s="41"/>
      <c r="K226" s="41"/>
      <c r="L226" s="45"/>
      <c r="M226" s="214"/>
      <c r="N226" s="215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141</v>
      </c>
      <c r="AU226" s="18" t="s">
        <v>139</v>
      </c>
    </row>
    <row r="227" s="2" customFormat="1" ht="21.75" customHeight="1">
      <c r="A227" s="39"/>
      <c r="B227" s="40"/>
      <c r="C227" s="198" t="s">
        <v>357</v>
      </c>
      <c r="D227" s="198" t="s">
        <v>133</v>
      </c>
      <c r="E227" s="199" t="s">
        <v>358</v>
      </c>
      <c r="F227" s="200" t="s">
        <v>359</v>
      </c>
      <c r="G227" s="201" t="s">
        <v>354</v>
      </c>
      <c r="H227" s="202">
        <v>25</v>
      </c>
      <c r="I227" s="203"/>
      <c r="J227" s="204">
        <f>ROUND(I227*H227,2)</f>
        <v>0</v>
      </c>
      <c r="K227" s="200" t="s">
        <v>19</v>
      </c>
      <c r="L227" s="45"/>
      <c r="M227" s="205" t="s">
        <v>19</v>
      </c>
      <c r="N227" s="206" t="s">
        <v>46</v>
      </c>
      <c r="O227" s="85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09" t="s">
        <v>138</v>
      </c>
      <c r="AT227" s="209" t="s">
        <v>133</v>
      </c>
      <c r="AU227" s="209" t="s">
        <v>139</v>
      </c>
      <c r="AY227" s="18" t="s">
        <v>129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8" t="s">
        <v>80</v>
      </c>
      <c r="BK227" s="210">
        <f>ROUND(I227*H227,2)</f>
        <v>0</v>
      </c>
      <c r="BL227" s="18" t="s">
        <v>138</v>
      </c>
      <c r="BM227" s="209" t="s">
        <v>360</v>
      </c>
    </row>
    <row r="228" s="2" customFormat="1" ht="16.5" customHeight="1">
      <c r="A228" s="39"/>
      <c r="B228" s="40"/>
      <c r="C228" s="198" t="s">
        <v>361</v>
      </c>
      <c r="D228" s="198" t="s">
        <v>133</v>
      </c>
      <c r="E228" s="199" t="s">
        <v>362</v>
      </c>
      <c r="F228" s="200" t="s">
        <v>363</v>
      </c>
      <c r="G228" s="201" t="s">
        <v>364</v>
      </c>
      <c r="H228" s="202">
        <v>1</v>
      </c>
      <c r="I228" s="203"/>
      <c r="J228" s="204">
        <f>ROUND(I228*H228,2)</f>
        <v>0</v>
      </c>
      <c r="K228" s="200" t="s">
        <v>19</v>
      </c>
      <c r="L228" s="45"/>
      <c r="M228" s="205" t="s">
        <v>19</v>
      </c>
      <c r="N228" s="206" t="s">
        <v>46</v>
      </c>
      <c r="O228" s="85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09" t="s">
        <v>138</v>
      </c>
      <c r="AT228" s="209" t="s">
        <v>133</v>
      </c>
      <c r="AU228" s="209" t="s">
        <v>139</v>
      </c>
      <c r="AY228" s="18" t="s">
        <v>129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8" t="s">
        <v>80</v>
      </c>
      <c r="BK228" s="210">
        <f>ROUND(I228*H228,2)</f>
        <v>0</v>
      </c>
      <c r="BL228" s="18" t="s">
        <v>138</v>
      </c>
      <c r="BM228" s="209" t="s">
        <v>365</v>
      </c>
    </row>
    <row r="229" s="2" customFormat="1" ht="24.15" customHeight="1">
      <c r="A229" s="39"/>
      <c r="B229" s="40"/>
      <c r="C229" s="198" t="s">
        <v>366</v>
      </c>
      <c r="D229" s="198" t="s">
        <v>133</v>
      </c>
      <c r="E229" s="199" t="s">
        <v>367</v>
      </c>
      <c r="F229" s="200" t="s">
        <v>368</v>
      </c>
      <c r="G229" s="201" t="s">
        <v>354</v>
      </c>
      <c r="H229" s="202">
        <v>25</v>
      </c>
      <c r="I229" s="203"/>
      <c r="J229" s="204">
        <f>ROUND(I229*H229,2)</f>
        <v>0</v>
      </c>
      <c r="K229" s="200" t="s">
        <v>19</v>
      </c>
      <c r="L229" s="45"/>
      <c r="M229" s="205" t="s">
        <v>19</v>
      </c>
      <c r="N229" s="206" t="s">
        <v>46</v>
      </c>
      <c r="O229" s="85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09" t="s">
        <v>138</v>
      </c>
      <c r="AT229" s="209" t="s">
        <v>133</v>
      </c>
      <c r="AU229" s="209" t="s">
        <v>139</v>
      </c>
      <c r="AY229" s="18" t="s">
        <v>129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8" t="s">
        <v>80</v>
      </c>
      <c r="BK229" s="210">
        <f>ROUND(I229*H229,2)</f>
        <v>0</v>
      </c>
      <c r="BL229" s="18" t="s">
        <v>138</v>
      </c>
      <c r="BM229" s="209" t="s">
        <v>369</v>
      </c>
    </row>
    <row r="230" s="12" customFormat="1" ht="20.88" customHeight="1">
      <c r="A230" s="12"/>
      <c r="B230" s="182"/>
      <c r="C230" s="183"/>
      <c r="D230" s="184" t="s">
        <v>74</v>
      </c>
      <c r="E230" s="196" t="s">
        <v>370</v>
      </c>
      <c r="F230" s="196" t="s">
        <v>371</v>
      </c>
      <c r="G230" s="183"/>
      <c r="H230" s="183"/>
      <c r="I230" s="186"/>
      <c r="J230" s="197">
        <f>BK230</f>
        <v>0</v>
      </c>
      <c r="K230" s="183"/>
      <c r="L230" s="188"/>
      <c r="M230" s="189"/>
      <c r="N230" s="190"/>
      <c r="O230" s="190"/>
      <c r="P230" s="191">
        <f>SUM(P231:P238)</f>
        <v>0</v>
      </c>
      <c r="Q230" s="190"/>
      <c r="R230" s="191">
        <f>SUM(R231:R238)</f>
        <v>0</v>
      </c>
      <c r="S230" s="190"/>
      <c r="T230" s="192">
        <f>SUM(T231:T238)</f>
        <v>2.9780639999999998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3" t="s">
        <v>80</v>
      </c>
      <c r="AT230" s="194" t="s">
        <v>74</v>
      </c>
      <c r="AU230" s="194" t="s">
        <v>82</v>
      </c>
      <c r="AY230" s="193" t="s">
        <v>129</v>
      </c>
      <c r="BK230" s="195">
        <f>SUM(BK231:BK238)</f>
        <v>0</v>
      </c>
    </row>
    <row r="231" s="2" customFormat="1" ht="44.25" customHeight="1">
      <c r="A231" s="39"/>
      <c r="B231" s="40"/>
      <c r="C231" s="198" t="s">
        <v>372</v>
      </c>
      <c r="D231" s="198" t="s">
        <v>133</v>
      </c>
      <c r="E231" s="199" t="s">
        <v>373</v>
      </c>
      <c r="F231" s="200" t="s">
        <v>374</v>
      </c>
      <c r="G231" s="201" t="s">
        <v>136</v>
      </c>
      <c r="H231" s="202">
        <v>41.362000000000002</v>
      </c>
      <c r="I231" s="203"/>
      <c r="J231" s="204">
        <f>ROUND(I231*H231,2)</f>
        <v>0</v>
      </c>
      <c r="K231" s="200" t="s">
        <v>137</v>
      </c>
      <c r="L231" s="45"/>
      <c r="M231" s="205" t="s">
        <v>19</v>
      </c>
      <c r="N231" s="206" t="s">
        <v>46</v>
      </c>
      <c r="O231" s="85"/>
      <c r="P231" s="207">
        <f>O231*H231</f>
        <v>0</v>
      </c>
      <c r="Q231" s="207">
        <v>0</v>
      </c>
      <c r="R231" s="207">
        <f>Q231*H231</f>
        <v>0</v>
      </c>
      <c r="S231" s="207">
        <v>0.071999999999999995</v>
      </c>
      <c r="T231" s="208">
        <f>S231*H231</f>
        <v>2.9780639999999998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09" t="s">
        <v>138</v>
      </c>
      <c r="AT231" s="209" t="s">
        <v>133</v>
      </c>
      <c r="AU231" s="209" t="s">
        <v>139</v>
      </c>
      <c r="AY231" s="18" t="s">
        <v>129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8" t="s">
        <v>80</v>
      </c>
      <c r="BK231" s="210">
        <f>ROUND(I231*H231,2)</f>
        <v>0</v>
      </c>
      <c r="BL231" s="18" t="s">
        <v>138</v>
      </c>
      <c r="BM231" s="209" t="s">
        <v>375</v>
      </c>
    </row>
    <row r="232" s="2" customFormat="1">
      <c r="A232" s="39"/>
      <c r="B232" s="40"/>
      <c r="C232" s="41"/>
      <c r="D232" s="211" t="s">
        <v>141</v>
      </c>
      <c r="E232" s="41"/>
      <c r="F232" s="212" t="s">
        <v>376</v>
      </c>
      <c r="G232" s="41"/>
      <c r="H232" s="41"/>
      <c r="I232" s="213"/>
      <c r="J232" s="41"/>
      <c r="K232" s="41"/>
      <c r="L232" s="45"/>
      <c r="M232" s="214"/>
      <c r="N232" s="215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141</v>
      </c>
      <c r="AU232" s="18" t="s">
        <v>139</v>
      </c>
    </row>
    <row r="233" s="13" customFormat="1">
      <c r="A233" s="13"/>
      <c r="B233" s="216"/>
      <c r="C233" s="217"/>
      <c r="D233" s="218" t="s">
        <v>159</v>
      </c>
      <c r="E233" s="219" t="s">
        <v>19</v>
      </c>
      <c r="F233" s="220" t="s">
        <v>377</v>
      </c>
      <c r="G233" s="217"/>
      <c r="H233" s="221">
        <v>24.922000000000001</v>
      </c>
      <c r="I233" s="222"/>
      <c r="J233" s="217"/>
      <c r="K233" s="217"/>
      <c r="L233" s="223"/>
      <c r="M233" s="224"/>
      <c r="N233" s="225"/>
      <c r="O233" s="225"/>
      <c r="P233" s="225"/>
      <c r="Q233" s="225"/>
      <c r="R233" s="225"/>
      <c r="S233" s="225"/>
      <c r="T233" s="22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7" t="s">
        <v>159</v>
      </c>
      <c r="AU233" s="227" t="s">
        <v>139</v>
      </c>
      <c r="AV233" s="13" t="s">
        <v>82</v>
      </c>
      <c r="AW233" s="13" t="s">
        <v>36</v>
      </c>
      <c r="AX233" s="13" t="s">
        <v>75</v>
      </c>
      <c r="AY233" s="227" t="s">
        <v>129</v>
      </c>
    </row>
    <row r="234" s="13" customFormat="1">
      <c r="A234" s="13"/>
      <c r="B234" s="216"/>
      <c r="C234" s="217"/>
      <c r="D234" s="218" t="s">
        <v>159</v>
      </c>
      <c r="E234" s="219" t="s">
        <v>19</v>
      </c>
      <c r="F234" s="220" t="s">
        <v>378</v>
      </c>
      <c r="G234" s="217"/>
      <c r="H234" s="221">
        <v>13.16</v>
      </c>
      <c r="I234" s="222"/>
      <c r="J234" s="217"/>
      <c r="K234" s="217"/>
      <c r="L234" s="223"/>
      <c r="M234" s="224"/>
      <c r="N234" s="225"/>
      <c r="O234" s="225"/>
      <c r="P234" s="225"/>
      <c r="Q234" s="225"/>
      <c r="R234" s="225"/>
      <c r="S234" s="225"/>
      <c r="T234" s="22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7" t="s">
        <v>159</v>
      </c>
      <c r="AU234" s="227" t="s">
        <v>139</v>
      </c>
      <c r="AV234" s="13" t="s">
        <v>82</v>
      </c>
      <c r="AW234" s="13" t="s">
        <v>36</v>
      </c>
      <c r="AX234" s="13" t="s">
        <v>75</v>
      </c>
      <c r="AY234" s="227" t="s">
        <v>129</v>
      </c>
    </row>
    <row r="235" s="13" customFormat="1">
      <c r="A235" s="13"/>
      <c r="B235" s="216"/>
      <c r="C235" s="217"/>
      <c r="D235" s="218" t="s">
        <v>159</v>
      </c>
      <c r="E235" s="219" t="s">
        <v>19</v>
      </c>
      <c r="F235" s="220" t="s">
        <v>379</v>
      </c>
      <c r="G235" s="217"/>
      <c r="H235" s="221">
        <v>3.2799999999999998</v>
      </c>
      <c r="I235" s="222"/>
      <c r="J235" s="217"/>
      <c r="K235" s="217"/>
      <c r="L235" s="223"/>
      <c r="M235" s="224"/>
      <c r="N235" s="225"/>
      <c r="O235" s="225"/>
      <c r="P235" s="225"/>
      <c r="Q235" s="225"/>
      <c r="R235" s="225"/>
      <c r="S235" s="225"/>
      <c r="T235" s="22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7" t="s">
        <v>159</v>
      </c>
      <c r="AU235" s="227" t="s">
        <v>139</v>
      </c>
      <c r="AV235" s="13" t="s">
        <v>82</v>
      </c>
      <c r="AW235" s="13" t="s">
        <v>36</v>
      </c>
      <c r="AX235" s="13" t="s">
        <v>75</v>
      </c>
      <c r="AY235" s="227" t="s">
        <v>129</v>
      </c>
    </row>
    <row r="236" s="14" customFormat="1">
      <c r="A236" s="14"/>
      <c r="B236" s="238"/>
      <c r="C236" s="239"/>
      <c r="D236" s="218" t="s">
        <v>159</v>
      </c>
      <c r="E236" s="240" t="s">
        <v>19</v>
      </c>
      <c r="F236" s="241" t="s">
        <v>185</v>
      </c>
      <c r="G236" s="239"/>
      <c r="H236" s="242">
        <v>41.362000000000002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159</v>
      </c>
      <c r="AU236" s="248" t="s">
        <v>139</v>
      </c>
      <c r="AV236" s="14" t="s">
        <v>138</v>
      </c>
      <c r="AW236" s="14" t="s">
        <v>36</v>
      </c>
      <c r="AX236" s="14" t="s">
        <v>80</v>
      </c>
      <c r="AY236" s="248" t="s">
        <v>129</v>
      </c>
    </row>
    <row r="237" s="2" customFormat="1" ht="66.75" customHeight="1">
      <c r="A237" s="39"/>
      <c r="B237" s="40"/>
      <c r="C237" s="198" t="s">
        <v>380</v>
      </c>
      <c r="D237" s="198" t="s">
        <v>133</v>
      </c>
      <c r="E237" s="199" t="s">
        <v>381</v>
      </c>
      <c r="F237" s="200" t="s">
        <v>382</v>
      </c>
      <c r="G237" s="201" t="s">
        <v>136</v>
      </c>
      <c r="H237" s="202">
        <v>50</v>
      </c>
      <c r="I237" s="203"/>
      <c r="J237" s="204">
        <f>ROUND(I237*H237,2)</f>
        <v>0</v>
      </c>
      <c r="K237" s="200" t="s">
        <v>137</v>
      </c>
      <c r="L237" s="45"/>
      <c r="M237" s="205" t="s">
        <v>19</v>
      </c>
      <c r="N237" s="206" t="s">
        <v>46</v>
      </c>
      <c r="O237" s="85"/>
      <c r="P237" s="207">
        <f>O237*H237</f>
        <v>0</v>
      </c>
      <c r="Q237" s="207">
        <v>0</v>
      </c>
      <c r="R237" s="207">
        <f>Q237*H237</f>
        <v>0</v>
      </c>
      <c r="S237" s="207">
        <v>0</v>
      </c>
      <c r="T237" s="20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09" t="s">
        <v>138</v>
      </c>
      <c r="AT237" s="209" t="s">
        <v>133</v>
      </c>
      <c r="AU237" s="209" t="s">
        <v>139</v>
      </c>
      <c r="AY237" s="18" t="s">
        <v>129</v>
      </c>
      <c r="BE237" s="210">
        <f>IF(N237="základní",J237,0)</f>
        <v>0</v>
      </c>
      <c r="BF237" s="210">
        <f>IF(N237="snížená",J237,0)</f>
        <v>0</v>
      </c>
      <c r="BG237" s="210">
        <f>IF(N237="zákl. přenesená",J237,0)</f>
        <v>0</v>
      </c>
      <c r="BH237" s="210">
        <f>IF(N237="sníž. přenesená",J237,0)</f>
        <v>0</v>
      </c>
      <c r="BI237" s="210">
        <f>IF(N237="nulová",J237,0)</f>
        <v>0</v>
      </c>
      <c r="BJ237" s="18" t="s">
        <v>80</v>
      </c>
      <c r="BK237" s="210">
        <f>ROUND(I237*H237,2)</f>
        <v>0</v>
      </c>
      <c r="BL237" s="18" t="s">
        <v>138</v>
      </c>
      <c r="BM237" s="209" t="s">
        <v>383</v>
      </c>
    </row>
    <row r="238" s="2" customFormat="1">
      <c r="A238" s="39"/>
      <c r="B238" s="40"/>
      <c r="C238" s="41"/>
      <c r="D238" s="211" t="s">
        <v>141</v>
      </c>
      <c r="E238" s="41"/>
      <c r="F238" s="212" t="s">
        <v>384</v>
      </c>
      <c r="G238" s="41"/>
      <c r="H238" s="41"/>
      <c r="I238" s="213"/>
      <c r="J238" s="41"/>
      <c r="K238" s="41"/>
      <c r="L238" s="45"/>
      <c r="M238" s="214"/>
      <c r="N238" s="215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141</v>
      </c>
      <c r="AU238" s="18" t="s">
        <v>139</v>
      </c>
    </row>
    <row r="239" s="12" customFormat="1" ht="22.8" customHeight="1">
      <c r="A239" s="12"/>
      <c r="B239" s="182"/>
      <c r="C239" s="183"/>
      <c r="D239" s="184" t="s">
        <v>74</v>
      </c>
      <c r="E239" s="196" t="s">
        <v>385</v>
      </c>
      <c r="F239" s="196" t="s">
        <v>386</v>
      </c>
      <c r="G239" s="183"/>
      <c r="H239" s="183"/>
      <c r="I239" s="186"/>
      <c r="J239" s="197">
        <f>BK239</f>
        <v>0</v>
      </c>
      <c r="K239" s="183"/>
      <c r="L239" s="188"/>
      <c r="M239" s="189"/>
      <c r="N239" s="190"/>
      <c r="O239" s="190"/>
      <c r="P239" s="191">
        <f>SUM(P240:P245)</f>
        <v>0</v>
      </c>
      <c r="Q239" s="190"/>
      <c r="R239" s="191">
        <f>SUM(R240:R245)</f>
        <v>0</v>
      </c>
      <c r="S239" s="190"/>
      <c r="T239" s="192">
        <f>SUM(T240:T245)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93" t="s">
        <v>80</v>
      </c>
      <c r="AT239" s="194" t="s">
        <v>74</v>
      </c>
      <c r="AU239" s="194" t="s">
        <v>80</v>
      </c>
      <c r="AY239" s="193" t="s">
        <v>129</v>
      </c>
      <c r="BK239" s="195">
        <f>SUM(BK240:BK245)</f>
        <v>0</v>
      </c>
    </row>
    <row r="240" s="2" customFormat="1" ht="37.8" customHeight="1">
      <c r="A240" s="39"/>
      <c r="B240" s="40"/>
      <c r="C240" s="198" t="s">
        <v>387</v>
      </c>
      <c r="D240" s="198" t="s">
        <v>133</v>
      </c>
      <c r="E240" s="199" t="s">
        <v>388</v>
      </c>
      <c r="F240" s="200" t="s">
        <v>389</v>
      </c>
      <c r="G240" s="201" t="s">
        <v>172</v>
      </c>
      <c r="H240" s="202">
        <v>96.730000000000004</v>
      </c>
      <c r="I240" s="203"/>
      <c r="J240" s="204">
        <f>ROUND(I240*H240,2)</f>
        <v>0</v>
      </c>
      <c r="K240" s="200" t="s">
        <v>19</v>
      </c>
      <c r="L240" s="45"/>
      <c r="M240" s="205" t="s">
        <v>19</v>
      </c>
      <c r="N240" s="206" t="s">
        <v>46</v>
      </c>
      <c r="O240" s="85"/>
      <c r="P240" s="207">
        <f>O240*H240</f>
        <v>0</v>
      </c>
      <c r="Q240" s="207">
        <v>0</v>
      </c>
      <c r="R240" s="207">
        <f>Q240*H240</f>
        <v>0</v>
      </c>
      <c r="S240" s="207">
        <v>0</v>
      </c>
      <c r="T240" s="20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09" t="s">
        <v>138</v>
      </c>
      <c r="AT240" s="209" t="s">
        <v>133</v>
      </c>
      <c r="AU240" s="209" t="s">
        <v>82</v>
      </c>
      <c r="AY240" s="18" t="s">
        <v>129</v>
      </c>
      <c r="BE240" s="210">
        <f>IF(N240="základní",J240,0)</f>
        <v>0</v>
      </c>
      <c r="BF240" s="210">
        <f>IF(N240="snížená",J240,0)</f>
        <v>0</v>
      </c>
      <c r="BG240" s="210">
        <f>IF(N240="zákl. přenesená",J240,0)</f>
        <v>0</v>
      </c>
      <c r="BH240" s="210">
        <f>IF(N240="sníž. přenesená",J240,0)</f>
        <v>0</v>
      </c>
      <c r="BI240" s="210">
        <f>IF(N240="nulová",J240,0)</f>
        <v>0</v>
      </c>
      <c r="BJ240" s="18" t="s">
        <v>80</v>
      </c>
      <c r="BK240" s="210">
        <f>ROUND(I240*H240,2)</f>
        <v>0</v>
      </c>
      <c r="BL240" s="18" t="s">
        <v>138</v>
      </c>
      <c r="BM240" s="209" t="s">
        <v>390</v>
      </c>
    </row>
    <row r="241" s="2" customFormat="1" ht="33" customHeight="1">
      <c r="A241" s="39"/>
      <c r="B241" s="40"/>
      <c r="C241" s="198" t="s">
        <v>391</v>
      </c>
      <c r="D241" s="198" t="s">
        <v>133</v>
      </c>
      <c r="E241" s="199" t="s">
        <v>392</v>
      </c>
      <c r="F241" s="200" t="s">
        <v>393</v>
      </c>
      <c r="G241" s="201" t="s">
        <v>172</v>
      </c>
      <c r="H241" s="202">
        <v>96.730000000000004</v>
      </c>
      <c r="I241" s="203"/>
      <c r="J241" s="204">
        <f>ROUND(I241*H241,2)</f>
        <v>0</v>
      </c>
      <c r="K241" s="200" t="s">
        <v>19</v>
      </c>
      <c r="L241" s="45"/>
      <c r="M241" s="205" t="s">
        <v>19</v>
      </c>
      <c r="N241" s="206" t="s">
        <v>46</v>
      </c>
      <c r="O241" s="85"/>
      <c r="P241" s="207">
        <f>O241*H241</f>
        <v>0</v>
      </c>
      <c r="Q241" s="207">
        <v>0</v>
      </c>
      <c r="R241" s="207">
        <f>Q241*H241</f>
        <v>0</v>
      </c>
      <c r="S241" s="207">
        <v>0</v>
      </c>
      <c r="T241" s="20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09" t="s">
        <v>138</v>
      </c>
      <c r="AT241" s="209" t="s">
        <v>133</v>
      </c>
      <c r="AU241" s="209" t="s">
        <v>82</v>
      </c>
      <c r="AY241" s="18" t="s">
        <v>129</v>
      </c>
      <c r="BE241" s="210">
        <f>IF(N241="základní",J241,0)</f>
        <v>0</v>
      </c>
      <c r="BF241" s="210">
        <f>IF(N241="snížená",J241,0)</f>
        <v>0</v>
      </c>
      <c r="BG241" s="210">
        <f>IF(N241="zákl. přenesená",J241,0)</f>
        <v>0</v>
      </c>
      <c r="BH241" s="210">
        <f>IF(N241="sníž. přenesená",J241,0)</f>
        <v>0</v>
      </c>
      <c r="BI241" s="210">
        <f>IF(N241="nulová",J241,0)</f>
        <v>0</v>
      </c>
      <c r="BJ241" s="18" t="s">
        <v>80</v>
      </c>
      <c r="BK241" s="210">
        <f>ROUND(I241*H241,2)</f>
        <v>0</v>
      </c>
      <c r="BL241" s="18" t="s">
        <v>138</v>
      </c>
      <c r="BM241" s="209" t="s">
        <v>394</v>
      </c>
    </row>
    <row r="242" s="2" customFormat="1" ht="44.25" customHeight="1">
      <c r="A242" s="39"/>
      <c r="B242" s="40"/>
      <c r="C242" s="198" t="s">
        <v>395</v>
      </c>
      <c r="D242" s="198" t="s">
        <v>133</v>
      </c>
      <c r="E242" s="199" t="s">
        <v>396</v>
      </c>
      <c r="F242" s="200" t="s">
        <v>397</v>
      </c>
      <c r="G242" s="201" t="s">
        <v>172</v>
      </c>
      <c r="H242" s="202">
        <v>1644.4100000000001</v>
      </c>
      <c r="I242" s="203"/>
      <c r="J242" s="204">
        <f>ROUND(I242*H242,2)</f>
        <v>0</v>
      </c>
      <c r="K242" s="200" t="s">
        <v>19</v>
      </c>
      <c r="L242" s="45"/>
      <c r="M242" s="205" t="s">
        <v>19</v>
      </c>
      <c r="N242" s="206" t="s">
        <v>46</v>
      </c>
      <c r="O242" s="85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09" t="s">
        <v>138</v>
      </c>
      <c r="AT242" s="209" t="s">
        <v>133</v>
      </c>
      <c r="AU242" s="209" t="s">
        <v>82</v>
      </c>
      <c r="AY242" s="18" t="s">
        <v>129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8" t="s">
        <v>80</v>
      </c>
      <c r="BK242" s="210">
        <f>ROUND(I242*H242,2)</f>
        <v>0</v>
      </c>
      <c r="BL242" s="18" t="s">
        <v>138</v>
      </c>
      <c r="BM242" s="209" t="s">
        <v>398</v>
      </c>
    </row>
    <row r="243" s="13" customFormat="1">
      <c r="A243" s="13"/>
      <c r="B243" s="216"/>
      <c r="C243" s="217"/>
      <c r="D243" s="218" t="s">
        <v>159</v>
      </c>
      <c r="E243" s="217"/>
      <c r="F243" s="220" t="s">
        <v>399</v>
      </c>
      <c r="G243" s="217"/>
      <c r="H243" s="221">
        <v>1644.4100000000001</v>
      </c>
      <c r="I243" s="222"/>
      <c r="J243" s="217"/>
      <c r="K243" s="217"/>
      <c r="L243" s="223"/>
      <c r="M243" s="224"/>
      <c r="N243" s="225"/>
      <c r="O243" s="225"/>
      <c r="P243" s="225"/>
      <c r="Q243" s="225"/>
      <c r="R243" s="225"/>
      <c r="S243" s="225"/>
      <c r="T243" s="22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7" t="s">
        <v>159</v>
      </c>
      <c r="AU243" s="227" t="s">
        <v>82</v>
      </c>
      <c r="AV243" s="13" t="s">
        <v>82</v>
      </c>
      <c r="AW243" s="13" t="s">
        <v>4</v>
      </c>
      <c r="AX243" s="13" t="s">
        <v>80</v>
      </c>
      <c r="AY243" s="227" t="s">
        <v>129</v>
      </c>
    </row>
    <row r="244" s="2" customFormat="1" ht="44.25" customHeight="1">
      <c r="A244" s="39"/>
      <c r="B244" s="40"/>
      <c r="C244" s="198" t="s">
        <v>400</v>
      </c>
      <c r="D244" s="198" t="s">
        <v>133</v>
      </c>
      <c r="E244" s="199" t="s">
        <v>401</v>
      </c>
      <c r="F244" s="200" t="s">
        <v>402</v>
      </c>
      <c r="G244" s="201" t="s">
        <v>172</v>
      </c>
      <c r="H244" s="202">
        <v>96.730000000000004</v>
      </c>
      <c r="I244" s="203"/>
      <c r="J244" s="204">
        <f>ROUND(I244*H244,2)</f>
        <v>0</v>
      </c>
      <c r="K244" s="200" t="s">
        <v>19</v>
      </c>
      <c r="L244" s="45"/>
      <c r="M244" s="205" t="s">
        <v>19</v>
      </c>
      <c r="N244" s="206" t="s">
        <v>46</v>
      </c>
      <c r="O244" s="85"/>
      <c r="P244" s="207">
        <f>O244*H244</f>
        <v>0</v>
      </c>
      <c r="Q244" s="207">
        <v>0</v>
      </c>
      <c r="R244" s="207">
        <f>Q244*H244</f>
        <v>0</v>
      </c>
      <c r="S244" s="207">
        <v>0</v>
      </c>
      <c r="T244" s="20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09" t="s">
        <v>138</v>
      </c>
      <c r="AT244" s="209" t="s">
        <v>133</v>
      </c>
      <c r="AU244" s="209" t="s">
        <v>82</v>
      </c>
      <c r="AY244" s="18" t="s">
        <v>129</v>
      </c>
      <c r="BE244" s="210">
        <f>IF(N244="základní",J244,0)</f>
        <v>0</v>
      </c>
      <c r="BF244" s="210">
        <f>IF(N244="snížená",J244,0)</f>
        <v>0</v>
      </c>
      <c r="BG244" s="210">
        <f>IF(N244="zákl. přenesená",J244,0)</f>
        <v>0</v>
      </c>
      <c r="BH244" s="210">
        <f>IF(N244="sníž. přenesená",J244,0)</f>
        <v>0</v>
      </c>
      <c r="BI244" s="210">
        <f>IF(N244="nulová",J244,0)</f>
        <v>0</v>
      </c>
      <c r="BJ244" s="18" t="s">
        <v>80</v>
      </c>
      <c r="BK244" s="210">
        <f>ROUND(I244*H244,2)</f>
        <v>0</v>
      </c>
      <c r="BL244" s="18" t="s">
        <v>138</v>
      </c>
      <c r="BM244" s="209" t="s">
        <v>403</v>
      </c>
    </row>
    <row r="245" s="2" customFormat="1">
      <c r="A245" s="39"/>
      <c r="B245" s="40"/>
      <c r="C245" s="41"/>
      <c r="D245" s="218" t="s">
        <v>232</v>
      </c>
      <c r="E245" s="41"/>
      <c r="F245" s="249" t="s">
        <v>404</v>
      </c>
      <c r="G245" s="41"/>
      <c r="H245" s="41"/>
      <c r="I245" s="213"/>
      <c r="J245" s="41"/>
      <c r="K245" s="41"/>
      <c r="L245" s="45"/>
      <c r="M245" s="214"/>
      <c r="N245" s="215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232</v>
      </c>
      <c r="AU245" s="18" t="s">
        <v>82</v>
      </c>
    </row>
    <row r="246" s="12" customFormat="1" ht="22.8" customHeight="1">
      <c r="A246" s="12"/>
      <c r="B246" s="182"/>
      <c r="C246" s="183"/>
      <c r="D246" s="184" t="s">
        <v>74</v>
      </c>
      <c r="E246" s="196" t="s">
        <v>405</v>
      </c>
      <c r="F246" s="196" t="s">
        <v>406</v>
      </c>
      <c r="G246" s="183"/>
      <c r="H246" s="183"/>
      <c r="I246" s="186"/>
      <c r="J246" s="197">
        <f>BK246</f>
        <v>0</v>
      </c>
      <c r="K246" s="183"/>
      <c r="L246" s="188"/>
      <c r="M246" s="189"/>
      <c r="N246" s="190"/>
      <c r="O246" s="190"/>
      <c r="P246" s="191">
        <f>SUM(P247:P248)</f>
        <v>0</v>
      </c>
      <c r="Q246" s="190"/>
      <c r="R246" s="191">
        <f>SUM(R247:R248)</f>
        <v>0</v>
      </c>
      <c r="S246" s="190"/>
      <c r="T246" s="192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93" t="s">
        <v>80</v>
      </c>
      <c r="AT246" s="194" t="s">
        <v>74</v>
      </c>
      <c r="AU246" s="194" t="s">
        <v>80</v>
      </c>
      <c r="AY246" s="193" t="s">
        <v>129</v>
      </c>
      <c r="BK246" s="195">
        <f>SUM(BK247:BK248)</f>
        <v>0</v>
      </c>
    </row>
    <row r="247" s="2" customFormat="1" ht="55.5" customHeight="1">
      <c r="A247" s="39"/>
      <c r="B247" s="40"/>
      <c r="C247" s="198" t="s">
        <v>407</v>
      </c>
      <c r="D247" s="198" t="s">
        <v>133</v>
      </c>
      <c r="E247" s="199" t="s">
        <v>408</v>
      </c>
      <c r="F247" s="200" t="s">
        <v>409</v>
      </c>
      <c r="G247" s="201" t="s">
        <v>172</v>
      </c>
      <c r="H247" s="202">
        <v>253.46799999999999</v>
      </c>
      <c r="I247" s="203"/>
      <c r="J247" s="204">
        <f>ROUND(I247*H247,2)</f>
        <v>0</v>
      </c>
      <c r="K247" s="200" t="s">
        <v>137</v>
      </c>
      <c r="L247" s="45"/>
      <c r="M247" s="205" t="s">
        <v>19</v>
      </c>
      <c r="N247" s="206" t="s">
        <v>46</v>
      </c>
      <c r="O247" s="85"/>
      <c r="P247" s="207">
        <f>O247*H247</f>
        <v>0</v>
      </c>
      <c r="Q247" s="207">
        <v>0</v>
      </c>
      <c r="R247" s="207">
        <f>Q247*H247</f>
        <v>0</v>
      </c>
      <c r="S247" s="207">
        <v>0</v>
      </c>
      <c r="T247" s="20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09" t="s">
        <v>138</v>
      </c>
      <c r="AT247" s="209" t="s">
        <v>133</v>
      </c>
      <c r="AU247" s="209" t="s">
        <v>82</v>
      </c>
      <c r="AY247" s="18" t="s">
        <v>129</v>
      </c>
      <c r="BE247" s="210">
        <f>IF(N247="základní",J247,0)</f>
        <v>0</v>
      </c>
      <c r="BF247" s="210">
        <f>IF(N247="snížená",J247,0)</f>
        <v>0</v>
      </c>
      <c r="BG247" s="210">
        <f>IF(N247="zákl. přenesená",J247,0)</f>
        <v>0</v>
      </c>
      <c r="BH247" s="210">
        <f>IF(N247="sníž. přenesená",J247,0)</f>
        <v>0</v>
      </c>
      <c r="BI247" s="210">
        <f>IF(N247="nulová",J247,0)</f>
        <v>0</v>
      </c>
      <c r="BJ247" s="18" t="s">
        <v>80</v>
      </c>
      <c r="BK247" s="210">
        <f>ROUND(I247*H247,2)</f>
        <v>0</v>
      </c>
      <c r="BL247" s="18" t="s">
        <v>138</v>
      </c>
      <c r="BM247" s="209" t="s">
        <v>410</v>
      </c>
    </row>
    <row r="248" s="2" customFormat="1">
      <c r="A248" s="39"/>
      <c r="B248" s="40"/>
      <c r="C248" s="41"/>
      <c r="D248" s="211" t="s">
        <v>141</v>
      </c>
      <c r="E248" s="41"/>
      <c r="F248" s="212" t="s">
        <v>411</v>
      </c>
      <c r="G248" s="41"/>
      <c r="H248" s="41"/>
      <c r="I248" s="213"/>
      <c r="J248" s="41"/>
      <c r="K248" s="41"/>
      <c r="L248" s="45"/>
      <c r="M248" s="214"/>
      <c r="N248" s="215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141</v>
      </c>
      <c r="AU248" s="18" t="s">
        <v>82</v>
      </c>
    </row>
    <row r="249" s="12" customFormat="1" ht="25.92" customHeight="1">
      <c r="A249" s="12"/>
      <c r="B249" s="182"/>
      <c r="C249" s="183"/>
      <c r="D249" s="184" t="s">
        <v>74</v>
      </c>
      <c r="E249" s="185" t="s">
        <v>412</v>
      </c>
      <c r="F249" s="185" t="s">
        <v>413</v>
      </c>
      <c r="G249" s="183"/>
      <c r="H249" s="183"/>
      <c r="I249" s="186"/>
      <c r="J249" s="187">
        <f>BK249</f>
        <v>0</v>
      </c>
      <c r="K249" s="183"/>
      <c r="L249" s="188"/>
      <c r="M249" s="189"/>
      <c r="N249" s="190"/>
      <c r="O249" s="190"/>
      <c r="P249" s="191">
        <f>P250+P272</f>
        <v>0</v>
      </c>
      <c r="Q249" s="190"/>
      <c r="R249" s="191">
        <f>R250+R272</f>
        <v>0.69773753999999988</v>
      </c>
      <c r="S249" s="190"/>
      <c r="T249" s="192">
        <f>T250+T272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3" t="s">
        <v>82</v>
      </c>
      <c r="AT249" s="194" t="s">
        <v>74</v>
      </c>
      <c r="AU249" s="194" t="s">
        <v>75</v>
      </c>
      <c r="AY249" s="193" t="s">
        <v>129</v>
      </c>
      <c r="BK249" s="195">
        <f>BK250+BK272</f>
        <v>0</v>
      </c>
    </row>
    <row r="250" s="12" customFormat="1" ht="22.8" customHeight="1">
      <c r="A250" s="12"/>
      <c r="B250" s="182"/>
      <c r="C250" s="183"/>
      <c r="D250" s="184" t="s">
        <v>74</v>
      </c>
      <c r="E250" s="196" t="s">
        <v>414</v>
      </c>
      <c r="F250" s="196" t="s">
        <v>415</v>
      </c>
      <c r="G250" s="183"/>
      <c r="H250" s="183"/>
      <c r="I250" s="186"/>
      <c r="J250" s="197">
        <f>BK250</f>
        <v>0</v>
      </c>
      <c r="K250" s="183"/>
      <c r="L250" s="188"/>
      <c r="M250" s="189"/>
      <c r="N250" s="190"/>
      <c r="O250" s="190"/>
      <c r="P250" s="191">
        <f>SUM(P251:P271)</f>
        <v>0</v>
      </c>
      <c r="Q250" s="190"/>
      <c r="R250" s="191">
        <f>SUM(R251:R271)</f>
        <v>0.61350239999999989</v>
      </c>
      <c r="S250" s="190"/>
      <c r="T250" s="192">
        <f>SUM(T251:T271)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93" t="s">
        <v>82</v>
      </c>
      <c r="AT250" s="194" t="s">
        <v>74</v>
      </c>
      <c r="AU250" s="194" t="s">
        <v>80</v>
      </c>
      <c r="AY250" s="193" t="s">
        <v>129</v>
      </c>
      <c r="BK250" s="195">
        <f>SUM(BK251:BK271)</f>
        <v>0</v>
      </c>
    </row>
    <row r="251" s="2" customFormat="1" ht="37.8" customHeight="1">
      <c r="A251" s="39"/>
      <c r="B251" s="40"/>
      <c r="C251" s="198" t="s">
        <v>416</v>
      </c>
      <c r="D251" s="198" t="s">
        <v>133</v>
      </c>
      <c r="E251" s="199" t="s">
        <v>417</v>
      </c>
      <c r="F251" s="200" t="s">
        <v>418</v>
      </c>
      <c r="G251" s="201" t="s">
        <v>136</v>
      </c>
      <c r="H251" s="202">
        <v>33.600000000000001</v>
      </c>
      <c r="I251" s="203"/>
      <c r="J251" s="204">
        <f>ROUND(I251*H251,2)</f>
        <v>0</v>
      </c>
      <c r="K251" s="200" t="s">
        <v>137</v>
      </c>
      <c r="L251" s="45"/>
      <c r="M251" s="205" t="s">
        <v>19</v>
      </c>
      <c r="N251" s="206" t="s">
        <v>46</v>
      </c>
      <c r="O251" s="85"/>
      <c r="P251" s="207">
        <f>O251*H251</f>
        <v>0</v>
      </c>
      <c r="Q251" s="207">
        <v>0</v>
      </c>
      <c r="R251" s="207">
        <f>Q251*H251</f>
        <v>0</v>
      </c>
      <c r="S251" s="207">
        <v>0</v>
      </c>
      <c r="T251" s="20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09" t="s">
        <v>188</v>
      </c>
      <c r="AT251" s="209" t="s">
        <v>133</v>
      </c>
      <c r="AU251" s="209" t="s">
        <v>82</v>
      </c>
      <c r="AY251" s="18" t="s">
        <v>129</v>
      </c>
      <c r="BE251" s="210">
        <f>IF(N251="základní",J251,0)</f>
        <v>0</v>
      </c>
      <c r="BF251" s="210">
        <f>IF(N251="snížená",J251,0)</f>
        <v>0</v>
      </c>
      <c r="BG251" s="210">
        <f>IF(N251="zákl. přenesená",J251,0)</f>
        <v>0</v>
      </c>
      <c r="BH251" s="210">
        <f>IF(N251="sníž. přenesená",J251,0)</f>
        <v>0</v>
      </c>
      <c r="BI251" s="210">
        <f>IF(N251="nulová",J251,0)</f>
        <v>0</v>
      </c>
      <c r="BJ251" s="18" t="s">
        <v>80</v>
      </c>
      <c r="BK251" s="210">
        <f>ROUND(I251*H251,2)</f>
        <v>0</v>
      </c>
      <c r="BL251" s="18" t="s">
        <v>188</v>
      </c>
      <c r="BM251" s="209" t="s">
        <v>419</v>
      </c>
    </row>
    <row r="252" s="2" customFormat="1">
      <c r="A252" s="39"/>
      <c r="B252" s="40"/>
      <c r="C252" s="41"/>
      <c r="D252" s="211" t="s">
        <v>141</v>
      </c>
      <c r="E252" s="41"/>
      <c r="F252" s="212" t="s">
        <v>420</v>
      </c>
      <c r="G252" s="41"/>
      <c r="H252" s="41"/>
      <c r="I252" s="213"/>
      <c r="J252" s="41"/>
      <c r="K252" s="41"/>
      <c r="L252" s="45"/>
      <c r="M252" s="214"/>
      <c r="N252" s="215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141</v>
      </c>
      <c r="AU252" s="18" t="s">
        <v>82</v>
      </c>
    </row>
    <row r="253" s="2" customFormat="1" ht="44.25" customHeight="1">
      <c r="A253" s="39"/>
      <c r="B253" s="40"/>
      <c r="C253" s="198" t="s">
        <v>421</v>
      </c>
      <c r="D253" s="198" t="s">
        <v>133</v>
      </c>
      <c r="E253" s="199" t="s">
        <v>422</v>
      </c>
      <c r="F253" s="200" t="s">
        <v>423</v>
      </c>
      <c r="G253" s="201" t="s">
        <v>136</v>
      </c>
      <c r="H253" s="202">
        <v>33.600000000000001</v>
      </c>
      <c r="I253" s="203"/>
      <c r="J253" s="204">
        <f>ROUND(I253*H253,2)</f>
        <v>0</v>
      </c>
      <c r="K253" s="200" t="s">
        <v>137</v>
      </c>
      <c r="L253" s="45"/>
      <c r="M253" s="205" t="s">
        <v>19</v>
      </c>
      <c r="N253" s="206" t="s">
        <v>46</v>
      </c>
      <c r="O253" s="85"/>
      <c r="P253" s="207">
        <f>O253*H253</f>
        <v>0</v>
      </c>
      <c r="Q253" s="207">
        <v>0</v>
      </c>
      <c r="R253" s="207">
        <f>Q253*H253</f>
        <v>0</v>
      </c>
      <c r="S253" s="207">
        <v>0</v>
      </c>
      <c r="T253" s="20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09" t="s">
        <v>188</v>
      </c>
      <c r="AT253" s="209" t="s">
        <v>133</v>
      </c>
      <c r="AU253" s="209" t="s">
        <v>82</v>
      </c>
      <c r="AY253" s="18" t="s">
        <v>129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8" t="s">
        <v>80</v>
      </c>
      <c r="BK253" s="210">
        <f>ROUND(I253*H253,2)</f>
        <v>0</v>
      </c>
      <c r="BL253" s="18" t="s">
        <v>188</v>
      </c>
      <c r="BM253" s="209" t="s">
        <v>424</v>
      </c>
    </row>
    <row r="254" s="2" customFormat="1">
      <c r="A254" s="39"/>
      <c r="B254" s="40"/>
      <c r="C254" s="41"/>
      <c r="D254" s="211" t="s">
        <v>141</v>
      </c>
      <c r="E254" s="41"/>
      <c r="F254" s="212" t="s">
        <v>425</v>
      </c>
      <c r="G254" s="41"/>
      <c r="H254" s="41"/>
      <c r="I254" s="213"/>
      <c r="J254" s="41"/>
      <c r="K254" s="41"/>
      <c r="L254" s="45"/>
      <c r="M254" s="214"/>
      <c r="N254" s="215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141</v>
      </c>
      <c r="AU254" s="18" t="s">
        <v>82</v>
      </c>
    </row>
    <row r="255" s="2" customFormat="1" ht="33" customHeight="1">
      <c r="A255" s="39"/>
      <c r="B255" s="40"/>
      <c r="C255" s="198" t="s">
        <v>426</v>
      </c>
      <c r="D255" s="198" t="s">
        <v>133</v>
      </c>
      <c r="E255" s="199" t="s">
        <v>427</v>
      </c>
      <c r="F255" s="200" t="s">
        <v>428</v>
      </c>
      <c r="G255" s="201" t="s">
        <v>136</v>
      </c>
      <c r="H255" s="202">
        <v>58.799999999999997</v>
      </c>
      <c r="I255" s="203"/>
      <c r="J255" s="204">
        <f>ROUND(I255*H255,2)</f>
        <v>0</v>
      </c>
      <c r="K255" s="200" t="s">
        <v>137</v>
      </c>
      <c r="L255" s="45"/>
      <c r="M255" s="205" t="s">
        <v>19</v>
      </c>
      <c r="N255" s="206" t="s">
        <v>46</v>
      </c>
      <c r="O255" s="85"/>
      <c r="P255" s="207">
        <f>O255*H255</f>
        <v>0</v>
      </c>
      <c r="Q255" s="207">
        <v>0</v>
      </c>
      <c r="R255" s="207">
        <f>Q255*H255</f>
        <v>0</v>
      </c>
      <c r="S255" s="207">
        <v>0</v>
      </c>
      <c r="T255" s="20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09" t="s">
        <v>188</v>
      </c>
      <c r="AT255" s="209" t="s">
        <v>133</v>
      </c>
      <c r="AU255" s="209" t="s">
        <v>82</v>
      </c>
      <c r="AY255" s="18" t="s">
        <v>129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8" t="s">
        <v>80</v>
      </c>
      <c r="BK255" s="210">
        <f>ROUND(I255*H255,2)</f>
        <v>0</v>
      </c>
      <c r="BL255" s="18" t="s">
        <v>188</v>
      </c>
      <c r="BM255" s="209" t="s">
        <v>429</v>
      </c>
    </row>
    <row r="256" s="2" customFormat="1">
      <c r="A256" s="39"/>
      <c r="B256" s="40"/>
      <c r="C256" s="41"/>
      <c r="D256" s="211" t="s">
        <v>141</v>
      </c>
      <c r="E256" s="41"/>
      <c r="F256" s="212" t="s">
        <v>430</v>
      </c>
      <c r="G256" s="41"/>
      <c r="H256" s="41"/>
      <c r="I256" s="213"/>
      <c r="J256" s="41"/>
      <c r="K256" s="41"/>
      <c r="L256" s="45"/>
      <c r="M256" s="214"/>
      <c r="N256" s="215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141</v>
      </c>
      <c r="AU256" s="18" t="s">
        <v>82</v>
      </c>
    </row>
    <row r="257" s="2" customFormat="1" ht="44.25" customHeight="1">
      <c r="A257" s="39"/>
      <c r="B257" s="40"/>
      <c r="C257" s="198" t="s">
        <v>184</v>
      </c>
      <c r="D257" s="198" t="s">
        <v>133</v>
      </c>
      <c r="E257" s="199" t="s">
        <v>431</v>
      </c>
      <c r="F257" s="200" t="s">
        <v>432</v>
      </c>
      <c r="G257" s="201" t="s">
        <v>136</v>
      </c>
      <c r="H257" s="202">
        <v>58.799999999999997</v>
      </c>
      <c r="I257" s="203"/>
      <c r="J257" s="204">
        <f>ROUND(I257*H257,2)</f>
        <v>0</v>
      </c>
      <c r="K257" s="200" t="s">
        <v>137</v>
      </c>
      <c r="L257" s="45"/>
      <c r="M257" s="205" t="s">
        <v>19</v>
      </c>
      <c r="N257" s="206" t="s">
        <v>46</v>
      </c>
      <c r="O257" s="85"/>
      <c r="P257" s="207">
        <f>O257*H257</f>
        <v>0</v>
      </c>
      <c r="Q257" s="207">
        <v>0</v>
      </c>
      <c r="R257" s="207">
        <f>Q257*H257</f>
        <v>0</v>
      </c>
      <c r="S257" s="207">
        <v>0</v>
      </c>
      <c r="T257" s="20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09" t="s">
        <v>188</v>
      </c>
      <c r="AT257" s="209" t="s">
        <v>133</v>
      </c>
      <c r="AU257" s="209" t="s">
        <v>82</v>
      </c>
      <c r="AY257" s="18" t="s">
        <v>129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8" t="s">
        <v>80</v>
      </c>
      <c r="BK257" s="210">
        <f>ROUND(I257*H257,2)</f>
        <v>0</v>
      </c>
      <c r="BL257" s="18" t="s">
        <v>188</v>
      </c>
      <c r="BM257" s="209" t="s">
        <v>433</v>
      </c>
    </row>
    <row r="258" s="2" customFormat="1">
      <c r="A258" s="39"/>
      <c r="B258" s="40"/>
      <c r="C258" s="41"/>
      <c r="D258" s="211" t="s">
        <v>141</v>
      </c>
      <c r="E258" s="41"/>
      <c r="F258" s="212" t="s">
        <v>434</v>
      </c>
      <c r="G258" s="41"/>
      <c r="H258" s="41"/>
      <c r="I258" s="213"/>
      <c r="J258" s="41"/>
      <c r="K258" s="41"/>
      <c r="L258" s="45"/>
      <c r="M258" s="214"/>
      <c r="N258" s="215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141</v>
      </c>
      <c r="AU258" s="18" t="s">
        <v>82</v>
      </c>
    </row>
    <row r="259" s="2" customFormat="1" ht="24.15" customHeight="1">
      <c r="A259" s="39"/>
      <c r="B259" s="40"/>
      <c r="C259" s="228" t="s">
        <v>435</v>
      </c>
      <c r="D259" s="228" t="s">
        <v>169</v>
      </c>
      <c r="E259" s="229" t="s">
        <v>436</v>
      </c>
      <c r="F259" s="230" t="s">
        <v>437</v>
      </c>
      <c r="G259" s="231" t="s">
        <v>194</v>
      </c>
      <c r="H259" s="232">
        <v>559.01999999999998</v>
      </c>
      <c r="I259" s="233"/>
      <c r="J259" s="234">
        <f>ROUND(I259*H259,2)</f>
        <v>0</v>
      </c>
      <c r="K259" s="230" t="s">
        <v>137</v>
      </c>
      <c r="L259" s="235"/>
      <c r="M259" s="236" t="s">
        <v>19</v>
      </c>
      <c r="N259" s="237" t="s">
        <v>46</v>
      </c>
      <c r="O259" s="85"/>
      <c r="P259" s="207">
        <f>O259*H259</f>
        <v>0</v>
      </c>
      <c r="Q259" s="207">
        <v>0.001</v>
      </c>
      <c r="R259" s="207">
        <f>Q259*H259</f>
        <v>0.55901999999999996</v>
      </c>
      <c r="S259" s="207">
        <v>0</v>
      </c>
      <c r="T259" s="20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09" t="s">
        <v>195</v>
      </c>
      <c r="AT259" s="209" t="s">
        <v>169</v>
      </c>
      <c r="AU259" s="209" t="s">
        <v>82</v>
      </c>
      <c r="AY259" s="18" t="s">
        <v>129</v>
      </c>
      <c r="BE259" s="210">
        <f>IF(N259="základní",J259,0)</f>
        <v>0</v>
      </c>
      <c r="BF259" s="210">
        <f>IF(N259="snížená",J259,0)</f>
        <v>0</v>
      </c>
      <c r="BG259" s="210">
        <f>IF(N259="zákl. přenesená",J259,0)</f>
        <v>0</v>
      </c>
      <c r="BH259" s="210">
        <f>IF(N259="sníž. přenesená",J259,0)</f>
        <v>0</v>
      </c>
      <c r="BI259" s="210">
        <f>IF(N259="nulová",J259,0)</f>
        <v>0</v>
      </c>
      <c r="BJ259" s="18" t="s">
        <v>80</v>
      </c>
      <c r="BK259" s="210">
        <f>ROUND(I259*H259,2)</f>
        <v>0</v>
      </c>
      <c r="BL259" s="18" t="s">
        <v>188</v>
      </c>
      <c r="BM259" s="209" t="s">
        <v>438</v>
      </c>
    </row>
    <row r="260" s="13" customFormat="1">
      <c r="A260" s="13"/>
      <c r="B260" s="216"/>
      <c r="C260" s="217"/>
      <c r="D260" s="218" t="s">
        <v>159</v>
      </c>
      <c r="E260" s="219" t="s">
        <v>19</v>
      </c>
      <c r="F260" s="220" t="s">
        <v>439</v>
      </c>
      <c r="G260" s="217"/>
      <c r="H260" s="221">
        <v>508.19999999999999</v>
      </c>
      <c r="I260" s="222"/>
      <c r="J260" s="217"/>
      <c r="K260" s="217"/>
      <c r="L260" s="223"/>
      <c r="M260" s="224"/>
      <c r="N260" s="225"/>
      <c r="O260" s="225"/>
      <c r="P260" s="225"/>
      <c r="Q260" s="225"/>
      <c r="R260" s="225"/>
      <c r="S260" s="225"/>
      <c r="T260" s="22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7" t="s">
        <v>159</v>
      </c>
      <c r="AU260" s="227" t="s">
        <v>82</v>
      </c>
      <c r="AV260" s="13" t="s">
        <v>82</v>
      </c>
      <c r="AW260" s="13" t="s">
        <v>36</v>
      </c>
      <c r="AX260" s="13" t="s">
        <v>75</v>
      </c>
      <c r="AY260" s="227" t="s">
        <v>129</v>
      </c>
    </row>
    <row r="261" s="13" customFormat="1">
      <c r="A261" s="13"/>
      <c r="B261" s="216"/>
      <c r="C261" s="217"/>
      <c r="D261" s="218" t="s">
        <v>159</v>
      </c>
      <c r="E261" s="219" t="s">
        <v>19</v>
      </c>
      <c r="F261" s="220" t="s">
        <v>440</v>
      </c>
      <c r="G261" s="217"/>
      <c r="H261" s="221">
        <v>50.82</v>
      </c>
      <c r="I261" s="222"/>
      <c r="J261" s="217"/>
      <c r="K261" s="217"/>
      <c r="L261" s="223"/>
      <c r="M261" s="224"/>
      <c r="N261" s="225"/>
      <c r="O261" s="225"/>
      <c r="P261" s="225"/>
      <c r="Q261" s="225"/>
      <c r="R261" s="225"/>
      <c r="S261" s="225"/>
      <c r="T261" s="22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7" t="s">
        <v>159</v>
      </c>
      <c r="AU261" s="227" t="s">
        <v>82</v>
      </c>
      <c r="AV261" s="13" t="s">
        <v>82</v>
      </c>
      <c r="AW261" s="13" t="s">
        <v>36</v>
      </c>
      <c r="AX261" s="13" t="s">
        <v>75</v>
      </c>
      <c r="AY261" s="227" t="s">
        <v>129</v>
      </c>
    </row>
    <row r="262" s="14" customFormat="1">
      <c r="A262" s="14"/>
      <c r="B262" s="238"/>
      <c r="C262" s="239"/>
      <c r="D262" s="218" t="s">
        <v>159</v>
      </c>
      <c r="E262" s="240" t="s">
        <v>19</v>
      </c>
      <c r="F262" s="241" t="s">
        <v>185</v>
      </c>
      <c r="G262" s="239"/>
      <c r="H262" s="242">
        <v>559.01999999999998</v>
      </c>
      <c r="I262" s="243"/>
      <c r="J262" s="239"/>
      <c r="K262" s="239"/>
      <c r="L262" s="244"/>
      <c r="M262" s="245"/>
      <c r="N262" s="246"/>
      <c r="O262" s="246"/>
      <c r="P262" s="246"/>
      <c r="Q262" s="246"/>
      <c r="R262" s="246"/>
      <c r="S262" s="246"/>
      <c r="T262" s="24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8" t="s">
        <v>159</v>
      </c>
      <c r="AU262" s="248" t="s">
        <v>82</v>
      </c>
      <c r="AV262" s="14" t="s">
        <v>138</v>
      </c>
      <c r="AW262" s="14" t="s">
        <v>36</v>
      </c>
      <c r="AX262" s="14" t="s">
        <v>80</v>
      </c>
      <c r="AY262" s="248" t="s">
        <v>129</v>
      </c>
    </row>
    <row r="263" s="2" customFormat="1" ht="24.15" customHeight="1">
      <c r="A263" s="39"/>
      <c r="B263" s="40"/>
      <c r="C263" s="228" t="s">
        <v>441</v>
      </c>
      <c r="D263" s="228" t="s">
        <v>169</v>
      </c>
      <c r="E263" s="229" t="s">
        <v>442</v>
      </c>
      <c r="F263" s="230" t="s">
        <v>443</v>
      </c>
      <c r="G263" s="231" t="s">
        <v>136</v>
      </c>
      <c r="H263" s="232">
        <v>101.64</v>
      </c>
      <c r="I263" s="233"/>
      <c r="J263" s="234">
        <f>ROUND(I263*H263,2)</f>
        <v>0</v>
      </c>
      <c r="K263" s="230" t="s">
        <v>137</v>
      </c>
      <c r="L263" s="235"/>
      <c r="M263" s="236" t="s">
        <v>19</v>
      </c>
      <c r="N263" s="237" t="s">
        <v>46</v>
      </c>
      <c r="O263" s="85"/>
      <c r="P263" s="207">
        <f>O263*H263</f>
        <v>0</v>
      </c>
      <c r="Q263" s="207">
        <v>0.00016000000000000001</v>
      </c>
      <c r="R263" s="207">
        <f>Q263*H263</f>
        <v>0.0162624</v>
      </c>
      <c r="S263" s="207">
        <v>0</v>
      </c>
      <c r="T263" s="20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09" t="s">
        <v>195</v>
      </c>
      <c r="AT263" s="209" t="s">
        <v>169</v>
      </c>
      <c r="AU263" s="209" t="s">
        <v>82</v>
      </c>
      <c r="AY263" s="18" t="s">
        <v>129</v>
      </c>
      <c r="BE263" s="210">
        <f>IF(N263="základní",J263,0)</f>
        <v>0</v>
      </c>
      <c r="BF263" s="210">
        <f>IF(N263="snížená",J263,0)</f>
        <v>0</v>
      </c>
      <c r="BG263" s="210">
        <f>IF(N263="zákl. přenesená",J263,0)</f>
        <v>0</v>
      </c>
      <c r="BH263" s="210">
        <f>IF(N263="sníž. přenesená",J263,0)</f>
        <v>0</v>
      </c>
      <c r="BI263" s="210">
        <f>IF(N263="nulová",J263,0)</f>
        <v>0</v>
      </c>
      <c r="BJ263" s="18" t="s">
        <v>80</v>
      </c>
      <c r="BK263" s="210">
        <f>ROUND(I263*H263,2)</f>
        <v>0</v>
      </c>
      <c r="BL263" s="18" t="s">
        <v>188</v>
      </c>
      <c r="BM263" s="209" t="s">
        <v>444</v>
      </c>
    </row>
    <row r="264" s="13" customFormat="1">
      <c r="A264" s="13"/>
      <c r="B264" s="216"/>
      <c r="C264" s="217"/>
      <c r="D264" s="218" t="s">
        <v>159</v>
      </c>
      <c r="E264" s="219" t="s">
        <v>19</v>
      </c>
      <c r="F264" s="220" t="s">
        <v>445</v>
      </c>
      <c r="G264" s="217"/>
      <c r="H264" s="221">
        <v>92.400000000000006</v>
      </c>
      <c r="I264" s="222"/>
      <c r="J264" s="217"/>
      <c r="K264" s="217"/>
      <c r="L264" s="223"/>
      <c r="M264" s="224"/>
      <c r="N264" s="225"/>
      <c r="O264" s="225"/>
      <c r="P264" s="225"/>
      <c r="Q264" s="225"/>
      <c r="R264" s="225"/>
      <c r="S264" s="225"/>
      <c r="T264" s="22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7" t="s">
        <v>159</v>
      </c>
      <c r="AU264" s="227" t="s">
        <v>82</v>
      </c>
      <c r="AV264" s="13" t="s">
        <v>82</v>
      </c>
      <c r="AW264" s="13" t="s">
        <v>36</v>
      </c>
      <c r="AX264" s="13" t="s">
        <v>80</v>
      </c>
      <c r="AY264" s="227" t="s">
        <v>129</v>
      </c>
    </row>
    <row r="265" s="13" customFormat="1">
      <c r="A265" s="13"/>
      <c r="B265" s="216"/>
      <c r="C265" s="217"/>
      <c r="D265" s="218" t="s">
        <v>159</v>
      </c>
      <c r="E265" s="217"/>
      <c r="F265" s="220" t="s">
        <v>446</v>
      </c>
      <c r="G265" s="217"/>
      <c r="H265" s="221">
        <v>101.64</v>
      </c>
      <c r="I265" s="222"/>
      <c r="J265" s="217"/>
      <c r="K265" s="217"/>
      <c r="L265" s="223"/>
      <c r="M265" s="224"/>
      <c r="N265" s="225"/>
      <c r="O265" s="225"/>
      <c r="P265" s="225"/>
      <c r="Q265" s="225"/>
      <c r="R265" s="225"/>
      <c r="S265" s="225"/>
      <c r="T265" s="22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7" t="s">
        <v>159</v>
      </c>
      <c r="AU265" s="227" t="s">
        <v>82</v>
      </c>
      <c r="AV265" s="13" t="s">
        <v>82</v>
      </c>
      <c r="AW265" s="13" t="s">
        <v>4</v>
      </c>
      <c r="AX265" s="13" t="s">
        <v>80</v>
      </c>
      <c r="AY265" s="227" t="s">
        <v>129</v>
      </c>
    </row>
    <row r="266" s="2" customFormat="1" ht="49.05" customHeight="1">
      <c r="A266" s="39"/>
      <c r="B266" s="40"/>
      <c r="C266" s="198" t="s">
        <v>447</v>
      </c>
      <c r="D266" s="198" t="s">
        <v>133</v>
      </c>
      <c r="E266" s="199" t="s">
        <v>448</v>
      </c>
      <c r="F266" s="200" t="s">
        <v>449</v>
      </c>
      <c r="G266" s="201" t="s">
        <v>136</v>
      </c>
      <c r="H266" s="202">
        <v>42</v>
      </c>
      <c r="I266" s="203"/>
      <c r="J266" s="204">
        <f>ROUND(I266*H266,2)</f>
        <v>0</v>
      </c>
      <c r="K266" s="200" t="s">
        <v>137</v>
      </c>
      <c r="L266" s="45"/>
      <c r="M266" s="205" t="s">
        <v>19</v>
      </c>
      <c r="N266" s="206" t="s">
        <v>46</v>
      </c>
      <c r="O266" s="85"/>
      <c r="P266" s="207">
        <f>O266*H266</f>
        <v>0</v>
      </c>
      <c r="Q266" s="207">
        <v>0.00075000000000000002</v>
      </c>
      <c r="R266" s="207">
        <f>Q266*H266</f>
        <v>0.0315</v>
      </c>
      <c r="S266" s="207">
        <v>0</v>
      </c>
      <c r="T266" s="20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09" t="s">
        <v>188</v>
      </c>
      <c r="AT266" s="209" t="s">
        <v>133</v>
      </c>
      <c r="AU266" s="209" t="s">
        <v>82</v>
      </c>
      <c r="AY266" s="18" t="s">
        <v>129</v>
      </c>
      <c r="BE266" s="210">
        <f>IF(N266="základní",J266,0)</f>
        <v>0</v>
      </c>
      <c r="BF266" s="210">
        <f>IF(N266="snížená",J266,0)</f>
        <v>0</v>
      </c>
      <c r="BG266" s="210">
        <f>IF(N266="zákl. přenesená",J266,0)</f>
        <v>0</v>
      </c>
      <c r="BH266" s="210">
        <f>IF(N266="sníž. přenesená",J266,0)</f>
        <v>0</v>
      </c>
      <c r="BI266" s="210">
        <f>IF(N266="nulová",J266,0)</f>
        <v>0</v>
      </c>
      <c r="BJ266" s="18" t="s">
        <v>80</v>
      </c>
      <c r="BK266" s="210">
        <f>ROUND(I266*H266,2)</f>
        <v>0</v>
      </c>
      <c r="BL266" s="18" t="s">
        <v>188</v>
      </c>
      <c r="BM266" s="209" t="s">
        <v>450</v>
      </c>
    </row>
    <row r="267" s="2" customFormat="1">
      <c r="A267" s="39"/>
      <c r="B267" s="40"/>
      <c r="C267" s="41"/>
      <c r="D267" s="211" t="s">
        <v>141</v>
      </c>
      <c r="E267" s="41"/>
      <c r="F267" s="212" t="s">
        <v>451</v>
      </c>
      <c r="G267" s="41"/>
      <c r="H267" s="41"/>
      <c r="I267" s="213"/>
      <c r="J267" s="41"/>
      <c r="K267" s="41"/>
      <c r="L267" s="45"/>
      <c r="M267" s="214"/>
      <c r="N267" s="215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141</v>
      </c>
      <c r="AU267" s="18" t="s">
        <v>82</v>
      </c>
    </row>
    <row r="268" s="2" customFormat="1" ht="24.15" customHeight="1">
      <c r="A268" s="39"/>
      <c r="B268" s="40"/>
      <c r="C268" s="198" t="s">
        <v>452</v>
      </c>
      <c r="D268" s="198" t="s">
        <v>133</v>
      </c>
      <c r="E268" s="199" t="s">
        <v>453</v>
      </c>
      <c r="F268" s="200" t="s">
        <v>454</v>
      </c>
      <c r="G268" s="201" t="s">
        <v>455</v>
      </c>
      <c r="H268" s="202">
        <v>42</v>
      </c>
      <c r="I268" s="203"/>
      <c r="J268" s="204">
        <f>ROUND(I268*H268,2)</f>
        <v>0</v>
      </c>
      <c r="K268" s="200" t="s">
        <v>137</v>
      </c>
      <c r="L268" s="45"/>
      <c r="M268" s="205" t="s">
        <v>19</v>
      </c>
      <c r="N268" s="206" t="s">
        <v>46</v>
      </c>
      <c r="O268" s="85"/>
      <c r="P268" s="207">
        <f>O268*H268</f>
        <v>0</v>
      </c>
      <c r="Q268" s="207">
        <v>0.00016000000000000001</v>
      </c>
      <c r="R268" s="207">
        <f>Q268*H268</f>
        <v>0.0067200000000000003</v>
      </c>
      <c r="S268" s="207">
        <v>0</v>
      </c>
      <c r="T268" s="20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09" t="s">
        <v>188</v>
      </c>
      <c r="AT268" s="209" t="s">
        <v>133</v>
      </c>
      <c r="AU268" s="209" t="s">
        <v>82</v>
      </c>
      <c r="AY268" s="18" t="s">
        <v>129</v>
      </c>
      <c r="BE268" s="210">
        <f>IF(N268="základní",J268,0)</f>
        <v>0</v>
      </c>
      <c r="BF268" s="210">
        <f>IF(N268="snížená",J268,0)</f>
        <v>0</v>
      </c>
      <c r="BG268" s="210">
        <f>IF(N268="zákl. přenesená",J268,0)</f>
        <v>0</v>
      </c>
      <c r="BH268" s="210">
        <f>IF(N268="sníž. přenesená",J268,0)</f>
        <v>0</v>
      </c>
      <c r="BI268" s="210">
        <f>IF(N268="nulová",J268,0)</f>
        <v>0</v>
      </c>
      <c r="BJ268" s="18" t="s">
        <v>80</v>
      </c>
      <c r="BK268" s="210">
        <f>ROUND(I268*H268,2)</f>
        <v>0</v>
      </c>
      <c r="BL268" s="18" t="s">
        <v>188</v>
      </c>
      <c r="BM268" s="209" t="s">
        <v>456</v>
      </c>
    </row>
    <row r="269" s="2" customFormat="1">
      <c r="A269" s="39"/>
      <c r="B269" s="40"/>
      <c r="C269" s="41"/>
      <c r="D269" s="211" t="s">
        <v>141</v>
      </c>
      <c r="E269" s="41"/>
      <c r="F269" s="212" t="s">
        <v>457</v>
      </c>
      <c r="G269" s="41"/>
      <c r="H269" s="41"/>
      <c r="I269" s="213"/>
      <c r="J269" s="41"/>
      <c r="K269" s="41"/>
      <c r="L269" s="45"/>
      <c r="M269" s="214"/>
      <c r="N269" s="215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141</v>
      </c>
      <c r="AU269" s="18" t="s">
        <v>82</v>
      </c>
    </row>
    <row r="270" s="2" customFormat="1" ht="49.05" customHeight="1">
      <c r="A270" s="39"/>
      <c r="B270" s="40"/>
      <c r="C270" s="198" t="s">
        <v>458</v>
      </c>
      <c r="D270" s="198" t="s">
        <v>133</v>
      </c>
      <c r="E270" s="199" t="s">
        <v>459</v>
      </c>
      <c r="F270" s="200" t="s">
        <v>460</v>
      </c>
      <c r="G270" s="201" t="s">
        <v>461</v>
      </c>
      <c r="H270" s="250"/>
      <c r="I270" s="203"/>
      <c r="J270" s="204">
        <f>ROUND(I270*H270,2)</f>
        <v>0</v>
      </c>
      <c r="K270" s="200" t="s">
        <v>137</v>
      </c>
      <c r="L270" s="45"/>
      <c r="M270" s="205" t="s">
        <v>19</v>
      </c>
      <c r="N270" s="206" t="s">
        <v>46</v>
      </c>
      <c r="O270" s="85"/>
      <c r="P270" s="207">
        <f>O270*H270</f>
        <v>0</v>
      </c>
      <c r="Q270" s="207">
        <v>0</v>
      </c>
      <c r="R270" s="207">
        <f>Q270*H270</f>
        <v>0</v>
      </c>
      <c r="S270" s="207">
        <v>0</v>
      </c>
      <c r="T270" s="208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09" t="s">
        <v>188</v>
      </c>
      <c r="AT270" s="209" t="s">
        <v>133</v>
      </c>
      <c r="AU270" s="209" t="s">
        <v>82</v>
      </c>
      <c r="AY270" s="18" t="s">
        <v>129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8" t="s">
        <v>80</v>
      </c>
      <c r="BK270" s="210">
        <f>ROUND(I270*H270,2)</f>
        <v>0</v>
      </c>
      <c r="BL270" s="18" t="s">
        <v>188</v>
      </c>
      <c r="BM270" s="209" t="s">
        <v>462</v>
      </c>
    </row>
    <row r="271" s="2" customFormat="1">
      <c r="A271" s="39"/>
      <c r="B271" s="40"/>
      <c r="C271" s="41"/>
      <c r="D271" s="211" t="s">
        <v>141</v>
      </c>
      <c r="E271" s="41"/>
      <c r="F271" s="212" t="s">
        <v>463</v>
      </c>
      <c r="G271" s="41"/>
      <c r="H271" s="41"/>
      <c r="I271" s="213"/>
      <c r="J271" s="41"/>
      <c r="K271" s="41"/>
      <c r="L271" s="45"/>
      <c r="M271" s="214"/>
      <c r="N271" s="215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141</v>
      </c>
      <c r="AU271" s="18" t="s">
        <v>82</v>
      </c>
    </row>
    <row r="272" s="12" customFormat="1" ht="22.8" customHeight="1">
      <c r="A272" s="12"/>
      <c r="B272" s="182"/>
      <c r="C272" s="183"/>
      <c r="D272" s="184" t="s">
        <v>74</v>
      </c>
      <c r="E272" s="196" t="s">
        <v>464</v>
      </c>
      <c r="F272" s="196" t="s">
        <v>465</v>
      </c>
      <c r="G272" s="183"/>
      <c r="H272" s="183"/>
      <c r="I272" s="186"/>
      <c r="J272" s="197">
        <f>BK272</f>
        <v>0</v>
      </c>
      <c r="K272" s="183"/>
      <c r="L272" s="188"/>
      <c r="M272" s="189"/>
      <c r="N272" s="190"/>
      <c r="O272" s="190"/>
      <c r="P272" s="191">
        <f>SUM(P273:P296)</f>
        <v>0</v>
      </c>
      <c r="Q272" s="190"/>
      <c r="R272" s="191">
        <f>SUM(R273:R296)</f>
        <v>0.08423514</v>
      </c>
      <c r="S272" s="190"/>
      <c r="T272" s="192">
        <f>SUM(T273:T296)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3" t="s">
        <v>82</v>
      </c>
      <c r="AT272" s="194" t="s">
        <v>74</v>
      </c>
      <c r="AU272" s="194" t="s">
        <v>80</v>
      </c>
      <c r="AY272" s="193" t="s">
        <v>129</v>
      </c>
      <c r="BK272" s="195">
        <f>SUM(BK273:BK296)</f>
        <v>0</v>
      </c>
    </row>
    <row r="273" s="2" customFormat="1" ht="24.15" customHeight="1">
      <c r="A273" s="39"/>
      <c r="B273" s="40"/>
      <c r="C273" s="198" t="s">
        <v>466</v>
      </c>
      <c r="D273" s="198" t="s">
        <v>133</v>
      </c>
      <c r="E273" s="199" t="s">
        <v>467</v>
      </c>
      <c r="F273" s="200" t="s">
        <v>468</v>
      </c>
      <c r="G273" s="201" t="s">
        <v>136</v>
      </c>
      <c r="H273" s="202">
        <v>145.233</v>
      </c>
      <c r="I273" s="203"/>
      <c r="J273" s="204">
        <f>ROUND(I273*H273,2)</f>
        <v>0</v>
      </c>
      <c r="K273" s="200" t="s">
        <v>137</v>
      </c>
      <c r="L273" s="45"/>
      <c r="M273" s="205" t="s">
        <v>19</v>
      </c>
      <c r="N273" s="206" t="s">
        <v>46</v>
      </c>
      <c r="O273" s="85"/>
      <c r="P273" s="207">
        <f>O273*H273</f>
        <v>0</v>
      </c>
      <c r="Q273" s="207">
        <v>0</v>
      </c>
      <c r="R273" s="207">
        <f>Q273*H273</f>
        <v>0</v>
      </c>
      <c r="S273" s="207">
        <v>0</v>
      </c>
      <c r="T273" s="20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09" t="s">
        <v>188</v>
      </c>
      <c r="AT273" s="209" t="s">
        <v>133</v>
      </c>
      <c r="AU273" s="209" t="s">
        <v>82</v>
      </c>
      <c r="AY273" s="18" t="s">
        <v>129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8" t="s">
        <v>80</v>
      </c>
      <c r="BK273" s="210">
        <f>ROUND(I273*H273,2)</f>
        <v>0</v>
      </c>
      <c r="BL273" s="18" t="s">
        <v>188</v>
      </c>
      <c r="BM273" s="209" t="s">
        <v>469</v>
      </c>
    </row>
    <row r="274" s="2" customFormat="1">
      <c r="A274" s="39"/>
      <c r="B274" s="40"/>
      <c r="C274" s="41"/>
      <c r="D274" s="211" t="s">
        <v>141</v>
      </c>
      <c r="E274" s="41"/>
      <c r="F274" s="212" t="s">
        <v>470</v>
      </c>
      <c r="G274" s="41"/>
      <c r="H274" s="41"/>
      <c r="I274" s="213"/>
      <c r="J274" s="41"/>
      <c r="K274" s="41"/>
      <c r="L274" s="45"/>
      <c r="M274" s="214"/>
      <c r="N274" s="215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141</v>
      </c>
      <c r="AU274" s="18" t="s">
        <v>82</v>
      </c>
    </row>
    <row r="275" s="13" customFormat="1">
      <c r="A275" s="13"/>
      <c r="B275" s="216"/>
      <c r="C275" s="217"/>
      <c r="D275" s="218" t="s">
        <v>159</v>
      </c>
      <c r="E275" s="219" t="s">
        <v>19</v>
      </c>
      <c r="F275" s="220" t="s">
        <v>471</v>
      </c>
      <c r="G275" s="217"/>
      <c r="H275" s="221">
        <v>18.038</v>
      </c>
      <c r="I275" s="222"/>
      <c r="J275" s="217"/>
      <c r="K275" s="217"/>
      <c r="L275" s="223"/>
      <c r="M275" s="224"/>
      <c r="N275" s="225"/>
      <c r="O275" s="225"/>
      <c r="P275" s="225"/>
      <c r="Q275" s="225"/>
      <c r="R275" s="225"/>
      <c r="S275" s="225"/>
      <c r="T275" s="22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7" t="s">
        <v>159</v>
      </c>
      <c r="AU275" s="227" t="s">
        <v>82</v>
      </c>
      <c r="AV275" s="13" t="s">
        <v>82</v>
      </c>
      <c r="AW275" s="13" t="s">
        <v>36</v>
      </c>
      <c r="AX275" s="13" t="s">
        <v>75</v>
      </c>
      <c r="AY275" s="227" t="s">
        <v>129</v>
      </c>
    </row>
    <row r="276" s="13" customFormat="1">
      <c r="A276" s="13"/>
      <c r="B276" s="216"/>
      <c r="C276" s="217"/>
      <c r="D276" s="218" t="s">
        <v>159</v>
      </c>
      <c r="E276" s="219" t="s">
        <v>19</v>
      </c>
      <c r="F276" s="220" t="s">
        <v>302</v>
      </c>
      <c r="G276" s="217"/>
      <c r="H276" s="221">
        <v>80.995000000000005</v>
      </c>
      <c r="I276" s="222"/>
      <c r="J276" s="217"/>
      <c r="K276" s="217"/>
      <c r="L276" s="223"/>
      <c r="M276" s="224"/>
      <c r="N276" s="225"/>
      <c r="O276" s="225"/>
      <c r="P276" s="225"/>
      <c r="Q276" s="225"/>
      <c r="R276" s="225"/>
      <c r="S276" s="225"/>
      <c r="T276" s="22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7" t="s">
        <v>159</v>
      </c>
      <c r="AU276" s="227" t="s">
        <v>82</v>
      </c>
      <c r="AV276" s="13" t="s">
        <v>82</v>
      </c>
      <c r="AW276" s="13" t="s">
        <v>36</v>
      </c>
      <c r="AX276" s="13" t="s">
        <v>75</v>
      </c>
      <c r="AY276" s="227" t="s">
        <v>129</v>
      </c>
    </row>
    <row r="277" s="13" customFormat="1">
      <c r="A277" s="13"/>
      <c r="B277" s="216"/>
      <c r="C277" s="217"/>
      <c r="D277" s="218" t="s">
        <v>159</v>
      </c>
      <c r="E277" s="219" t="s">
        <v>19</v>
      </c>
      <c r="F277" s="220" t="s">
        <v>303</v>
      </c>
      <c r="G277" s="217"/>
      <c r="H277" s="221">
        <v>46.200000000000003</v>
      </c>
      <c r="I277" s="222"/>
      <c r="J277" s="217"/>
      <c r="K277" s="217"/>
      <c r="L277" s="223"/>
      <c r="M277" s="224"/>
      <c r="N277" s="225"/>
      <c r="O277" s="225"/>
      <c r="P277" s="225"/>
      <c r="Q277" s="225"/>
      <c r="R277" s="225"/>
      <c r="S277" s="225"/>
      <c r="T277" s="22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7" t="s">
        <v>159</v>
      </c>
      <c r="AU277" s="227" t="s">
        <v>82</v>
      </c>
      <c r="AV277" s="13" t="s">
        <v>82</v>
      </c>
      <c r="AW277" s="13" t="s">
        <v>36</v>
      </c>
      <c r="AX277" s="13" t="s">
        <v>75</v>
      </c>
      <c r="AY277" s="227" t="s">
        <v>129</v>
      </c>
    </row>
    <row r="278" s="14" customFormat="1">
      <c r="A278" s="14"/>
      <c r="B278" s="238"/>
      <c r="C278" s="239"/>
      <c r="D278" s="218" t="s">
        <v>159</v>
      </c>
      <c r="E278" s="240" t="s">
        <v>19</v>
      </c>
      <c r="F278" s="241" t="s">
        <v>185</v>
      </c>
      <c r="G278" s="239"/>
      <c r="H278" s="242">
        <v>145.233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159</v>
      </c>
      <c r="AU278" s="248" t="s">
        <v>82</v>
      </c>
      <c r="AV278" s="14" t="s">
        <v>138</v>
      </c>
      <c r="AW278" s="14" t="s">
        <v>36</v>
      </c>
      <c r="AX278" s="14" t="s">
        <v>80</v>
      </c>
      <c r="AY278" s="248" t="s">
        <v>129</v>
      </c>
    </row>
    <row r="279" s="2" customFormat="1" ht="24.15" customHeight="1">
      <c r="A279" s="39"/>
      <c r="B279" s="40"/>
      <c r="C279" s="198" t="s">
        <v>472</v>
      </c>
      <c r="D279" s="198" t="s">
        <v>133</v>
      </c>
      <c r="E279" s="199" t="s">
        <v>473</v>
      </c>
      <c r="F279" s="200" t="s">
        <v>474</v>
      </c>
      <c r="G279" s="201" t="s">
        <v>136</v>
      </c>
      <c r="H279" s="202">
        <v>145.233</v>
      </c>
      <c r="I279" s="203"/>
      <c r="J279" s="204">
        <f>ROUND(I279*H279,2)</f>
        <v>0</v>
      </c>
      <c r="K279" s="200" t="s">
        <v>137</v>
      </c>
      <c r="L279" s="45"/>
      <c r="M279" s="205" t="s">
        <v>19</v>
      </c>
      <c r="N279" s="206" t="s">
        <v>46</v>
      </c>
      <c r="O279" s="85"/>
      <c r="P279" s="207">
        <f>O279*H279</f>
        <v>0</v>
      </c>
      <c r="Q279" s="207">
        <v>0</v>
      </c>
      <c r="R279" s="207">
        <f>Q279*H279</f>
        <v>0</v>
      </c>
      <c r="S279" s="207">
        <v>0</v>
      </c>
      <c r="T279" s="20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09" t="s">
        <v>188</v>
      </c>
      <c r="AT279" s="209" t="s">
        <v>133</v>
      </c>
      <c r="AU279" s="209" t="s">
        <v>82</v>
      </c>
      <c r="AY279" s="18" t="s">
        <v>129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8" t="s">
        <v>80</v>
      </c>
      <c r="BK279" s="210">
        <f>ROUND(I279*H279,2)</f>
        <v>0</v>
      </c>
      <c r="BL279" s="18" t="s">
        <v>188</v>
      </c>
      <c r="BM279" s="209" t="s">
        <v>475</v>
      </c>
    </row>
    <row r="280" s="2" customFormat="1">
      <c r="A280" s="39"/>
      <c r="B280" s="40"/>
      <c r="C280" s="41"/>
      <c r="D280" s="211" t="s">
        <v>141</v>
      </c>
      <c r="E280" s="41"/>
      <c r="F280" s="212" t="s">
        <v>476</v>
      </c>
      <c r="G280" s="41"/>
      <c r="H280" s="41"/>
      <c r="I280" s="213"/>
      <c r="J280" s="41"/>
      <c r="K280" s="41"/>
      <c r="L280" s="45"/>
      <c r="M280" s="214"/>
      <c r="N280" s="215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141</v>
      </c>
      <c r="AU280" s="18" t="s">
        <v>82</v>
      </c>
    </row>
    <row r="281" s="13" customFormat="1">
      <c r="A281" s="13"/>
      <c r="B281" s="216"/>
      <c r="C281" s="217"/>
      <c r="D281" s="218" t="s">
        <v>159</v>
      </c>
      <c r="E281" s="219" t="s">
        <v>19</v>
      </c>
      <c r="F281" s="220" t="s">
        <v>471</v>
      </c>
      <c r="G281" s="217"/>
      <c r="H281" s="221">
        <v>18.038</v>
      </c>
      <c r="I281" s="222"/>
      <c r="J281" s="217"/>
      <c r="K281" s="217"/>
      <c r="L281" s="223"/>
      <c r="M281" s="224"/>
      <c r="N281" s="225"/>
      <c r="O281" s="225"/>
      <c r="P281" s="225"/>
      <c r="Q281" s="225"/>
      <c r="R281" s="225"/>
      <c r="S281" s="225"/>
      <c r="T281" s="22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7" t="s">
        <v>159</v>
      </c>
      <c r="AU281" s="227" t="s">
        <v>82</v>
      </c>
      <c r="AV281" s="13" t="s">
        <v>82</v>
      </c>
      <c r="AW281" s="13" t="s">
        <v>36</v>
      </c>
      <c r="AX281" s="13" t="s">
        <v>75</v>
      </c>
      <c r="AY281" s="227" t="s">
        <v>129</v>
      </c>
    </row>
    <row r="282" s="13" customFormat="1">
      <c r="A282" s="13"/>
      <c r="B282" s="216"/>
      <c r="C282" s="217"/>
      <c r="D282" s="218" t="s">
        <v>159</v>
      </c>
      <c r="E282" s="219" t="s">
        <v>19</v>
      </c>
      <c r="F282" s="220" t="s">
        <v>302</v>
      </c>
      <c r="G282" s="217"/>
      <c r="H282" s="221">
        <v>80.995000000000005</v>
      </c>
      <c r="I282" s="222"/>
      <c r="J282" s="217"/>
      <c r="K282" s="217"/>
      <c r="L282" s="223"/>
      <c r="M282" s="224"/>
      <c r="N282" s="225"/>
      <c r="O282" s="225"/>
      <c r="P282" s="225"/>
      <c r="Q282" s="225"/>
      <c r="R282" s="225"/>
      <c r="S282" s="225"/>
      <c r="T282" s="22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7" t="s">
        <v>159</v>
      </c>
      <c r="AU282" s="227" t="s">
        <v>82</v>
      </c>
      <c r="AV282" s="13" t="s">
        <v>82</v>
      </c>
      <c r="AW282" s="13" t="s">
        <v>36</v>
      </c>
      <c r="AX282" s="13" t="s">
        <v>75</v>
      </c>
      <c r="AY282" s="227" t="s">
        <v>129</v>
      </c>
    </row>
    <row r="283" s="13" customFormat="1">
      <c r="A283" s="13"/>
      <c r="B283" s="216"/>
      <c r="C283" s="217"/>
      <c r="D283" s="218" t="s">
        <v>159</v>
      </c>
      <c r="E283" s="219" t="s">
        <v>19</v>
      </c>
      <c r="F283" s="220" t="s">
        <v>303</v>
      </c>
      <c r="G283" s="217"/>
      <c r="H283" s="221">
        <v>46.200000000000003</v>
      </c>
      <c r="I283" s="222"/>
      <c r="J283" s="217"/>
      <c r="K283" s="217"/>
      <c r="L283" s="223"/>
      <c r="M283" s="224"/>
      <c r="N283" s="225"/>
      <c r="O283" s="225"/>
      <c r="P283" s="225"/>
      <c r="Q283" s="225"/>
      <c r="R283" s="225"/>
      <c r="S283" s="225"/>
      <c r="T283" s="22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7" t="s">
        <v>159</v>
      </c>
      <c r="AU283" s="227" t="s">
        <v>82</v>
      </c>
      <c r="AV283" s="13" t="s">
        <v>82</v>
      </c>
      <c r="AW283" s="13" t="s">
        <v>36</v>
      </c>
      <c r="AX283" s="13" t="s">
        <v>75</v>
      </c>
      <c r="AY283" s="227" t="s">
        <v>129</v>
      </c>
    </row>
    <row r="284" s="14" customFormat="1">
      <c r="A284" s="14"/>
      <c r="B284" s="238"/>
      <c r="C284" s="239"/>
      <c r="D284" s="218" t="s">
        <v>159</v>
      </c>
      <c r="E284" s="240" t="s">
        <v>19</v>
      </c>
      <c r="F284" s="241" t="s">
        <v>185</v>
      </c>
      <c r="G284" s="239"/>
      <c r="H284" s="242">
        <v>145.233</v>
      </c>
      <c r="I284" s="243"/>
      <c r="J284" s="239"/>
      <c r="K284" s="239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159</v>
      </c>
      <c r="AU284" s="248" t="s">
        <v>82</v>
      </c>
      <c r="AV284" s="14" t="s">
        <v>138</v>
      </c>
      <c r="AW284" s="14" t="s">
        <v>36</v>
      </c>
      <c r="AX284" s="14" t="s">
        <v>80</v>
      </c>
      <c r="AY284" s="248" t="s">
        <v>129</v>
      </c>
    </row>
    <row r="285" s="2" customFormat="1" ht="37.8" customHeight="1">
      <c r="A285" s="39"/>
      <c r="B285" s="40"/>
      <c r="C285" s="198" t="s">
        <v>477</v>
      </c>
      <c r="D285" s="198" t="s">
        <v>133</v>
      </c>
      <c r="E285" s="199" t="s">
        <v>478</v>
      </c>
      <c r="F285" s="200" t="s">
        <v>479</v>
      </c>
      <c r="G285" s="201" t="s">
        <v>136</v>
      </c>
      <c r="H285" s="202">
        <v>145.233</v>
      </c>
      <c r="I285" s="203"/>
      <c r="J285" s="204">
        <f>ROUND(I285*H285,2)</f>
        <v>0</v>
      </c>
      <c r="K285" s="200" t="s">
        <v>137</v>
      </c>
      <c r="L285" s="45"/>
      <c r="M285" s="205" t="s">
        <v>19</v>
      </c>
      <c r="N285" s="206" t="s">
        <v>46</v>
      </c>
      <c r="O285" s="85"/>
      <c r="P285" s="207">
        <f>O285*H285</f>
        <v>0</v>
      </c>
      <c r="Q285" s="207">
        <v>0.00016000000000000001</v>
      </c>
      <c r="R285" s="207">
        <f>Q285*H285</f>
        <v>0.023237280000000003</v>
      </c>
      <c r="S285" s="207">
        <v>0</v>
      </c>
      <c r="T285" s="20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09" t="s">
        <v>188</v>
      </c>
      <c r="AT285" s="209" t="s">
        <v>133</v>
      </c>
      <c r="AU285" s="209" t="s">
        <v>82</v>
      </c>
      <c r="AY285" s="18" t="s">
        <v>129</v>
      </c>
      <c r="BE285" s="210">
        <f>IF(N285="základní",J285,0)</f>
        <v>0</v>
      </c>
      <c r="BF285" s="210">
        <f>IF(N285="snížená",J285,0)</f>
        <v>0</v>
      </c>
      <c r="BG285" s="210">
        <f>IF(N285="zákl. přenesená",J285,0)</f>
        <v>0</v>
      </c>
      <c r="BH285" s="210">
        <f>IF(N285="sníž. přenesená",J285,0)</f>
        <v>0</v>
      </c>
      <c r="BI285" s="210">
        <f>IF(N285="nulová",J285,0)</f>
        <v>0</v>
      </c>
      <c r="BJ285" s="18" t="s">
        <v>80</v>
      </c>
      <c r="BK285" s="210">
        <f>ROUND(I285*H285,2)</f>
        <v>0</v>
      </c>
      <c r="BL285" s="18" t="s">
        <v>188</v>
      </c>
      <c r="BM285" s="209" t="s">
        <v>480</v>
      </c>
    </row>
    <row r="286" s="2" customFormat="1">
      <c r="A286" s="39"/>
      <c r="B286" s="40"/>
      <c r="C286" s="41"/>
      <c r="D286" s="211" t="s">
        <v>141</v>
      </c>
      <c r="E286" s="41"/>
      <c r="F286" s="212" t="s">
        <v>481</v>
      </c>
      <c r="G286" s="41"/>
      <c r="H286" s="41"/>
      <c r="I286" s="213"/>
      <c r="J286" s="41"/>
      <c r="K286" s="41"/>
      <c r="L286" s="45"/>
      <c r="M286" s="214"/>
      <c r="N286" s="215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141</v>
      </c>
      <c r="AU286" s="18" t="s">
        <v>82</v>
      </c>
    </row>
    <row r="287" s="13" customFormat="1">
      <c r="A287" s="13"/>
      <c r="B287" s="216"/>
      <c r="C287" s="217"/>
      <c r="D287" s="218" t="s">
        <v>159</v>
      </c>
      <c r="E287" s="219" t="s">
        <v>19</v>
      </c>
      <c r="F287" s="220" t="s">
        <v>471</v>
      </c>
      <c r="G287" s="217"/>
      <c r="H287" s="221">
        <v>18.038</v>
      </c>
      <c r="I287" s="222"/>
      <c r="J287" s="217"/>
      <c r="K287" s="217"/>
      <c r="L287" s="223"/>
      <c r="M287" s="224"/>
      <c r="N287" s="225"/>
      <c r="O287" s="225"/>
      <c r="P287" s="225"/>
      <c r="Q287" s="225"/>
      <c r="R287" s="225"/>
      <c r="S287" s="225"/>
      <c r="T287" s="22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7" t="s">
        <v>159</v>
      </c>
      <c r="AU287" s="227" t="s">
        <v>82</v>
      </c>
      <c r="AV287" s="13" t="s">
        <v>82</v>
      </c>
      <c r="AW287" s="13" t="s">
        <v>36</v>
      </c>
      <c r="AX287" s="13" t="s">
        <v>75</v>
      </c>
      <c r="AY287" s="227" t="s">
        <v>129</v>
      </c>
    </row>
    <row r="288" s="13" customFormat="1">
      <c r="A288" s="13"/>
      <c r="B288" s="216"/>
      <c r="C288" s="217"/>
      <c r="D288" s="218" t="s">
        <v>159</v>
      </c>
      <c r="E288" s="219" t="s">
        <v>19</v>
      </c>
      <c r="F288" s="220" t="s">
        <v>302</v>
      </c>
      <c r="G288" s="217"/>
      <c r="H288" s="221">
        <v>80.995000000000005</v>
      </c>
      <c r="I288" s="222"/>
      <c r="J288" s="217"/>
      <c r="K288" s="217"/>
      <c r="L288" s="223"/>
      <c r="M288" s="224"/>
      <c r="N288" s="225"/>
      <c r="O288" s="225"/>
      <c r="P288" s="225"/>
      <c r="Q288" s="225"/>
      <c r="R288" s="225"/>
      <c r="S288" s="225"/>
      <c r="T288" s="22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7" t="s">
        <v>159</v>
      </c>
      <c r="AU288" s="227" t="s">
        <v>82</v>
      </c>
      <c r="AV288" s="13" t="s">
        <v>82</v>
      </c>
      <c r="AW288" s="13" t="s">
        <v>36</v>
      </c>
      <c r="AX288" s="13" t="s">
        <v>75</v>
      </c>
      <c r="AY288" s="227" t="s">
        <v>129</v>
      </c>
    </row>
    <row r="289" s="13" customFormat="1">
      <c r="A289" s="13"/>
      <c r="B289" s="216"/>
      <c r="C289" s="217"/>
      <c r="D289" s="218" t="s">
        <v>159</v>
      </c>
      <c r="E289" s="219" t="s">
        <v>19</v>
      </c>
      <c r="F289" s="220" t="s">
        <v>303</v>
      </c>
      <c r="G289" s="217"/>
      <c r="H289" s="221">
        <v>46.200000000000003</v>
      </c>
      <c r="I289" s="222"/>
      <c r="J289" s="217"/>
      <c r="K289" s="217"/>
      <c r="L289" s="223"/>
      <c r="M289" s="224"/>
      <c r="N289" s="225"/>
      <c r="O289" s="225"/>
      <c r="P289" s="225"/>
      <c r="Q289" s="225"/>
      <c r="R289" s="225"/>
      <c r="S289" s="225"/>
      <c r="T289" s="22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7" t="s">
        <v>159</v>
      </c>
      <c r="AU289" s="227" t="s">
        <v>82</v>
      </c>
      <c r="AV289" s="13" t="s">
        <v>82</v>
      </c>
      <c r="AW289" s="13" t="s">
        <v>36</v>
      </c>
      <c r="AX289" s="13" t="s">
        <v>75</v>
      </c>
      <c r="AY289" s="227" t="s">
        <v>129</v>
      </c>
    </row>
    <row r="290" s="14" customFormat="1">
      <c r="A290" s="14"/>
      <c r="B290" s="238"/>
      <c r="C290" s="239"/>
      <c r="D290" s="218" t="s">
        <v>159</v>
      </c>
      <c r="E290" s="240" t="s">
        <v>19</v>
      </c>
      <c r="F290" s="241" t="s">
        <v>185</v>
      </c>
      <c r="G290" s="239"/>
      <c r="H290" s="242">
        <v>145.233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159</v>
      </c>
      <c r="AU290" s="248" t="s">
        <v>82</v>
      </c>
      <c r="AV290" s="14" t="s">
        <v>138</v>
      </c>
      <c r="AW290" s="14" t="s">
        <v>36</v>
      </c>
      <c r="AX290" s="14" t="s">
        <v>80</v>
      </c>
      <c r="AY290" s="248" t="s">
        <v>129</v>
      </c>
    </row>
    <row r="291" s="2" customFormat="1" ht="37.8" customHeight="1">
      <c r="A291" s="39"/>
      <c r="B291" s="40"/>
      <c r="C291" s="198" t="s">
        <v>251</v>
      </c>
      <c r="D291" s="198" t="s">
        <v>133</v>
      </c>
      <c r="E291" s="199" t="s">
        <v>482</v>
      </c>
      <c r="F291" s="200" t="s">
        <v>483</v>
      </c>
      <c r="G291" s="201" t="s">
        <v>136</v>
      </c>
      <c r="H291" s="202">
        <v>145.233</v>
      </c>
      <c r="I291" s="203"/>
      <c r="J291" s="204">
        <f>ROUND(I291*H291,2)</f>
        <v>0</v>
      </c>
      <c r="K291" s="200" t="s">
        <v>137</v>
      </c>
      <c r="L291" s="45"/>
      <c r="M291" s="205" t="s">
        <v>19</v>
      </c>
      <c r="N291" s="206" t="s">
        <v>46</v>
      </c>
      <c r="O291" s="85"/>
      <c r="P291" s="207">
        <f>O291*H291</f>
        <v>0</v>
      </c>
      <c r="Q291" s="207">
        <v>0.00042000000000000002</v>
      </c>
      <c r="R291" s="207">
        <f>Q291*H291</f>
        <v>0.060997860000000001</v>
      </c>
      <c r="S291" s="207">
        <v>0</v>
      </c>
      <c r="T291" s="20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9" t="s">
        <v>188</v>
      </c>
      <c r="AT291" s="209" t="s">
        <v>133</v>
      </c>
      <c r="AU291" s="209" t="s">
        <v>82</v>
      </c>
      <c r="AY291" s="18" t="s">
        <v>129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8" t="s">
        <v>80</v>
      </c>
      <c r="BK291" s="210">
        <f>ROUND(I291*H291,2)</f>
        <v>0</v>
      </c>
      <c r="BL291" s="18" t="s">
        <v>188</v>
      </c>
      <c r="BM291" s="209" t="s">
        <v>484</v>
      </c>
    </row>
    <row r="292" s="2" customFormat="1">
      <c r="A292" s="39"/>
      <c r="B292" s="40"/>
      <c r="C292" s="41"/>
      <c r="D292" s="211" t="s">
        <v>141</v>
      </c>
      <c r="E292" s="41"/>
      <c r="F292" s="212" t="s">
        <v>485</v>
      </c>
      <c r="G292" s="41"/>
      <c r="H292" s="41"/>
      <c r="I292" s="213"/>
      <c r="J292" s="41"/>
      <c r="K292" s="41"/>
      <c r="L292" s="45"/>
      <c r="M292" s="214"/>
      <c r="N292" s="215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141</v>
      </c>
      <c r="AU292" s="18" t="s">
        <v>82</v>
      </c>
    </row>
    <row r="293" s="13" customFormat="1">
      <c r="A293" s="13"/>
      <c r="B293" s="216"/>
      <c r="C293" s="217"/>
      <c r="D293" s="218" t="s">
        <v>159</v>
      </c>
      <c r="E293" s="219" t="s">
        <v>19</v>
      </c>
      <c r="F293" s="220" t="s">
        <v>471</v>
      </c>
      <c r="G293" s="217"/>
      <c r="H293" s="221">
        <v>18.038</v>
      </c>
      <c r="I293" s="222"/>
      <c r="J293" s="217"/>
      <c r="K293" s="217"/>
      <c r="L293" s="223"/>
      <c r="M293" s="224"/>
      <c r="N293" s="225"/>
      <c r="O293" s="225"/>
      <c r="P293" s="225"/>
      <c r="Q293" s="225"/>
      <c r="R293" s="225"/>
      <c r="S293" s="225"/>
      <c r="T293" s="22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7" t="s">
        <v>159</v>
      </c>
      <c r="AU293" s="227" t="s">
        <v>82</v>
      </c>
      <c r="AV293" s="13" t="s">
        <v>82</v>
      </c>
      <c r="AW293" s="13" t="s">
        <v>36</v>
      </c>
      <c r="AX293" s="13" t="s">
        <v>75</v>
      </c>
      <c r="AY293" s="227" t="s">
        <v>129</v>
      </c>
    </row>
    <row r="294" s="13" customFormat="1">
      <c r="A294" s="13"/>
      <c r="B294" s="216"/>
      <c r="C294" s="217"/>
      <c r="D294" s="218" t="s">
        <v>159</v>
      </c>
      <c r="E294" s="219" t="s">
        <v>19</v>
      </c>
      <c r="F294" s="220" t="s">
        <v>302</v>
      </c>
      <c r="G294" s="217"/>
      <c r="H294" s="221">
        <v>80.995000000000005</v>
      </c>
      <c r="I294" s="222"/>
      <c r="J294" s="217"/>
      <c r="K294" s="217"/>
      <c r="L294" s="223"/>
      <c r="M294" s="224"/>
      <c r="N294" s="225"/>
      <c r="O294" s="225"/>
      <c r="P294" s="225"/>
      <c r="Q294" s="225"/>
      <c r="R294" s="225"/>
      <c r="S294" s="225"/>
      <c r="T294" s="22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27" t="s">
        <v>159</v>
      </c>
      <c r="AU294" s="227" t="s">
        <v>82</v>
      </c>
      <c r="AV294" s="13" t="s">
        <v>82</v>
      </c>
      <c r="AW294" s="13" t="s">
        <v>36</v>
      </c>
      <c r="AX294" s="13" t="s">
        <v>75</v>
      </c>
      <c r="AY294" s="227" t="s">
        <v>129</v>
      </c>
    </row>
    <row r="295" s="13" customFormat="1">
      <c r="A295" s="13"/>
      <c r="B295" s="216"/>
      <c r="C295" s="217"/>
      <c r="D295" s="218" t="s">
        <v>159</v>
      </c>
      <c r="E295" s="219" t="s">
        <v>19</v>
      </c>
      <c r="F295" s="220" t="s">
        <v>303</v>
      </c>
      <c r="G295" s="217"/>
      <c r="H295" s="221">
        <v>46.200000000000003</v>
      </c>
      <c r="I295" s="222"/>
      <c r="J295" s="217"/>
      <c r="K295" s="217"/>
      <c r="L295" s="223"/>
      <c r="M295" s="224"/>
      <c r="N295" s="225"/>
      <c r="O295" s="225"/>
      <c r="P295" s="225"/>
      <c r="Q295" s="225"/>
      <c r="R295" s="225"/>
      <c r="S295" s="225"/>
      <c r="T295" s="22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7" t="s">
        <v>159</v>
      </c>
      <c r="AU295" s="227" t="s">
        <v>82</v>
      </c>
      <c r="AV295" s="13" t="s">
        <v>82</v>
      </c>
      <c r="AW295" s="13" t="s">
        <v>36</v>
      </c>
      <c r="AX295" s="13" t="s">
        <v>75</v>
      </c>
      <c r="AY295" s="227" t="s">
        <v>129</v>
      </c>
    </row>
    <row r="296" s="14" customFormat="1">
      <c r="A296" s="14"/>
      <c r="B296" s="238"/>
      <c r="C296" s="239"/>
      <c r="D296" s="218" t="s">
        <v>159</v>
      </c>
      <c r="E296" s="240" t="s">
        <v>19</v>
      </c>
      <c r="F296" s="241" t="s">
        <v>185</v>
      </c>
      <c r="G296" s="239"/>
      <c r="H296" s="242">
        <v>145.233</v>
      </c>
      <c r="I296" s="243"/>
      <c r="J296" s="239"/>
      <c r="K296" s="239"/>
      <c r="L296" s="244"/>
      <c r="M296" s="245"/>
      <c r="N296" s="246"/>
      <c r="O296" s="246"/>
      <c r="P296" s="246"/>
      <c r="Q296" s="246"/>
      <c r="R296" s="246"/>
      <c r="S296" s="246"/>
      <c r="T296" s="24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8" t="s">
        <v>159</v>
      </c>
      <c r="AU296" s="248" t="s">
        <v>82</v>
      </c>
      <c r="AV296" s="14" t="s">
        <v>138</v>
      </c>
      <c r="AW296" s="14" t="s">
        <v>36</v>
      </c>
      <c r="AX296" s="14" t="s">
        <v>80</v>
      </c>
      <c r="AY296" s="248" t="s">
        <v>129</v>
      </c>
    </row>
    <row r="297" s="12" customFormat="1" ht="25.92" customHeight="1">
      <c r="A297" s="12"/>
      <c r="B297" s="182"/>
      <c r="C297" s="183"/>
      <c r="D297" s="184" t="s">
        <v>74</v>
      </c>
      <c r="E297" s="185" t="s">
        <v>486</v>
      </c>
      <c r="F297" s="185" t="s">
        <v>487</v>
      </c>
      <c r="G297" s="183"/>
      <c r="H297" s="183"/>
      <c r="I297" s="186"/>
      <c r="J297" s="187">
        <f>BK297</f>
        <v>0</v>
      </c>
      <c r="K297" s="183"/>
      <c r="L297" s="188"/>
      <c r="M297" s="189"/>
      <c r="N297" s="190"/>
      <c r="O297" s="190"/>
      <c r="P297" s="191">
        <f>SUM(P298:P308)</f>
        <v>0</v>
      </c>
      <c r="Q297" s="190"/>
      <c r="R297" s="191">
        <f>SUM(R298:R308)</f>
        <v>0</v>
      </c>
      <c r="S297" s="190"/>
      <c r="T297" s="192">
        <f>SUM(T298:T308)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93" t="s">
        <v>163</v>
      </c>
      <c r="AT297" s="194" t="s">
        <v>74</v>
      </c>
      <c r="AU297" s="194" t="s">
        <v>75</v>
      </c>
      <c r="AY297" s="193" t="s">
        <v>129</v>
      </c>
      <c r="BK297" s="195">
        <f>SUM(BK298:BK308)</f>
        <v>0</v>
      </c>
    </row>
    <row r="298" s="2" customFormat="1" ht="16.5" customHeight="1">
      <c r="A298" s="39"/>
      <c r="B298" s="40"/>
      <c r="C298" s="198" t="s">
        <v>488</v>
      </c>
      <c r="D298" s="198" t="s">
        <v>133</v>
      </c>
      <c r="E298" s="199" t="s">
        <v>489</v>
      </c>
      <c r="F298" s="200" t="s">
        <v>490</v>
      </c>
      <c r="G298" s="201" t="s">
        <v>491</v>
      </c>
      <c r="H298" s="202">
        <v>1</v>
      </c>
      <c r="I298" s="203"/>
      <c r="J298" s="204">
        <f>ROUND(I298*H298,2)</f>
        <v>0</v>
      </c>
      <c r="K298" s="200" t="s">
        <v>19</v>
      </c>
      <c r="L298" s="45"/>
      <c r="M298" s="205" t="s">
        <v>19</v>
      </c>
      <c r="N298" s="206" t="s">
        <v>46</v>
      </c>
      <c r="O298" s="85"/>
      <c r="P298" s="207">
        <f>O298*H298</f>
        <v>0</v>
      </c>
      <c r="Q298" s="207">
        <v>0</v>
      </c>
      <c r="R298" s="207">
        <f>Q298*H298</f>
        <v>0</v>
      </c>
      <c r="S298" s="207">
        <v>0</v>
      </c>
      <c r="T298" s="20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09" t="s">
        <v>492</v>
      </c>
      <c r="AT298" s="209" t="s">
        <v>133</v>
      </c>
      <c r="AU298" s="209" t="s">
        <v>80</v>
      </c>
      <c r="AY298" s="18" t="s">
        <v>129</v>
      </c>
      <c r="BE298" s="210">
        <f>IF(N298="základní",J298,0)</f>
        <v>0</v>
      </c>
      <c r="BF298" s="210">
        <f>IF(N298="snížená",J298,0)</f>
        <v>0</v>
      </c>
      <c r="BG298" s="210">
        <f>IF(N298="zákl. přenesená",J298,0)</f>
        <v>0</v>
      </c>
      <c r="BH298" s="210">
        <f>IF(N298="sníž. přenesená",J298,0)</f>
        <v>0</v>
      </c>
      <c r="BI298" s="210">
        <f>IF(N298="nulová",J298,0)</f>
        <v>0</v>
      </c>
      <c r="BJ298" s="18" t="s">
        <v>80</v>
      </c>
      <c r="BK298" s="210">
        <f>ROUND(I298*H298,2)</f>
        <v>0</v>
      </c>
      <c r="BL298" s="18" t="s">
        <v>492</v>
      </c>
      <c r="BM298" s="209" t="s">
        <v>493</v>
      </c>
    </row>
    <row r="299" s="2" customFormat="1" ht="16.5" customHeight="1">
      <c r="A299" s="39"/>
      <c r="B299" s="40"/>
      <c r="C299" s="198" t="s">
        <v>494</v>
      </c>
      <c r="D299" s="198" t="s">
        <v>133</v>
      </c>
      <c r="E299" s="199" t="s">
        <v>495</v>
      </c>
      <c r="F299" s="200" t="s">
        <v>496</v>
      </c>
      <c r="G299" s="201" t="s">
        <v>491</v>
      </c>
      <c r="H299" s="202">
        <v>1</v>
      </c>
      <c r="I299" s="203"/>
      <c r="J299" s="204">
        <f>ROUND(I299*H299,2)</f>
        <v>0</v>
      </c>
      <c r="K299" s="200" t="s">
        <v>19</v>
      </c>
      <c r="L299" s="45"/>
      <c r="M299" s="205" t="s">
        <v>19</v>
      </c>
      <c r="N299" s="206" t="s">
        <v>46</v>
      </c>
      <c r="O299" s="85"/>
      <c r="P299" s="207">
        <f>O299*H299</f>
        <v>0</v>
      </c>
      <c r="Q299" s="207">
        <v>0</v>
      </c>
      <c r="R299" s="207">
        <f>Q299*H299</f>
        <v>0</v>
      </c>
      <c r="S299" s="207">
        <v>0</v>
      </c>
      <c r="T299" s="20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09" t="s">
        <v>492</v>
      </c>
      <c r="AT299" s="209" t="s">
        <v>133</v>
      </c>
      <c r="AU299" s="209" t="s">
        <v>80</v>
      </c>
      <c r="AY299" s="18" t="s">
        <v>129</v>
      </c>
      <c r="BE299" s="210">
        <f>IF(N299="základní",J299,0)</f>
        <v>0</v>
      </c>
      <c r="BF299" s="210">
        <f>IF(N299="snížená",J299,0)</f>
        <v>0</v>
      </c>
      <c r="BG299" s="210">
        <f>IF(N299="zákl. přenesená",J299,0)</f>
        <v>0</v>
      </c>
      <c r="BH299" s="210">
        <f>IF(N299="sníž. přenesená",J299,0)</f>
        <v>0</v>
      </c>
      <c r="BI299" s="210">
        <f>IF(N299="nulová",J299,0)</f>
        <v>0</v>
      </c>
      <c r="BJ299" s="18" t="s">
        <v>80</v>
      </c>
      <c r="BK299" s="210">
        <f>ROUND(I299*H299,2)</f>
        <v>0</v>
      </c>
      <c r="BL299" s="18" t="s">
        <v>492</v>
      </c>
      <c r="BM299" s="209" t="s">
        <v>497</v>
      </c>
    </row>
    <row r="300" s="2" customFormat="1">
      <c r="A300" s="39"/>
      <c r="B300" s="40"/>
      <c r="C300" s="41"/>
      <c r="D300" s="218" t="s">
        <v>232</v>
      </c>
      <c r="E300" s="41"/>
      <c r="F300" s="249" t="s">
        <v>498</v>
      </c>
      <c r="G300" s="41"/>
      <c r="H300" s="41"/>
      <c r="I300" s="213"/>
      <c r="J300" s="41"/>
      <c r="K300" s="41"/>
      <c r="L300" s="45"/>
      <c r="M300" s="214"/>
      <c r="N300" s="215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232</v>
      </c>
      <c r="AU300" s="18" t="s">
        <v>80</v>
      </c>
    </row>
    <row r="301" s="2" customFormat="1" ht="16.5" customHeight="1">
      <c r="A301" s="39"/>
      <c r="B301" s="40"/>
      <c r="C301" s="198" t="s">
        <v>269</v>
      </c>
      <c r="D301" s="198" t="s">
        <v>133</v>
      </c>
      <c r="E301" s="199" t="s">
        <v>499</v>
      </c>
      <c r="F301" s="200" t="s">
        <v>500</v>
      </c>
      <c r="G301" s="201" t="s">
        <v>491</v>
      </c>
      <c r="H301" s="202">
        <v>1</v>
      </c>
      <c r="I301" s="203"/>
      <c r="J301" s="204">
        <f>ROUND(I301*H301,2)</f>
        <v>0</v>
      </c>
      <c r="K301" s="200" t="s">
        <v>19</v>
      </c>
      <c r="L301" s="45"/>
      <c r="M301" s="205" t="s">
        <v>19</v>
      </c>
      <c r="N301" s="206" t="s">
        <v>46</v>
      </c>
      <c r="O301" s="85"/>
      <c r="P301" s="207">
        <f>O301*H301</f>
        <v>0</v>
      </c>
      <c r="Q301" s="207">
        <v>0</v>
      </c>
      <c r="R301" s="207">
        <f>Q301*H301</f>
        <v>0</v>
      </c>
      <c r="S301" s="207">
        <v>0</v>
      </c>
      <c r="T301" s="20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09" t="s">
        <v>138</v>
      </c>
      <c r="AT301" s="209" t="s">
        <v>133</v>
      </c>
      <c r="AU301" s="209" t="s">
        <v>80</v>
      </c>
      <c r="AY301" s="18" t="s">
        <v>129</v>
      </c>
      <c r="BE301" s="210">
        <f>IF(N301="základní",J301,0)</f>
        <v>0</v>
      </c>
      <c r="BF301" s="210">
        <f>IF(N301="snížená",J301,0)</f>
        <v>0</v>
      </c>
      <c r="BG301" s="210">
        <f>IF(N301="zákl. přenesená",J301,0)</f>
        <v>0</v>
      </c>
      <c r="BH301" s="210">
        <f>IF(N301="sníž. přenesená",J301,0)</f>
        <v>0</v>
      </c>
      <c r="BI301" s="210">
        <f>IF(N301="nulová",J301,0)</f>
        <v>0</v>
      </c>
      <c r="BJ301" s="18" t="s">
        <v>80</v>
      </c>
      <c r="BK301" s="210">
        <f>ROUND(I301*H301,2)</f>
        <v>0</v>
      </c>
      <c r="BL301" s="18" t="s">
        <v>138</v>
      </c>
      <c r="BM301" s="209" t="s">
        <v>501</v>
      </c>
    </row>
    <row r="302" s="2" customFormat="1" ht="16.5" customHeight="1">
      <c r="A302" s="39"/>
      <c r="B302" s="40"/>
      <c r="C302" s="198" t="s">
        <v>502</v>
      </c>
      <c r="D302" s="198" t="s">
        <v>133</v>
      </c>
      <c r="E302" s="199" t="s">
        <v>503</v>
      </c>
      <c r="F302" s="200" t="s">
        <v>504</v>
      </c>
      <c r="G302" s="201" t="s">
        <v>505</v>
      </c>
      <c r="H302" s="202">
        <v>1</v>
      </c>
      <c r="I302" s="203"/>
      <c r="J302" s="204">
        <f>ROUND(I302*H302,2)</f>
        <v>0</v>
      </c>
      <c r="K302" s="200" t="s">
        <v>137</v>
      </c>
      <c r="L302" s="45"/>
      <c r="M302" s="205" t="s">
        <v>19</v>
      </c>
      <c r="N302" s="206" t="s">
        <v>46</v>
      </c>
      <c r="O302" s="85"/>
      <c r="P302" s="207">
        <f>O302*H302</f>
        <v>0</v>
      </c>
      <c r="Q302" s="207">
        <v>0</v>
      </c>
      <c r="R302" s="207">
        <f>Q302*H302</f>
        <v>0</v>
      </c>
      <c r="S302" s="207">
        <v>0</v>
      </c>
      <c r="T302" s="20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09" t="s">
        <v>492</v>
      </c>
      <c r="AT302" s="209" t="s">
        <v>133</v>
      </c>
      <c r="AU302" s="209" t="s">
        <v>80</v>
      </c>
      <c r="AY302" s="18" t="s">
        <v>129</v>
      </c>
      <c r="BE302" s="210">
        <f>IF(N302="základní",J302,0)</f>
        <v>0</v>
      </c>
      <c r="BF302" s="210">
        <f>IF(N302="snížená",J302,0)</f>
        <v>0</v>
      </c>
      <c r="BG302" s="210">
        <f>IF(N302="zákl. přenesená",J302,0)</f>
        <v>0</v>
      </c>
      <c r="BH302" s="210">
        <f>IF(N302="sníž. přenesená",J302,0)</f>
        <v>0</v>
      </c>
      <c r="BI302" s="210">
        <f>IF(N302="nulová",J302,0)</f>
        <v>0</v>
      </c>
      <c r="BJ302" s="18" t="s">
        <v>80</v>
      </c>
      <c r="BK302" s="210">
        <f>ROUND(I302*H302,2)</f>
        <v>0</v>
      </c>
      <c r="BL302" s="18" t="s">
        <v>492</v>
      </c>
      <c r="BM302" s="209" t="s">
        <v>506</v>
      </c>
    </row>
    <row r="303" s="2" customFormat="1">
      <c r="A303" s="39"/>
      <c r="B303" s="40"/>
      <c r="C303" s="41"/>
      <c r="D303" s="211" t="s">
        <v>141</v>
      </c>
      <c r="E303" s="41"/>
      <c r="F303" s="212" t="s">
        <v>507</v>
      </c>
      <c r="G303" s="41"/>
      <c r="H303" s="41"/>
      <c r="I303" s="213"/>
      <c r="J303" s="41"/>
      <c r="K303" s="41"/>
      <c r="L303" s="45"/>
      <c r="M303" s="214"/>
      <c r="N303" s="215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141</v>
      </c>
      <c r="AU303" s="18" t="s">
        <v>80</v>
      </c>
    </row>
    <row r="304" s="2" customFormat="1" ht="16.5" customHeight="1">
      <c r="A304" s="39"/>
      <c r="B304" s="40"/>
      <c r="C304" s="198" t="s">
        <v>508</v>
      </c>
      <c r="D304" s="198" t="s">
        <v>133</v>
      </c>
      <c r="E304" s="199" t="s">
        <v>509</v>
      </c>
      <c r="F304" s="200" t="s">
        <v>510</v>
      </c>
      <c r="G304" s="201" t="s">
        <v>491</v>
      </c>
      <c r="H304" s="202">
        <v>1</v>
      </c>
      <c r="I304" s="203"/>
      <c r="J304" s="204">
        <f>ROUND(I304*H304,2)</f>
        <v>0</v>
      </c>
      <c r="K304" s="200" t="s">
        <v>137</v>
      </c>
      <c r="L304" s="45"/>
      <c r="M304" s="205" t="s">
        <v>19</v>
      </c>
      <c r="N304" s="206" t="s">
        <v>46</v>
      </c>
      <c r="O304" s="85"/>
      <c r="P304" s="207">
        <f>O304*H304</f>
        <v>0</v>
      </c>
      <c r="Q304" s="207">
        <v>0</v>
      </c>
      <c r="R304" s="207">
        <f>Q304*H304</f>
        <v>0</v>
      </c>
      <c r="S304" s="207">
        <v>0</v>
      </c>
      <c r="T304" s="20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9" t="s">
        <v>492</v>
      </c>
      <c r="AT304" s="209" t="s">
        <v>133</v>
      </c>
      <c r="AU304" s="209" t="s">
        <v>80</v>
      </c>
      <c r="AY304" s="18" t="s">
        <v>129</v>
      </c>
      <c r="BE304" s="210">
        <f>IF(N304="základní",J304,0)</f>
        <v>0</v>
      </c>
      <c r="BF304" s="210">
        <f>IF(N304="snížená",J304,0)</f>
        <v>0</v>
      </c>
      <c r="BG304" s="210">
        <f>IF(N304="zákl. přenesená",J304,0)</f>
        <v>0</v>
      </c>
      <c r="BH304" s="210">
        <f>IF(N304="sníž. přenesená",J304,0)</f>
        <v>0</v>
      </c>
      <c r="BI304" s="210">
        <f>IF(N304="nulová",J304,0)</f>
        <v>0</v>
      </c>
      <c r="BJ304" s="18" t="s">
        <v>80</v>
      </c>
      <c r="BK304" s="210">
        <f>ROUND(I304*H304,2)</f>
        <v>0</v>
      </c>
      <c r="BL304" s="18" t="s">
        <v>492</v>
      </c>
      <c r="BM304" s="209" t="s">
        <v>511</v>
      </c>
    </row>
    <row r="305" s="2" customFormat="1">
      <c r="A305" s="39"/>
      <c r="B305" s="40"/>
      <c r="C305" s="41"/>
      <c r="D305" s="211" t="s">
        <v>141</v>
      </c>
      <c r="E305" s="41"/>
      <c r="F305" s="212" t="s">
        <v>512</v>
      </c>
      <c r="G305" s="41"/>
      <c r="H305" s="41"/>
      <c r="I305" s="213"/>
      <c r="J305" s="41"/>
      <c r="K305" s="41"/>
      <c r="L305" s="45"/>
      <c r="M305" s="214"/>
      <c r="N305" s="215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141</v>
      </c>
      <c r="AU305" s="18" t="s">
        <v>80</v>
      </c>
    </row>
    <row r="306" s="2" customFormat="1" ht="16.5" customHeight="1">
      <c r="A306" s="39"/>
      <c r="B306" s="40"/>
      <c r="C306" s="198" t="s">
        <v>513</v>
      </c>
      <c r="D306" s="198" t="s">
        <v>133</v>
      </c>
      <c r="E306" s="199" t="s">
        <v>514</v>
      </c>
      <c r="F306" s="200" t="s">
        <v>515</v>
      </c>
      <c r="G306" s="201" t="s">
        <v>491</v>
      </c>
      <c r="H306" s="202">
        <v>1</v>
      </c>
      <c r="I306" s="203"/>
      <c r="J306" s="204">
        <f>ROUND(I306*H306,2)</f>
        <v>0</v>
      </c>
      <c r="K306" s="200" t="s">
        <v>19</v>
      </c>
      <c r="L306" s="45"/>
      <c r="M306" s="205" t="s">
        <v>19</v>
      </c>
      <c r="N306" s="206" t="s">
        <v>46</v>
      </c>
      <c r="O306" s="85"/>
      <c r="P306" s="207">
        <f>O306*H306</f>
        <v>0</v>
      </c>
      <c r="Q306" s="207">
        <v>0</v>
      </c>
      <c r="R306" s="207">
        <f>Q306*H306</f>
        <v>0</v>
      </c>
      <c r="S306" s="207">
        <v>0</v>
      </c>
      <c r="T306" s="208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09" t="s">
        <v>138</v>
      </c>
      <c r="AT306" s="209" t="s">
        <v>133</v>
      </c>
      <c r="AU306" s="209" t="s">
        <v>80</v>
      </c>
      <c r="AY306" s="18" t="s">
        <v>129</v>
      </c>
      <c r="BE306" s="210">
        <f>IF(N306="základní",J306,0)</f>
        <v>0</v>
      </c>
      <c r="BF306" s="210">
        <f>IF(N306="snížená",J306,0)</f>
        <v>0</v>
      </c>
      <c r="BG306" s="210">
        <f>IF(N306="zákl. přenesená",J306,0)</f>
        <v>0</v>
      </c>
      <c r="BH306" s="210">
        <f>IF(N306="sníž. přenesená",J306,0)</f>
        <v>0</v>
      </c>
      <c r="BI306" s="210">
        <f>IF(N306="nulová",J306,0)</f>
        <v>0</v>
      </c>
      <c r="BJ306" s="18" t="s">
        <v>80</v>
      </c>
      <c r="BK306" s="210">
        <f>ROUND(I306*H306,2)</f>
        <v>0</v>
      </c>
      <c r="BL306" s="18" t="s">
        <v>138</v>
      </c>
      <c r="BM306" s="209" t="s">
        <v>516</v>
      </c>
    </row>
    <row r="307" s="2" customFormat="1" ht="16.5" customHeight="1">
      <c r="A307" s="39"/>
      <c r="B307" s="40"/>
      <c r="C307" s="198" t="s">
        <v>517</v>
      </c>
      <c r="D307" s="198" t="s">
        <v>133</v>
      </c>
      <c r="E307" s="199" t="s">
        <v>518</v>
      </c>
      <c r="F307" s="200" t="s">
        <v>519</v>
      </c>
      <c r="G307" s="201" t="s">
        <v>491</v>
      </c>
      <c r="H307" s="202">
        <v>1</v>
      </c>
      <c r="I307" s="203"/>
      <c r="J307" s="204">
        <f>ROUND(I307*H307,2)</f>
        <v>0</v>
      </c>
      <c r="K307" s="200" t="s">
        <v>19</v>
      </c>
      <c r="L307" s="45"/>
      <c r="M307" s="205" t="s">
        <v>19</v>
      </c>
      <c r="N307" s="206" t="s">
        <v>46</v>
      </c>
      <c r="O307" s="85"/>
      <c r="P307" s="207">
        <f>O307*H307</f>
        <v>0</v>
      </c>
      <c r="Q307" s="207">
        <v>0</v>
      </c>
      <c r="R307" s="207">
        <f>Q307*H307</f>
        <v>0</v>
      </c>
      <c r="S307" s="207">
        <v>0</v>
      </c>
      <c r="T307" s="20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09" t="s">
        <v>138</v>
      </c>
      <c r="AT307" s="209" t="s">
        <v>133</v>
      </c>
      <c r="AU307" s="209" t="s">
        <v>80</v>
      </c>
      <c r="AY307" s="18" t="s">
        <v>129</v>
      </c>
      <c r="BE307" s="210">
        <f>IF(N307="základní",J307,0)</f>
        <v>0</v>
      </c>
      <c r="BF307" s="210">
        <f>IF(N307="snížená",J307,0)</f>
        <v>0</v>
      </c>
      <c r="BG307" s="210">
        <f>IF(N307="zákl. přenesená",J307,0)</f>
        <v>0</v>
      </c>
      <c r="BH307" s="210">
        <f>IF(N307="sníž. přenesená",J307,0)</f>
        <v>0</v>
      </c>
      <c r="BI307" s="210">
        <f>IF(N307="nulová",J307,0)</f>
        <v>0</v>
      </c>
      <c r="BJ307" s="18" t="s">
        <v>80</v>
      </c>
      <c r="BK307" s="210">
        <f>ROUND(I307*H307,2)</f>
        <v>0</v>
      </c>
      <c r="BL307" s="18" t="s">
        <v>138</v>
      </c>
      <c r="BM307" s="209" t="s">
        <v>520</v>
      </c>
    </row>
    <row r="308" s="2" customFormat="1" ht="16.5" customHeight="1">
      <c r="A308" s="39"/>
      <c r="B308" s="40"/>
      <c r="C308" s="198" t="s">
        <v>521</v>
      </c>
      <c r="D308" s="198" t="s">
        <v>133</v>
      </c>
      <c r="E308" s="199" t="s">
        <v>522</v>
      </c>
      <c r="F308" s="200" t="s">
        <v>523</v>
      </c>
      <c r="G308" s="201" t="s">
        <v>491</v>
      </c>
      <c r="H308" s="202">
        <v>1</v>
      </c>
      <c r="I308" s="203"/>
      <c r="J308" s="204">
        <f>ROUND(I308*H308,2)</f>
        <v>0</v>
      </c>
      <c r="K308" s="200" t="s">
        <v>19</v>
      </c>
      <c r="L308" s="45"/>
      <c r="M308" s="251" t="s">
        <v>19</v>
      </c>
      <c r="N308" s="252" t="s">
        <v>46</v>
      </c>
      <c r="O308" s="253"/>
      <c r="P308" s="254">
        <f>O308*H308</f>
        <v>0</v>
      </c>
      <c r="Q308" s="254">
        <v>0</v>
      </c>
      <c r="R308" s="254">
        <f>Q308*H308</f>
        <v>0</v>
      </c>
      <c r="S308" s="254">
        <v>0</v>
      </c>
      <c r="T308" s="255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09" t="s">
        <v>138</v>
      </c>
      <c r="AT308" s="209" t="s">
        <v>133</v>
      </c>
      <c r="AU308" s="209" t="s">
        <v>80</v>
      </c>
      <c r="AY308" s="18" t="s">
        <v>129</v>
      </c>
      <c r="BE308" s="210">
        <f>IF(N308="základní",J308,0)</f>
        <v>0</v>
      </c>
      <c r="BF308" s="210">
        <f>IF(N308="snížená",J308,0)</f>
        <v>0</v>
      </c>
      <c r="BG308" s="210">
        <f>IF(N308="zákl. přenesená",J308,0)</f>
        <v>0</v>
      </c>
      <c r="BH308" s="210">
        <f>IF(N308="sníž. přenesená",J308,0)</f>
        <v>0</v>
      </c>
      <c r="BI308" s="210">
        <f>IF(N308="nulová",J308,0)</f>
        <v>0</v>
      </c>
      <c r="BJ308" s="18" t="s">
        <v>80</v>
      </c>
      <c r="BK308" s="210">
        <f>ROUND(I308*H308,2)</f>
        <v>0</v>
      </c>
      <c r="BL308" s="18" t="s">
        <v>138</v>
      </c>
      <c r="BM308" s="209" t="s">
        <v>524</v>
      </c>
    </row>
    <row r="309" s="2" customFormat="1" ht="6.96" customHeight="1">
      <c r="A309" s="39"/>
      <c r="B309" s="60"/>
      <c r="C309" s="61"/>
      <c r="D309" s="61"/>
      <c r="E309" s="61"/>
      <c r="F309" s="61"/>
      <c r="G309" s="61"/>
      <c r="H309" s="61"/>
      <c r="I309" s="61"/>
      <c r="J309" s="61"/>
      <c r="K309" s="61"/>
      <c r="L309" s="45"/>
      <c r="M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sheetProtection sheet="1" autoFilter="0" formatColumns="0" formatRows="0" objects="1" scenarios="1" spinCount="100000" saltValue="LRCdeosyMonTECyChuv58U7Piz6caVdV+7rVlqHJuy//Bo8VILChGVctReEPaGTLnOmpdPHIwUpF2Enl6Q7zJw==" hashValue="FlbLJ5zhRV3xLXCjjv6z5wlSl+LrdcIfz0r1BgAjvO9hKvrAjOn/JYad2MGfJFXb07Iii4euEFvBJCbEQKwMfw==" algorithmName="SHA-512" password="CC35"/>
  <autoFilter ref="C98:K308"/>
  <mergeCells count="6">
    <mergeCell ref="E7:H7"/>
    <mergeCell ref="E16:H16"/>
    <mergeCell ref="E25:H25"/>
    <mergeCell ref="E46:H46"/>
    <mergeCell ref="E91:H91"/>
    <mergeCell ref="L2:V2"/>
  </mergeCells>
  <hyperlinks>
    <hyperlink ref="F104" r:id="rId1" display="https://podminky.urs.cz/item/CS_URS_2025_01/111251101"/>
    <hyperlink ref="F106" r:id="rId2" display="https://podminky.urs.cz/item/CS_URS_2025_01/113106123"/>
    <hyperlink ref="F109" r:id="rId3" display="https://podminky.urs.cz/item/CS_URS_2025_01/129951122"/>
    <hyperlink ref="F112" r:id="rId4" display="https://podminky.urs.cz/item/CS_URS_2025_01/131351103"/>
    <hyperlink ref="F116" r:id="rId5" display="https://podminky.urs.cz/item/CS_URS_2025_01/174111103"/>
    <hyperlink ref="F122" r:id="rId6" display="https://podminky.urs.cz/item/CS_URS_2025_01/181913112"/>
    <hyperlink ref="F127" r:id="rId7" display="https://podminky.urs.cz/item/CS_URS_2025_01/181411131"/>
    <hyperlink ref="F130" r:id="rId8" display="https://podminky.urs.cz/item/CS_URS_2025_01/183403153"/>
    <hyperlink ref="F134" r:id="rId9" display="https://podminky.urs.cz/item/CS_URS_2025_01/274313611"/>
    <hyperlink ref="F136" r:id="rId10" display="https://podminky.urs.cz/item/CS_URS_2025_01/279361821"/>
    <hyperlink ref="F138" r:id="rId11" display="https://podminky.urs.cz/item/CS_URS_2025_01/330311711"/>
    <hyperlink ref="F143" r:id="rId12" display="https://podminky.urs.cz/item/CS_URS_2025_01/311231127"/>
    <hyperlink ref="F146" r:id="rId13" display="https://podminky.urs.cz/item/CS_URS_2025_01/314231127"/>
    <hyperlink ref="F155" r:id="rId14" display="https://podminky.urs.cz/item/CS_URS_2025_01/331231127"/>
    <hyperlink ref="F160" r:id="rId15" display="https://podminky.urs.cz/item/CS_URS_2025_01/451577777"/>
    <hyperlink ref="F163" r:id="rId16" display="https://podminky.urs.cz/item/CS_URS_2025_01/596211110"/>
    <hyperlink ref="F169" r:id="rId17" display="https://podminky.urs.cz/item/CS_URS_2025_01/613131121"/>
    <hyperlink ref="F172" r:id="rId18" display="https://podminky.urs.cz/item/CS_URS_2025_01/622121101"/>
    <hyperlink ref="F176" r:id="rId19" display="https://podminky.urs.cz/item/CS_URS_2025_01/622131101"/>
    <hyperlink ref="F181" r:id="rId20" display="https://podminky.urs.cz/item/CS_URS_2025_01/622131121"/>
    <hyperlink ref="F186" r:id="rId21" display="https://podminky.urs.cz/item/CS_URS_2025_01/622142001"/>
    <hyperlink ref="F191" r:id="rId22" display="https://podminky.urs.cz/item/CS_URS_2025_01/622321101"/>
    <hyperlink ref="F196" r:id="rId23" display="https://podminky.urs.cz/item/CS_URS_2025_01/622321131"/>
    <hyperlink ref="F201" r:id="rId24" display="https://podminky.urs.cz/item/CS_URS_2025_01/622321191"/>
    <hyperlink ref="F206" r:id="rId25" display="https://podminky.urs.cz/item/CS_URS_2025_01/623131101"/>
    <hyperlink ref="F209" r:id="rId26" display="https://podminky.urs.cz/item/CS_URS_2025_01/623142001"/>
    <hyperlink ref="F212" r:id="rId27" display="https://podminky.urs.cz/item/CS_URS_2025_01/623321101"/>
    <hyperlink ref="F215" r:id="rId28" display="https://podminky.urs.cz/item/CS_URS_2025_01/623321131"/>
    <hyperlink ref="F218" r:id="rId29" display="https://podminky.urs.cz/item/CS_URS_2025_01/623321191"/>
    <hyperlink ref="F223" r:id="rId30" display="https://podminky.urs.cz/item/CS_URS_2025_01/949101111"/>
    <hyperlink ref="F226" r:id="rId31" display="https://podminky.urs.cz/item/CS_URS_2025_01/953961213"/>
    <hyperlink ref="F232" r:id="rId32" display="https://podminky.urs.cz/item/CS_URS_2025_01/978019391"/>
    <hyperlink ref="F238" r:id="rId33" display="https://podminky.urs.cz/item/CS_URS_2025_01/979054441"/>
    <hyperlink ref="F248" r:id="rId34" display="https://podminky.urs.cz/item/CS_URS_2025_01/998232111"/>
    <hyperlink ref="F252" r:id="rId35" display="https://podminky.urs.cz/item/CS_URS_2025_01/711111001"/>
    <hyperlink ref="F254" r:id="rId36" display="https://podminky.urs.cz/item/CS_URS_2025_01/711111051"/>
    <hyperlink ref="F256" r:id="rId37" display="https://podminky.urs.cz/item/CS_URS_2025_01/711112001"/>
    <hyperlink ref="F258" r:id="rId38" display="https://podminky.urs.cz/item/CS_URS_2025_01/711112051"/>
    <hyperlink ref="F267" r:id="rId39" display="https://podminky.urs.cz/item/CS_URS_2025_01/711161115"/>
    <hyperlink ref="F269" r:id="rId40" display="https://podminky.urs.cz/item/CS_URS_2025_01/711161383"/>
    <hyperlink ref="F271" r:id="rId41" display="https://podminky.urs.cz/item/CS_URS_2025_01/998711201"/>
    <hyperlink ref="F274" r:id="rId42" display="https://podminky.urs.cz/item/CS_URS_2025_01/783801201"/>
    <hyperlink ref="F280" r:id="rId43" display="https://podminky.urs.cz/item/CS_URS_2025_01/783801403"/>
    <hyperlink ref="F286" r:id="rId44" display="https://podminky.urs.cz/item/CS_URS_2025_01/783823165"/>
    <hyperlink ref="F292" r:id="rId45" display="https://podminky.urs.cz/item/CS_URS_2025_01/783827145"/>
    <hyperlink ref="F303" r:id="rId46" display="https://podminky.urs.cz/item/CS_URS_2025_01/070001000"/>
    <hyperlink ref="F305" r:id="rId47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5" customFormat="1" ht="45" customHeight="1">
      <c r="B3" s="260"/>
      <c r="C3" s="261" t="s">
        <v>525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526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527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528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529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530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531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532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533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534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535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79</v>
      </c>
      <c r="F18" s="267" t="s">
        <v>536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537</v>
      </c>
      <c r="F19" s="267" t="s">
        <v>538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539</v>
      </c>
      <c r="F20" s="267" t="s">
        <v>540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541</v>
      </c>
      <c r="F21" s="267" t="s">
        <v>542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543</v>
      </c>
      <c r="F22" s="267" t="s">
        <v>544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545</v>
      </c>
      <c r="F23" s="267" t="s">
        <v>546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547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548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549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550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551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552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553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554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555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115</v>
      </c>
      <c r="F36" s="267"/>
      <c r="G36" s="267" t="s">
        <v>556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557</v>
      </c>
      <c r="F37" s="267"/>
      <c r="G37" s="267" t="s">
        <v>558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56</v>
      </c>
      <c r="F38" s="267"/>
      <c r="G38" s="267" t="s">
        <v>559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57</v>
      </c>
      <c r="F39" s="267"/>
      <c r="G39" s="267" t="s">
        <v>560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116</v>
      </c>
      <c r="F40" s="267"/>
      <c r="G40" s="267" t="s">
        <v>561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117</v>
      </c>
      <c r="F41" s="267"/>
      <c r="G41" s="267" t="s">
        <v>562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563</v>
      </c>
      <c r="F42" s="267"/>
      <c r="G42" s="267" t="s">
        <v>564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565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566</v>
      </c>
      <c r="F44" s="267"/>
      <c r="G44" s="267" t="s">
        <v>567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119</v>
      </c>
      <c r="F45" s="267"/>
      <c r="G45" s="267" t="s">
        <v>568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569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570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571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572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573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574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575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576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577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578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579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580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581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582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583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584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585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586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587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588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589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590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591</v>
      </c>
      <c r="D76" s="285"/>
      <c r="E76" s="285"/>
      <c r="F76" s="285" t="s">
        <v>592</v>
      </c>
      <c r="G76" s="286"/>
      <c r="H76" s="285" t="s">
        <v>57</v>
      </c>
      <c r="I76" s="285" t="s">
        <v>60</v>
      </c>
      <c r="J76" s="285" t="s">
        <v>593</v>
      </c>
      <c r="K76" s="284"/>
    </row>
    <row r="77" s="1" customFormat="1" ht="17.25" customHeight="1">
      <c r="B77" s="282"/>
      <c r="C77" s="287" t="s">
        <v>594</v>
      </c>
      <c r="D77" s="287"/>
      <c r="E77" s="287"/>
      <c r="F77" s="288" t="s">
        <v>595</v>
      </c>
      <c r="G77" s="289"/>
      <c r="H77" s="287"/>
      <c r="I77" s="287"/>
      <c r="J77" s="287" t="s">
        <v>596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56</v>
      </c>
      <c r="D79" s="292"/>
      <c r="E79" s="292"/>
      <c r="F79" s="293" t="s">
        <v>597</v>
      </c>
      <c r="G79" s="294"/>
      <c r="H79" s="270" t="s">
        <v>598</v>
      </c>
      <c r="I79" s="270" t="s">
        <v>599</v>
      </c>
      <c r="J79" s="270">
        <v>20</v>
      </c>
      <c r="K79" s="284"/>
    </row>
    <row r="80" s="1" customFormat="1" ht="15" customHeight="1">
      <c r="B80" s="282"/>
      <c r="C80" s="270" t="s">
        <v>600</v>
      </c>
      <c r="D80" s="270"/>
      <c r="E80" s="270"/>
      <c r="F80" s="293" t="s">
        <v>597</v>
      </c>
      <c r="G80" s="294"/>
      <c r="H80" s="270" t="s">
        <v>601</v>
      </c>
      <c r="I80" s="270" t="s">
        <v>599</v>
      </c>
      <c r="J80" s="270">
        <v>120</v>
      </c>
      <c r="K80" s="284"/>
    </row>
    <row r="81" s="1" customFormat="1" ht="15" customHeight="1">
      <c r="B81" s="295"/>
      <c r="C81" s="270" t="s">
        <v>602</v>
      </c>
      <c r="D81" s="270"/>
      <c r="E81" s="270"/>
      <c r="F81" s="293" t="s">
        <v>603</v>
      </c>
      <c r="G81" s="294"/>
      <c r="H81" s="270" t="s">
        <v>604</v>
      </c>
      <c r="I81" s="270" t="s">
        <v>599</v>
      </c>
      <c r="J81" s="270">
        <v>50</v>
      </c>
      <c r="K81" s="284"/>
    </row>
    <row r="82" s="1" customFormat="1" ht="15" customHeight="1">
      <c r="B82" s="295"/>
      <c r="C82" s="270" t="s">
        <v>605</v>
      </c>
      <c r="D82" s="270"/>
      <c r="E82" s="270"/>
      <c r="F82" s="293" t="s">
        <v>597</v>
      </c>
      <c r="G82" s="294"/>
      <c r="H82" s="270" t="s">
        <v>606</v>
      </c>
      <c r="I82" s="270" t="s">
        <v>607</v>
      </c>
      <c r="J82" s="270"/>
      <c r="K82" s="284"/>
    </row>
    <row r="83" s="1" customFormat="1" ht="15" customHeight="1">
      <c r="B83" s="295"/>
      <c r="C83" s="296" t="s">
        <v>608</v>
      </c>
      <c r="D83" s="296"/>
      <c r="E83" s="296"/>
      <c r="F83" s="297" t="s">
        <v>603</v>
      </c>
      <c r="G83" s="296"/>
      <c r="H83" s="296" t="s">
        <v>609</v>
      </c>
      <c r="I83" s="296" t="s">
        <v>599</v>
      </c>
      <c r="J83" s="296">
        <v>15</v>
      </c>
      <c r="K83" s="284"/>
    </row>
    <row r="84" s="1" customFormat="1" ht="15" customHeight="1">
      <c r="B84" s="295"/>
      <c r="C84" s="296" t="s">
        <v>610</v>
      </c>
      <c r="D84" s="296"/>
      <c r="E84" s="296"/>
      <c r="F84" s="297" t="s">
        <v>603</v>
      </c>
      <c r="G84" s="296"/>
      <c r="H84" s="296" t="s">
        <v>611</v>
      </c>
      <c r="I84" s="296" t="s">
        <v>599</v>
      </c>
      <c r="J84" s="296">
        <v>15</v>
      </c>
      <c r="K84" s="284"/>
    </row>
    <row r="85" s="1" customFormat="1" ht="15" customHeight="1">
      <c r="B85" s="295"/>
      <c r="C85" s="296" t="s">
        <v>612</v>
      </c>
      <c r="D85" s="296"/>
      <c r="E85" s="296"/>
      <c r="F85" s="297" t="s">
        <v>603</v>
      </c>
      <c r="G85" s="296"/>
      <c r="H85" s="296" t="s">
        <v>613</v>
      </c>
      <c r="I85" s="296" t="s">
        <v>599</v>
      </c>
      <c r="J85" s="296">
        <v>20</v>
      </c>
      <c r="K85" s="284"/>
    </row>
    <row r="86" s="1" customFormat="1" ht="15" customHeight="1">
      <c r="B86" s="295"/>
      <c r="C86" s="296" t="s">
        <v>614</v>
      </c>
      <c r="D86" s="296"/>
      <c r="E86" s="296"/>
      <c r="F86" s="297" t="s">
        <v>603</v>
      </c>
      <c r="G86" s="296"/>
      <c r="H86" s="296" t="s">
        <v>615</v>
      </c>
      <c r="I86" s="296" t="s">
        <v>599</v>
      </c>
      <c r="J86" s="296">
        <v>20</v>
      </c>
      <c r="K86" s="284"/>
    </row>
    <row r="87" s="1" customFormat="1" ht="15" customHeight="1">
      <c r="B87" s="295"/>
      <c r="C87" s="270" t="s">
        <v>616</v>
      </c>
      <c r="D87" s="270"/>
      <c r="E87" s="270"/>
      <c r="F87" s="293" t="s">
        <v>603</v>
      </c>
      <c r="G87" s="294"/>
      <c r="H87" s="270" t="s">
        <v>617</v>
      </c>
      <c r="I87" s="270" t="s">
        <v>599</v>
      </c>
      <c r="J87" s="270">
        <v>50</v>
      </c>
      <c r="K87" s="284"/>
    </row>
    <row r="88" s="1" customFormat="1" ht="15" customHeight="1">
      <c r="B88" s="295"/>
      <c r="C88" s="270" t="s">
        <v>618</v>
      </c>
      <c r="D88" s="270"/>
      <c r="E88" s="270"/>
      <c r="F88" s="293" t="s">
        <v>603</v>
      </c>
      <c r="G88" s="294"/>
      <c r="H88" s="270" t="s">
        <v>619</v>
      </c>
      <c r="I88" s="270" t="s">
        <v>599</v>
      </c>
      <c r="J88" s="270">
        <v>20</v>
      </c>
      <c r="K88" s="284"/>
    </row>
    <row r="89" s="1" customFormat="1" ht="15" customHeight="1">
      <c r="B89" s="295"/>
      <c r="C89" s="270" t="s">
        <v>620</v>
      </c>
      <c r="D89" s="270"/>
      <c r="E89" s="270"/>
      <c r="F89" s="293" t="s">
        <v>603</v>
      </c>
      <c r="G89" s="294"/>
      <c r="H89" s="270" t="s">
        <v>621</v>
      </c>
      <c r="I89" s="270" t="s">
        <v>599</v>
      </c>
      <c r="J89" s="270">
        <v>20</v>
      </c>
      <c r="K89" s="284"/>
    </row>
    <row r="90" s="1" customFormat="1" ht="15" customHeight="1">
      <c r="B90" s="295"/>
      <c r="C90" s="270" t="s">
        <v>622</v>
      </c>
      <c r="D90" s="270"/>
      <c r="E90" s="270"/>
      <c r="F90" s="293" t="s">
        <v>603</v>
      </c>
      <c r="G90" s="294"/>
      <c r="H90" s="270" t="s">
        <v>623</v>
      </c>
      <c r="I90" s="270" t="s">
        <v>599</v>
      </c>
      <c r="J90" s="270">
        <v>50</v>
      </c>
      <c r="K90" s="284"/>
    </row>
    <row r="91" s="1" customFormat="1" ht="15" customHeight="1">
      <c r="B91" s="295"/>
      <c r="C91" s="270" t="s">
        <v>624</v>
      </c>
      <c r="D91" s="270"/>
      <c r="E91" s="270"/>
      <c r="F91" s="293" t="s">
        <v>603</v>
      </c>
      <c r="G91" s="294"/>
      <c r="H91" s="270" t="s">
        <v>624</v>
      </c>
      <c r="I91" s="270" t="s">
        <v>599</v>
      </c>
      <c r="J91" s="270">
        <v>50</v>
      </c>
      <c r="K91" s="284"/>
    </row>
    <row r="92" s="1" customFormat="1" ht="15" customHeight="1">
      <c r="B92" s="295"/>
      <c r="C92" s="270" t="s">
        <v>625</v>
      </c>
      <c r="D92" s="270"/>
      <c r="E92" s="270"/>
      <c r="F92" s="293" t="s">
        <v>603</v>
      </c>
      <c r="G92" s="294"/>
      <c r="H92" s="270" t="s">
        <v>626</v>
      </c>
      <c r="I92" s="270" t="s">
        <v>599</v>
      </c>
      <c r="J92" s="270">
        <v>255</v>
      </c>
      <c r="K92" s="284"/>
    </row>
    <row r="93" s="1" customFormat="1" ht="15" customHeight="1">
      <c r="B93" s="295"/>
      <c r="C93" s="270" t="s">
        <v>627</v>
      </c>
      <c r="D93" s="270"/>
      <c r="E93" s="270"/>
      <c r="F93" s="293" t="s">
        <v>597</v>
      </c>
      <c r="G93" s="294"/>
      <c r="H93" s="270" t="s">
        <v>628</v>
      </c>
      <c r="I93" s="270" t="s">
        <v>629</v>
      </c>
      <c r="J93" s="270"/>
      <c r="K93" s="284"/>
    </row>
    <row r="94" s="1" customFormat="1" ht="15" customHeight="1">
      <c r="B94" s="295"/>
      <c r="C94" s="270" t="s">
        <v>630</v>
      </c>
      <c r="D94" s="270"/>
      <c r="E94" s="270"/>
      <c r="F94" s="293" t="s">
        <v>597</v>
      </c>
      <c r="G94" s="294"/>
      <c r="H94" s="270" t="s">
        <v>631</v>
      </c>
      <c r="I94" s="270" t="s">
        <v>632</v>
      </c>
      <c r="J94" s="270"/>
      <c r="K94" s="284"/>
    </row>
    <row r="95" s="1" customFormat="1" ht="15" customHeight="1">
      <c r="B95" s="295"/>
      <c r="C95" s="270" t="s">
        <v>633</v>
      </c>
      <c r="D95" s="270"/>
      <c r="E95" s="270"/>
      <c r="F95" s="293" t="s">
        <v>597</v>
      </c>
      <c r="G95" s="294"/>
      <c r="H95" s="270" t="s">
        <v>633</v>
      </c>
      <c r="I95" s="270" t="s">
        <v>632</v>
      </c>
      <c r="J95" s="270"/>
      <c r="K95" s="284"/>
    </row>
    <row r="96" s="1" customFormat="1" ht="15" customHeight="1">
      <c r="B96" s="295"/>
      <c r="C96" s="270" t="s">
        <v>41</v>
      </c>
      <c r="D96" s="270"/>
      <c r="E96" s="270"/>
      <c r="F96" s="293" t="s">
        <v>597</v>
      </c>
      <c r="G96" s="294"/>
      <c r="H96" s="270" t="s">
        <v>634</v>
      </c>
      <c r="I96" s="270" t="s">
        <v>632</v>
      </c>
      <c r="J96" s="270"/>
      <c r="K96" s="284"/>
    </row>
    <row r="97" s="1" customFormat="1" ht="15" customHeight="1">
      <c r="B97" s="295"/>
      <c r="C97" s="270" t="s">
        <v>51</v>
      </c>
      <c r="D97" s="270"/>
      <c r="E97" s="270"/>
      <c r="F97" s="293" t="s">
        <v>597</v>
      </c>
      <c r="G97" s="294"/>
      <c r="H97" s="270" t="s">
        <v>635</v>
      </c>
      <c r="I97" s="270" t="s">
        <v>632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636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591</v>
      </c>
      <c r="D103" s="285"/>
      <c r="E103" s="285"/>
      <c r="F103" s="285" t="s">
        <v>592</v>
      </c>
      <c r="G103" s="286"/>
      <c r="H103" s="285" t="s">
        <v>57</v>
      </c>
      <c r="I103" s="285" t="s">
        <v>60</v>
      </c>
      <c r="J103" s="285" t="s">
        <v>593</v>
      </c>
      <c r="K103" s="284"/>
    </row>
    <row r="104" s="1" customFormat="1" ht="17.25" customHeight="1">
      <c r="B104" s="282"/>
      <c r="C104" s="287" t="s">
        <v>594</v>
      </c>
      <c r="D104" s="287"/>
      <c r="E104" s="287"/>
      <c r="F104" s="288" t="s">
        <v>595</v>
      </c>
      <c r="G104" s="289"/>
      <c r="H104" s="287"/>
      <c r="I104" s="287"/>
      <c r="J104" s="287" t="s">
        <v>596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56</v>
      </c>
      <c r="D106" s="292"/>
      <c r="E106" s="292"/>
      <c r="F106" s="293" t="s">
        <v>597</v>
      </c>
      <c r="G106" s="270"/>
      <c r="H106" s="270" t="s">
        <v>637</v>
      </c>
      <c r="I106" s="270" t="s">
        <v>599</v>
      </c>
      <c r="J106" s="270">
        <v>20</v>
      </c>
      <c r="K106" s="284"/>
    </row>
    <row r="107" s="1" customFormat="1" ht="15" customHeight="1">
      <c r="B107" s="282"/>
      <c r="C107" s="270" t="s">
        <v>600</v>
      </c>
      <c r="D107" s="270"/>
      <c r="E107" s="270"/>
      <c r="F107" s="293" t="s">
        <v>597</v>
      </c>
      <c r="G107" s="270"/>
      <c r="H107" s="270" t="s">
        <v>637</v>
      </c>
      <c r="I107" s="270" t="s">
        <v>599</v>
      </c>
      <c r="J107" s="270">
        <v>120</v>
      </c>
      <c r="K107" s="284"/>
    </row>
    <row r="108" s="1" customFormat="1" ht="15" customHeight="1">
      <c r="B108" s="295"/>
      <c r="C108" s="270" t="s">
        <v>602</v>
      </c>
      <c r="D108" s="270"/>
      <c r="E108" s="270"/>
      <c r="F108" s="293" t="s">
        <v>603</v>
      </c>
      <c r="G108" s="270"/>
      <c r="H108" s="270" t="s">
        <v>637</v>
      </c>
      <c r="I108" s="270" t="s">
        <v>599</v>
      </c>
      <c r="J108" s="270">
        <v>50</v>
      </c>
      <c r="K108" s="284"/>
    </row>
    <row r="109" s="1" customFormat="1" ht="15" customHeight="1">
      <c r="B109" s="295"/>
      <c r="C109" s="270" t="s">
        <v>605</v>
      </c>
      <c r="D109" s="270"/>
      <c r="E109" s="270"/>
      <c r="F109" s="293" t="s">
        <v>597</v>
      </c>
      <c r="G109" s="270"/>
      <c r="H109" s="270" t="s">
        <v>637</v>
      </c>
      <c r="I109" s="270" t="s">
        <v>607</v>
      </c>
      <c r="J109" s="270"/>
      <c r="K109" s="284"/>
    </row>
    <row r="110" s="1" customFormat="1" ht="15" customHeight="1">
      <c r="B110" s="295"/>
      <c r="C110" s="270" t="s">
        <v>616</v>
      </c>
      <c r="D110" s="270"/>
      <c r="E110" s="270"/>
      <c r="F110" s="293" t="s">
        <v>603</v>
      </c>
      <c r="G110" s="270"/>
      <c r="H110" s="270" t="s">
        <v>637</v>
      </c>
      <c r="I110" s="270" t="s">
        <v>599</v>
      </c>
      <c r="J110" s="270">
        <v>50</v>
      </c>
      <c r="K110" s="284"/>
    </row>
    <row r="111" s="1" customFormat="1" ht="15" customHeight="1">
      <c r="B111" s="295"/>
      <c r="C111" s="270" t="s">
        <v>624</v>
      </c>
      <c r="D111" s="270"/>
      <c r="E111" s="270"/>
      <c r="F111" s="293" t="s">
        <v>603</v>
      </c>
      <c r="G111" s="270"/>
      <c r="H111" s="270" t="s">
        <v>637</v>
      </c>
      <c r="I111" s="270" t="s">
        <v>599</v>
      </c>
      <c r="J111" s="270">
        <v>50</v>
      </c>
      <c r="K111" s="284"/>
    </row>
    <row r="112" s="1" customFormat="1" ht="15" customHeight="1">
      <c r="B112" s="295"/>
      <c r="C112" s="270" t="s">
        <v>622</v>
      </c>
      <c r="D112" s="270"/>
      <c r="E112" s="270"/>
      <c r="F112" s="293" t="s">
        <v>603</v>
      </c>
      <c r="G112" s="270"/>
      <c r="H112" s="270" t="s">
        <v>637</v>
      </c>
      <c r="I112" s="270" t="s">
        <v>599</v>
      </c>
      <c r="J112" s="270">
        <v>50</v>
      </c>
      <c r="K112" s="284"/>
    </row>
    <row r="113" s="1" customFormat="1" ht="15" customHeight="1">
      <c r="B113" s="295"/>
      <c r="C113" s="270" t="s">
        <v>56</v>
      </c>
      <c r="D113" s="270"/>
      <c r="E113" s="270"/>
      <c r="F113" s="293" t="s">
        <v>597</v>
      </c>
      <c r="G113" s="270"/>
      <c r="H113" s="270" t="s">
        <v>638</v>
      </c>
      <c r="I113" s="270" t="s">
        <v>599</v>
      </c>
      <c r="J113" s="270">
        <v>20</v>
      </c>
      <c r="K113" s="284"/>
    </row>
    <row r="114" s="1" customFormat="1" ht="15" customHeight="1">
      <c r="B114" s="295"/>
      <c r="C114" s="270" t="s">
        <v>639</v>
      </c>
      <c r="D114" s="270"/>
      <c r="E114" s="270"/>
      <c r="F114" s="293" t="s">
        <v>597</v>
      </c>
      <c r="G114" s="270"/>
      <c r="H114" s="270" t="s">
        <v>640</v>
      </c>
      <c r="I114" s="270" t="s">
        <v>599</v>
      </c>
      <c r="J114" s="270">
        <v>120</v>
      </c>
      <c r="K114" s="284"/>
    </row>
    <row r="115" s="1" customFormat="1" ht="15" customHeight="1">
      <c r="B115" s="295"/>
      <c r="C115" s="270" t="s">
        <v>41</v>
      </c>
      <c r="D115" s="270"/>
      <c r="E115" s="270"/>
      <c r="F115" s="293" t="s">
        <v>597</v>
      </c>
      <c r="G115" s="270"/>
      <c r="H115" s="270" t="s">
        <v>641</v>
      </c>
      <c r="I115" s="270" t="s">
        <v>632</v>
      </c>
      <c r="J115" s="270"/>
      <c r="K115" s="284"/>
    </row>
    <row r="116" s="1" customFormat="1" ht="15" customHeight="1">
      <c r="B116" s="295"/>
      <c r="C116" s="270" t="s">
        <v>51</v>
      </c>
      <c r="D116" s="270"/>
      <c r="E116" s="270"/>
      <c r="F116" s="293" t="s">
        <v>597</v>
      </c>
      <c r="G116" s="270"/>
      <c r="H116" s="270" t="s">
        <v>642</v>
      </c>
      <c r="I116" s="270" t="s">
        <v>632</v>
      </c>
      <c r="J116" s="270"/>
      <c r="K116" s="284"/>
    </row>
    <row r="117" s="1" customFormat="1" ht="15" customHeight="1">
      <c r="B117" s="295"/>
      <c r="C117" s="270" t="s">
        <v>60</v>
      </c>
      <c r="D117" s="270"/>
      <c r="E117" s="270"/>
      <c r="F117" s="293" t="s">
        <v>597</v>
      </c>
      <c r="G117" s="270"/>
      <c r="H117" s="270" t="s">
        <v>643</v>
      </c>
      <c r="I117" s="270" t="s">
        <v>644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645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591</v>
      </c>
      <c r="D123" s="285"/>
      <c r="E123" s="285"/>
      <c r="F123" s="285" t="s">
        <v>592</v>
      </c>
      <c r="G123" s="286"/>
      <c r="H123" s="285" t="s">
        <v>57</v>
      </c>
      <c r="I123" s="285" t="s">
        <v>60</v>
      </c>
      <c r="J123" s="285" t="s">
        <v>593</v>
      </c>
      <c r="K123" s="314"/>
    </row>
    <row r="124" s="1" customFormat="1" ht="17.25" customHeight="1">
      <c r="B124" s="313"/>
      <c r="C124" s="287" t="s">
        <v>594</v>
      </c>
      <c r="D124" s="287"/>
      <c r="E124" s="287"/>
      <c r="F124" s="288" t="s">
        <v>595</v>
      </c>
      <c r="G124" s="289"/>
      <c r="H124" s="287"/>
      <c r="I124" s="287"/>
      <c r="J124" s="287" t="s">
        <v>596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600</v>
      </c>
      <c r="D126" s="292"/>
      <c r="E126" s="292"/>
      <c r="F126" s="293" t="s">
        <v>597</v>
      </c>
      <c r="G126" s="270"/>
      <c r="H126" s="270" t="s">
        <v>637</v>
      </c>
      <c r="I126" s="270" t="s">
        <v>599</v>
      </c>
      <c r="J126" s="270">
        <v>120</v>
      </c>
      <c r="K126" s="318"/>
    </row>
    <row r="127" s="1" customFormat="1" ht="15" customHeight="1">
      <c r="B127" s="315"/>
      <c r="C127" s="270" t="s">
        <v>646</v>
      </c>
      <c r="D127" s="270"/>
      <c r="E127" s="270"/>
      <c r="F127" s="293" t="s">
        <v>597</v>
      </c>
      <c r="G127" s="270"/>
      <c r="H127" s="270" t="s">
        <v>647</v>
      </c>
      <c r="I127" s="270" t="s">
        <v>599</v>
      </c>
      <c r="J127" s="270" t="s">
        <v>648</v>
      </c>
      <c r="K127" s="318"/>
    </row>
    <row r="128" s="1" customFormat="1" ht="15" customHeight="1">
      <c r="B128" s="315"/>
      <c r="C128" s="270" t="s">
        <v>545</v>
      </c>
      <c r="D128" s="270"/>
      <c r="E128" s="270"/>
      <c r="F128" s="293" t="s">
        <v>597</v>
      </c>
      <c r="G128" s="270"/>
      <c r="H128" s="270" t="s">
        <v>649</v>
      </c>
      <c r="I128" s="270" t="s">
        <v>599</v>
      </c>
      <c r="J128" s="270" t="s">
        <v>648</v>
      </c>
      <c r="K128" s="318"/>
    </row>
    <row r="129" s="1" customFormat="1" ht="15" customHeight="1">
      <c r="B129" s="315"/>
      <c r="C129" s="270" t="s">
        <v>608</v>
      </c>
      <c r="D129" s="270"/>
      <c r="E129" s="270"/>
      <c r="F129" s="293" t="s">
        <v>603</v>
      </c>
      <c r="G129" s="270"/>
      <c r="H129" s="270" t="s">
        <v>609</v>
      </c>
      <c r="I129" s="270" t="s">
        <v>599</v>
      </c>
      <c r="J129" s="270">
        <v>15</v>
      </c>
      <c r="K129" s="318"/>
    </row>
    <row r="130" s="1" customFormat="1" ht="15" customHeight="1">
      <c r="B130" s="315"/>
      <c r="C130" s="296" t="s">
        <v>610</v>
      </c>
      <c r="D130" s="296"/>
      <c r="E130" s="296"/>
      <c r="F130" s="297" t="s">
        <v>603</v>
      </c>
      <c r="G130" s="296"/>
      <c r="H130" s="296" t="s">
        <v>611</v>
      </c>
      <c r="I130" s="296" t="s">
        <v>599</v>
      </c>
      <c r="J130" s="296">
        <v>15</v>
      </c>
      <c r="K130" s="318"/>
    </row>
    <row r="131" s="1" customFormat="1" ht="15" customHeight="1">
      <c r="B131" s="315"/>
      <c r="C131" s="296" t="s">
        <v>612</v>
      </c>
      <c r="D131" s="296"/>
      <c r="E131" s="296"/>
      <c r="F131" s="297" t="s">
        <v>603</v>
      </c>
      <c r="G131" s="296"/>
      <c r="H131" s="296" t="s">
        <v>613</v>
      </c>
      <c r="I131" s="296" t="s">
        <v>599</v>
      </c>
      <c r="J131" s="296">
        <v>20</v>
      </c>
      <c r="K131" s="318"/>
    </row>
    <row r="132" s="1" customFormat="1" ht="15" customHeight="1">
      <c r="B132" s="315"/>
      <c r="C132" s="296" t="s">
        <v>614</v>
      </c>
      <c r="D132" s="296"/>
      <c r="E132" s="296"/>
      <c r="F132" s="297" t="s">
        <v>603</v>
      </c>
      <c r="G132" s="296"/>
      <c r="H132" s="296" t="s">
        <v>615</v>
      </c>
      <c r="I132" s="296" t="s">
        <v>599</v>
      </c>
      <c r="J132" s="296">
        <v>20</v>
      </c>
      <c r="K132" s="318"/>
    </row>
    <row r="133" s="1" customFormat="1" ht="15" customHeight="1">
      <c r="B133" s="315"/>
      <c r="C133" s="270" t="s">
        <v>602</v>
      </c>
      <c r="D133" s="270"/>
      <c r="E133" s="270"/>
      <c r="F133" s="293" t="s">
        <v>603</v>
      </c>
      <c r="G133" s="270"/>
      <c r="H133" s="270" t="s">
        <v>637</v>
      </c>
      <c r="I133" s="270" t="s">
        <v>599</v>
      </c>
      <c r="J133" s="270">
        <v>50</v>
      </c>
      <c r="K133" s="318"/>
    </row>
    <row r="134" s="1" customFormat="1" ht="15" customHeight="1">
      <c r="B134" s="315"/>
      <c r="C134" s="270" t="s">
        <v>616</v>
      </c>
      <c r="D134" s="270"/>
      <c r="E134" s="270"/>
      <c r="F134" s="293" t="s">
        <v>603</v>
      </c>
      <c r="G134" s="270"/>
      <c r="H134" s="270" t="s">
        <v>637</v>
      </c>
      <c r="I134" s="270" t="s">
        <v>599</v>
      </c>
      <c r="J134" s="270">
        <v>50</v>
      </c>
      <c r="K134" s="318"/>
    </row>
    <row r="135" s="1" customFormat="1" ht="15" customHeight="1">
      <c r="B135" s="315"/>
      <c r="C135" s="270" t="s">
        <v>622</v>
      </c>
      <c r="D135" s="270"/>
      <c r="E135" s="270"/>
      <c r="F135" s="293" t="s">
        <v>603</v>
      </c>
      <c r="G135" s="270"/>
      <c r="H135" s="270" t="s">
        <v>637</v>
      </c>
      <c r="I135" s="270" t="s">
        <v>599</v>
      </c>
      <c r="J135" s="270">
        <v>50</v>
      </c>
      <c r="K135" s="318"/>
    </row>
    <row r="136" s="1" customFormat="1" ht="15" customHeight="1">
      <c r="B136" s="315"/>
      <c r="C136" s="270" t="s">
        <v>624</v>
      </c>
      <c r="D136" s="270"/>
      <c r="E136" s="270"/>
      <c r="F136" s="293" t="s">
        <v>603</v>
      </c>
      <c r="G136" s="270"/>
      <c r="H136" s="270" t="s">
        <v>637</v>
      </c>
      <c r="I136" s="270" t="s">
        <v>599</v>
      </c>
      <c r="J136" s="270">
        <v>50</v>
      </c>
      <c r="K136" s="318"/>
    </row>
    <row r="137" s="1" customFormat="1" ht="15" customHeight="1">
      <c r="B137" s="315"/>
      <c r="C137" s="270" t="s">
        <v>625</v>
      </c>
      <c r="D137" s="270"/>
      <c r="E137" s="270"/>
      <c r="F137" s="293" t="s">
        <v>603</v>
      </c>
      <c r="G137" s="270"/>
      <c r="H137" s="270" t="s">
        <v>650</v>
      </c>
      <c r="I137" s="270" t="s">
        <v>599</v>
      </c>
      <c r="J137" s="270">
        <v>255</v>
      </c>
      <c r="K137" s="318"/>
    </row>
    <row r="138" s="1" customFormat="1" ht="15" customHeight="1">
      <c r="B138" s="315"/>
      <c r="C138" s="270" t="s">
        <v>627</v>
      </c>
      <c r="D138" s="270"/>
      <c r="E138" s="270"/>
      <c r="F138" s="293" t="s">
        <v>597</v>
      </c>
      <c r="G138" s="270"/>
      <c r="H138" s="270" t="s">
        <v>651</v>
      </c>
      <c r="I138" s="270" t="s">
        <v>629</v>
      </c>
      <c r="J138" s="270"/>
      <c r="K138" s="318"/>
    </row>
    <row r="139" s="1" customFormat="1" ht="15" customHeight="1">
      <c r="B139" s="315"/>
      <c r="C139" s="270" t="s">
        <v>630</v>
      </c>
      <c r="D139" s="270"/>
      <c r="E139" s="270"/>
      <c r="F139" s="293" t="s">
        <v>597</v>
      </c>
      <c r="G139" s="270"/>
      <c r="H139" s="270" t="s">
        <v>652</v>
      </c>
      <c r="I139" s="270" t="s">
        <v>632</v>
      </c>
      <c r="J139" s="270"/>
      <c r="K139" s="318"/>
    </row>
    <row r="140" s="1" customFormat="1" ht="15" customHeight="1">
      <c r="B140" s="315"/>
      <c r="C140" s="270" t="s">
        <v>633</v>
      </c>
      <c r="D140" s="270"/>
      <c r="E140" s="270"/>
      <c r="F140" s="293" t="s">
        <v>597</v>
      </c>
      <c r="G140" s="270"/>
      <c r="H140" s="270" t="s">
        <v>633</v>
      </c>
      <c r="I140" s="270" t="s">
        <v>632</v>
      </c>
      <c r="J140" s="270"/>
      <c r="K140" s="318"/>
    </row>
    <row r="141" s="1" customFormat="1" ht="15" customHeight="1">
      <c r="B141" s="315"/>
      <c r="C141" s="270" t="s">
        <v>41</v>
      </c>
      <c r="D141" s="270"/>
      <c r="E141" s="270"/>
      <c r="F141" s="293" t="s">
        <v>597</v>
      </c>
      <c r="G141" s="270"/>
      <c r="H141" s="270" t="s">
        <v>653</v>
      </c>
      <c r="I141" s="270" t="s">
        <v>632</v>
      </c>
      <c r="J141" s="270"/>
      <c r="K141" s="318"/>
    </row>
    <row r="142" s="1" customFormat="1" ht="15" customHeight="1">
      <c r="B142" s="315"/>
      <c r="C142" s="270" t="s">
        <v>654</v>
      </c>
      <c r="D142" s="270"/>
      <c r="E142" s="270"/>
      <c r="F142" s="293" t="s">
        <v>597</v>
      </c>
      <c r="G142" s="270"/>
      <c r="H142" s="270" t="s">
        <v>655</v>
      </c>
      <c r="I142" s="270" t="s">
        <v>632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656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591</v>
      </c>
      <c r="D148" s="285"/>
      <c r="E148" s="285"/>
      <c r="F148" s="285" t="s">
        <v>592</v>
      </c>
      <c r="G148" s="286"/>
      <c r="H148" s="285" t="s">
        <v>57</v>
      </c>
      <c r="I148" s="285" t="s">
        <v>60</v>
      </c>
      <c r="J148" s="285" t="s">
        <v>593</v>
      </c>
      <c r="K148" s="284"/>
    </row>
    <row r="149" s="1" customFormat="1" ht="17.25" customHeight="1">
      <c r="B149" s="282"/>
      <c r="C149" s="287" t="s">
        <v>594</v>
      </c>
      <c r="D149" s="287"/>
      <c r="E149" s="287"/>
      <c r="F149" s="288" t="s">
        <v>595</v>
      </c>
      <c r="G149" s="289"/>
      <c r="H149" s="287"/>
      <c r="I149" s="287"/>
      <c r="J149" s="287" t="s">
        <v>596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600</v>
      </c>
      <c r="D151" s="270"/>
      <c r="E151" s="270"/>
      <c r="F151" s="323" t="s">
        <v>597</v>
      </c>
      <c r="G151" s="270"/>
      <c r="H151" s="322" t="s">
        <v>637</v>
      </c>
      <c r="I151" s="322" t="s">
        <v>599</v>
      </c>
      <c r="J151" s="322">
        <v>120</v>
      </c>
      <c r="K151" s="318"/>
    </row>
    <row r="152" s="1" customFormat="1" ht="15" customHeight="1">
      <c r="B152" s="295"/>
      <c r="C152" s="322" t="s">
        <v>646</v>
      </c>
      <c r="D152" s="270"/>
      <c r="E152" s="270"/>
      <c r="F152" s="323" t="s">
        <v>597</v>
      </c>
      <c r="G152" s="270"/>
      <c r="H152" s="322" t="s">
        <v>657</v>
      </c>
      <c r="I152" s="322" t="s">
        <v>599</v>
      </c>
      <c r="J152" s="322" t="s">
        <v>648</v>
      </c>
      <c r="K152" s="318"/>
    </row>
    <row r="153" s="1" customFormat="1" ht="15" customHeight="1">
      <c r="B153" s="295"/>
      <c r="C153" s="322" t="s">
        <v>545</v>
      </c>
      <c r="D153" s="270"/>
      <c r="E153" s="270"/>
      <c r="F153" s="323" t="s">
        <v>597</v>
      </c>
      <c r="G153" s="270"/>
      <c r="H153" s="322" t="s">
        <v>658</v>
      </c>
      <c r="I153" s="322" t="s">
        <v>599</v>
      </c>
      <c r="J153" s="322" t="s">
        <v>648</v>
      </c>
      <c r="K153" s="318"/>
    </row>
    <row r="154" s="1" customFormat="1" ht="15" customHeight="1">
      <c r="B154" s="295"/>
      <c r="C154" s="322" t="s">
        <v>602</v>
      </c>
      <c r="D154" s="270"/>
      <c r="E154" s="270"/>
      <c r="F154" s="323" t="s">
        <v>603</v>
      </c>
      <c r="G154" s="270"/>
      <c r="H154" s="322" t="s">
        <v>637</v>
      </c>
      <c r="I154" s="322" t="s">
        <v>599</v>
      </c>
      <c r="J154" s="322">
        <v>50</v>
      </c>
      <c r="K154" s="318"/>
    </row>
    <row r="155" s="1" customFormat="1" ht="15" customHeight="1">
      <c r="B155" s="295"/>
      <c r="C155" s="322" t="s">
        <v>605</v>
      </c>
      <c r="D155" s="270"/>
      <c r="E155" s="270"/>
      <c r="F155" s="323" t="s">
        <v>597</v>
      </c>
      <c r="G155" s="270"/>
      <c r="H155" s="322" t="s">
        <v>637</v>
      </c>
      <c r="I155" s="322" t="s">
        <v>607</v>
      </c>
      <c r="J155" s="322"/>
      <c r="K155" s="318"/>
    </row>
    <row r="156" s="1" customFormat="1" ht="15" customHeight="1">
      <c r="B156" s="295"/>
      <c r="C156" s="322" t="s">
        <v>616</v>
      </c>
      <c r="D156" s="270"/>
      <c r="E156" s="270"/>
      <c r="F156" s="323" t="s">
        <v>603</v>
      </c>
      <c r="G156" s="270"/>
      <c r="H156" s="322" t="s">
        <v>637</v>
      </c>
      <c r="I156" s="322" t="s">
        <v>599</v>
      </c>
      <c r="J156" s="322">
        <v>50</v>
      </c>
      <c r="K156" s="318"/>
    </row>
    <row r="157" s="1" customFormat="1" ht="15" customHeight="1">
      <c r="B157" s="295"/>
      <c r="C157" s="322" t="s">
        <v>624</v>
      </c>
      <c r="D157" s="270"/>
      <c r="E157" s="270"/>
      <c r="F157" s="323" t="s">
        <v>603</v>
      </c>
      <c r="G157" s="270"/>
      <c r="H157" s="322" t="s">
        <v>637</v>
      </c>
      <c r="I157" s="322" t="s">
        <v>599</v>
      </c>
      <c r="J157" s="322">
        <v>50</v>
      </c>
      <c r="K157" s="318"/>
    </row>
    <row r="158" s="1" customFormat="1" ht="15" customHeight="1">
      <c r="B158" s="295"/>
      <c r="C158" s="322" t="s">
        <v>622</v>
      </c>
      <c r="D158" s="270"/>
      <c r="E158" s="270"/>
      <c r="F158" s="323" t="s">
        <v>603</v>
      </c>
      <c r="G158" s="270"/>
      <c r="H158" s="322" t="s">
        <v>637</v>
      </c>
      <c r="I158" s="322" t="s">
        <v>599</v>
      </c>
      <c r="J158" s="322">
        <v>50</v>
      </c>
      <c r="K158" s="318"/>
    </row>
    <row r="159" s="1" customFormat="1" ht="15" customHeight="1">
      <c r="B159" s="295"/>
      <c r="C159" s="322" t="s">
        <v>85</v>
      </c>
      <c r="D159" s="270"/>
      <c r="E159" s="270"/>
      <c r="F159" s="323" t="s">
        <v>597</v>
      </c>
      <c r="G159" s="270"/>
      <c r="H159" s="322" t="s">
        <v>659</v>
      </c>
      <c r="I159" s="322" t="s">
        <v>599</v>
      </c>
      <c r="J159" s="322" t="s">
        <v>660</v>
      </c>
      <c r="K159" s="318"/>
    </row>
    <row r="160" s="1" customFormat="1" ht="15" customHeight="1">
      <c r="B160" s="295"/>
      <c r="C160" s="322" t="s">
        <v>661</v>
      </c>
      <c r="D160" s="270"/>
      <c r="E160" s="270"/>
      <c r="F160" s="323" t="s">
        <v>597</v>
      </c>
      <c r="G160" s="270"/>
      <c r="H160" s="322" t="s">
        <v>662</v>
      </c>
      <c r="I160" s="322" t="s">
        <v>632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663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591</v>
      </c>
      <c r="D166" s="285"/>
      <c r="E166" s="285"/>
      <c r="F166" s="285" t="s">
        <v>592</v>
      </c>
      <c r="G166" s="327"/>
      <c r="H166" s="328" t="s">
        <v>57</v>
      </c>
      <c r="I166" s="328" t="s">
        <v>60</v>
      </c>
      <c r="J166" s="285" t="s">
        <v>593</v>
      </c>
      <c r="K166" s="262"/>
    </row>
    <row r="167" s="1" customFormat="1" ht="17.25" customHeight="1">
      <c r="B167" s="263"/>
      <c r="C167" s="287" t="s">
        <v>594</v>
      </c>
      <c r="D167" s="287"/>
      <c r="E167" s="287"/>
      <c r="F167" s="288" t="s">
        <v>595</v>
      </c>
      <c r="G167" s="329"/>
      <c r="H167" s="330"/>
      <c r="I167" s="330"/>
      <c r="J167" s="287" t="s">
        <v>596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600</v>
      </c>
      <c r="D169" s="270"/>
      <c r="E169" s="270"/>
      <c r="F169" s="293" t="s">
        <v>597</v>
      </c>
      <c r="G169" s="270"/>
      <c r="H169" s="270" t="s">
        <v>637</v>
      </c>
      <c r="I169" s="270" t="s">
        <v>599</v>
      </c>
      <c r="J169" s="270">
        <v>120</v>
      </c>
      <c r="K169" s="318"/>
    </row>
    <row r="170" s="1" customFormat="1" ht="15" customHeight="1">
      <c r="B170" s="295"/>
      <c r="C170" s="270" t="s">
        <v>646</v>
      </c>
      <c r="D170" s="270"/>
      <c r="E170" s="270"/>
      <c r="F170" s="293" t="s">
        <v>597</v>
      </c>
      <c r="G170" s="270"/>
      <c r="H170" s="270" t="s">
        <v>647</v>
      </c>
      <c r="I170" s="270" t="s">
        <v>599</v>
      </c>
      <c r="J170" s="270" t="s">
        <v>648</v>
      </c>
      <c r="K170" s="318"/>
    </row>
    <row r="171" s="1" customFormat="1" ht="15" customHeight="1">
      <c r="B171" s="295"/>
      <c r="C171" s="270" t="s">
        <v>545</v>
      </c>
      <c r="D171" s="270"/>
      <c r="E171" s="270"/>
      <c r="F171" s="293" t="s">
        <v>597</v>
      </c>
      <c r="G171" s="270"/>
      <c r="H171" s="270" t="s">
        <v>664</v>
      </c>
      <c r="I171" s="270" t="s">
        <v>599</v>
      </c>
      <c r="J171" s="270" t="s">
        <v>648</v>
      </c>
      <c r="K171" s="318"/>
    </row>
    <row r="172" s="1" customFormat="1" ht="15" customHeight="1">
      <c r="B172" s="295"/>
      <c r="C172" s="270" t="s">
        <v>602</v>
      </c>
      <c r="D172" s="270"/>
      <c r="E172" s="270"/>
      <c r="F172" s="293" t="s">
        <v>603</v>
      </c>
      <c r="G172" s="270"/>
      <c r="H172" s="270" t="s">
        <v>664</v>
      </c>
      <c r="I172" s="270" t="s">
        <v>599</v>
      </c>
      <c r="J172" s="270">
        <v>50</v>
      </c>
      <c r="K172" s="318"/>
    </row>
    <row r="173" s="1" customFormat="1" ht="15" customHeight="1">
      <c r="B173" s="295"/>
      <c r="C173" s="270" t="s">
        <v>605</v>
      </c>
      <c r="D173" s="270"/>
      <c r="E173" s="270"/>
      <c r="F173" s="293" t="s">
        <v>597</v>
      </c>
      <c r="G173" s="270"/>
      <c r="H173" s="270" t="s">
        <v>664</v>
      </c>
      <c r="I173" s="270" t="s">
        <v>607</v>
      </c>
      <c r="J173" s="270"/>
      <c r="K173" s="318"/>
    </row>
    <row r="174" s="1" customFormat="1" ht="15" customHeight="1">
      <c r="B174" s="295"/>
      <c r="C174" s="270" t="s">
        <v>616</v>
      </c>
      <c r="D174" s="270"/>
      <c r="E174" s="270"/>
      <c r="F174" s="293" t="s">
        <v>603</v>
      </c>
      <c r="G174" s="270"/>
      <c r="H174" s="270" t="s">
        <v>664</v>
      </c>
      <c r="I174" s="270" t="s">
        <v>599</v>
      </c>
      <c r="J174" s="270">
        <v>50</v>
      </c>
      <c r="K174" s="318"/>
    </row>
    <row r="175" s="1" customFormat="1" ht="15" customHeight="1">
      <c r="B175" s="295"/>
      <c r="C175" s="270" t="s">
        <v>624</v>
      </c>
      <c r="D175" s="270"/>
      <c r="E175" s="270"/>
      <c r="F175" s="293" t="s">
        <v>603</v>
      </c>
      <c r="G175" s="270"/>
      <c r="H175" s="270" t="s">
        <v>664</v>
      </c>
      <c r="I175" s="270" t="s">
        <v>599</v>
      </c>
      <c r="J175" s="270">
        <v>50</v>
      </c>
      <c r="K175" s="318"/>
    </row>
    <row r="176" s="1" customFormat="1" ht="15" customHeight="1">
      <c r="B176" s="295"/>
      <c r="C176" s="270" t="s">
        <v>622</v>
      </c>
      <c r="D176" s="270"/>
      <c r="E176" s="270"/>
      <c r="F176" s="293" t="s">
        <v>603</v>
      </c>
      <c r="G176" s="270"/>
      <c r="H176" s="270" t="s">
        <v>664</v>
      </c>
      <c r="I176" s="270" t="s">
        <v>599</v>
      </c>
      <c r="J176" s="270">
        <v>50</v>
      </c>
      <c r="K176" s="318"/>
    </row>
    <row r="177" s="1" customFormat="1" ht="15" customHeight="1">
      <c r="B177" s="295"/>
      <c r="C177" s="270" t="s">
        <v>115</v>
      </c>
      <c r="D177" s="270"/>
      <c r="E177" s="270"/>
      <c r="F177" s="293" t="s">
        <v>597</v>
      </c>
      <c r="G177" s="270"/>
      <c r="H177" s="270" t="s">
        <v>665</v>
      </c>
      <c r="I177" s="270" t="s">
        <v>666</v>
      </c>
      <c r="J177" s="270"/>
      <c r="K177" s="318"/>
    </row>
    <row r="178" s="1" customFormat="1" ht="15" customHeight="1">
      <c r="B178" s="295"/>
      <c r="C178" s="270" t="s">
        <v>60</v>
      </c>
      <c r="D178" s="270"/>
      <c r="E178" s="270"/>
      <c r="F178" s="293" t="s">
        <v>597</v>
      </c>
      <c r="G178" s="270"/>
      <c r="H178" s="270" t="s">
        <v>667</v>
      </c>
      <c r="I178" s="270" t="s">
        <v>668</v>
      </c>
      <c r="J178" s="270">
        <v>1</v>
      </c>
      <c r="K178" s="318"/>
    </row>
    <row r="179" s="1" customFormat="1" ht="15" customHeight="1">
      <c r="B179" s="295"/>
      <c r="C179" s="270" t="s">
        <v>56</v>
      </c>
      <c r="D179" s="270"/>
      <c r="E179" s="270"/>
      <c r="F179" s="293" t="s">
        <v>597</v>
      </c>
      <c r="G179" s="270"/>
      <c r="H179" s="270" t="s">
        <v>669</v>
      </c>
      <c r="I179" s="270" t="s">
        <v>599</v>
      </c>
      <c r="J179" s="270">
        <v>20</v>
      </c>
      <c r="K179" s="318"/>
    </row>
    <row r="180" s="1" customFormat="1" ht="15" customHeight="1">
      <c r="B180" s="295"/>
      <c r="C180" s="270" t="s">
        <v>57</v>
      </c>
      <c r="D180" s="270"/>
      <c r="E180" s="270"/>
      <c r="F180" s="293" t="s">
        <v>597</v>
      </c>
      <c r="G180" s="270"/>
      <c r="H180" s="270" t="s">
        <v>670</v>
      </c>
      <c r="I180" s="270" t="s">
        <v>599</v>
      </c>
      <c r="J180" s="270">
        <v>255</v>
      </c>
      <c r="K180" s="318"/>
    </row>
    <row r="181" s="1" customFormat="1" ht="15" customHeight="1">
      <c r="B181" s="295"/>
      <c r="C181" s="270" t="s">
        <v>116</v>
      </c>
      <c r="D181" s="270"/>
      <c r="E181" s="270"/>
      <c r="F181" s="293" t="s">
        <v>597</v>
      </c>
      <c r="G181" s="270"/>
      <c r="H181" s="270" t="s">
        <v>561</v>
      </c>
      <c r="I181" s="270" t="s">
        <v>599</v>
      </c>
      <c r="J181" s="270">
        <v>10</v>
      </c>
      <c r="K181" s="318"/>
    </row>
    <row r="182" s="1" customFormat="1" ht="15" customHeight="1">
      <c r="B182" s="295"/>
      <c r="C182" s="270" t="s">
        <v>117</v>
      </c>
      <c r="D182" s="270"/>
      <c r="E182" s="270"/>
      <c r="F182" s="293" t="s">
        <v>597</v>
      </c>
      <c r="G182" s="270"/>
      <c r="H182" s="270" t="s">
        <v>671</v>
      </c>
      <c r="I182" s="270" t="s">
        <v>632</v>
      </c>
      <c r="J182" s="270"/>
      <c r="K182" s="318"/>
    </row>
    <row r="183" s="1" customFormat="1" ht="15" customHeight="1">
      <c r="B183" s="295"/>
      <c r="C183" s="270" t="s">
        <v>672</v>
      </c>
      <c r="D183" s="270"/>
      <c r="E183" s="270"/>
      <c r="F183" s="293" t="s">
        <v>597</v>
      </c>
      <c r="G183" s="270"/>
      <c r="H183" s="270" t="s">
        <v>673</v>
      </c>
      <c r="I183" s="270" t="s">
        <v>632</v>
      </c>
      <c r="J183" s="270"/>
      <c r="K183" s="318"/>
    </row>
    <row r="184" s="1" customFormat="1" ht="15" customHeight="1">
      <c r="B184" s="295"/>
      <c r="C184" s="270" t="s">
        <v>661</v>
      </c>
      <c r="D184" s="270"/>
      <c r="E184" s="270"/>
      <c r="F184" s="293" t="s">
        <v>597</v>
      </c>
      <c r="G184" s="270"/>
      <c r="H184" s="270" t="s">
        <v>674</v>
      </c>
      <c r="I184" s="270" t="s">
        <v>632</v>
      </c>
      <c r="J184" s="270"/>
      <c r="K184" s="318"/>
    </row>
    <row r="185" s="1" customFormat="1" ht="15" customHeight="1">
      <c r="B185" s="295"/>
      <c r="C185" s="270" t="s">
        <v>119</v>
      </c>
      <c r="D185" s="270"/>
      <c r="E185" s="270"/>
      <c r="F185" s="293" t="s">
        <v>603</v>
      </c>
      <c r="G185" s="270"/>
      <c r="H185" s="270" t="s">
        <v>675</v>
      </c>
      <c r="I185" s="270" t="s">
        <v>599</v>
      </c>
      <c r="J185" s="270">
        <v>50</v>
      </c>
      <c r="K185" s="318"/>
    </row>
    <row r="186" s="1" customFormat="1" ht="15" customHeight="1">
      <c r="B186" s="295"/>
      <c r="C186" s="270" t="s">
        <v>676</v>
      </c>
      <c r="D186" s="270"/>
      <c r="E186" s="270"/>
      <c r="F186" s="293" t="s">
        <v>603</v>
      </c>
      <c r="G186" s="270"/>
      <c r="H186" s="270" t="s">
        <v>677</v>
      </c>
      <c r="I186" s="270" t="s">
        <v>678</v>
      </c>
      <c r="J186" s="270"/>
      <c r="K186" s="318"/>
    </row>
    <row r="187" s="1" customFormat="1" ht="15" customHeight="1">
      <c r="B187" s="295"/>
      <c r="C187" s="270" t="s">
        <v>679</v>
      </c>
      <c r="D187" s="270"/>
      <c r="E187" s="270"/>
      <c r="F187" s="293" t="s">
        <v>603</v>
      </c>
      <c r="G187" s="270"/>
      <c r="H187" s="270" t="s">
        <v>680</v>
      </c>
      <c r="I187" s="270" t="s">
        <v>678</v>
      </c>
      <c r="J187" s="270"/>
      <c r="K187" s="318"/>
    </row>
    <row r="188" s="1" customFormat="1" ht="15" customHeight="1">
      <c r="B188" s="295"/>
      <c r="C188" s="270" t="s">
        <v>681</v>
      </c>
      <c r="D188" s="270"/>
      <c r="E188" s="270"/>
      <c r="F188" s="293" t="s">
        <v>603</v>
      </c>
      <c r="G188" s="270"/>
      <c r="H188" s="270" t="s">
        <v>682</v>
      </c>
      <c r="I188" s="270" t="s">
        <v>678</v>
      </c>
      <c r="J188" s="270"/>
      <c r="K188" s="318"/>
    </row>
    <row r="189" s="1" customFormat="1" ht="15" customHeight="1">
      <c r="B189" s="295"/>
      <c r="C189" s="331" t="s">
        <v>683</v>
      </c>
      <c r="D189" s="270"/>
      <c r="E189" s="270"/>
      <c r="F189" s="293" t="s">
        <v>603</v>
      </c>
      <c r="G189" s="270"/>
      <c r="H189" s="270" t="s">
        <v>684</v>
      </c>
      <c r="I189" s="270" t="s">
        <v>685</v>
      </c>
      <c r="J189" s="332" t="s">
        <v>686</v>
      </c>
      <c r="K189" s="318"/>
    </row>
    <row r="190" s="16" customFormat="1" ht="15" customHeight="1">
      <c r="B190" s="333"/>
      <c r="C190" s="334" t="s">
        <v>687</v>
      </c>
      <c r="D190" s="335"/>
      <c r="E190" s="335"/>
      <c r="F190" s="336" t="s">
        <v>603</v>
      </c>
      <c r="G190" s="335"/>
      <c r="H190" s="335" t="s">
        <v>688</v>
      </c>
      <c r="I190" s="335" t="s">
        <v>685</v>
      </c>
      <c r="J190" s="337" t="s">
        <v>686</v>
      </c>
      <c r="K190" s="338"/>
    </row>
    <row r="191" s="1" customFormat="1" ht="15" customHeight="1">
      <c r="B191" s="295"/>
      <c r="C191" s="331" t="s">
        <v>45</v>
      </c>
      <c r="D191" s="270"/>
      <c r="E191" s="270"/>
      <c r="F191" s="293" t="s">
        <v>597</v>
      </c>
      <c r="G191" s="270"/>
      <c r="H191" s="267" t="s">
        <v>689</v>
      </c>
      <c r="I191" s="270" t="s">
        <v>690</v>
      </c>
      <c r="J191" s="270"/>
      <c r="K191" s="318"/>
    </row>
    <row r="192" s="1" customFormat="1" ht="15" customHeight="1">
      <c r="B192" s="295"/>
      <c r="C192" s="331" t="s">
        <v>691</v>
      </c>
      <c r="D192" s="270"/>
      <c r="E192" s="270"/>
      <c r="F192" s="293" t="s">
        <v>597</v>
      </c>
      <c r="G192" s="270"/>
      <c r="H192" s="270" t="s">
        <v>692</v>
      </c>
      <c r="I192" s="270" t="s">
        <v>632</v>
      </c>
      <c r="J192" s="270"/>
      <c r="K192" s="318"/>
    </row>
    <row r="193" s="1" customFormat="1" ht="15" customHeight="1">
      <c r="B193" s="295"/>
      <c r="C193" s="331" t="s">
        <v>693</v>
      </c>
      <c r="D193" s="270"/>
      <c r="E193" s="270"/>
      <c r="F193" s="293" t="s">
        <v>597</v>
      </c>
      <c r="G193" s="270"/>
      <c r="H193" s="270" t="s">
        <v>694</v>
      </c>
      <c r="I193" s="270" t="s">
        <v>632</v>
      </c>
      <c r="J193" s="270"/>
      <c r="K193" s="318"/>
    </row>
    <row r="194" s="1" customFormat="1" ht="15" customHeight="1">
      <c r="B194" s="295"/>
      <c r="C194" s="331" t="s">
        <v>695</v>
      </c>
      <c r="D194" s="270"/>
      <c r="E194" s="270"/>
      <c r="F194" s="293" t="s">
        <v>603</v>
      </c>
      <c r="G194" s="270"/>
      <c r="H194" s="270" t="s">
        <v>696</v>
      </c>
      <c r="I194" s="270" t="s">
        <v>632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697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698</v>
      </c>
      <c r="D201" s="340"/>
      <c r="E201" s="340"/>
      <c r="F201" s="340" t="s">
        <v>699</v>
      </c>
      <c r="G201" s="341"/>
      <c r="H201" s="340" t="s">
        <v>700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690</v>
      </c>
      <c r="D203" s="270"/>
      <c r="E203" s="270"/>
      <c r="F203" s="293" t="s">
        <v>46</v>
      </c>
      <c r="G203" s="270"/>
      <c r="H203" s="270" t="s">
        <v>701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47</v>
      </c>
      <c r="G204" s="270"/>
      <c r="H204" s="270" t="s">
        <v>702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50</v>
      </c>
      <c r="G205" s="270"/>
      <c r="H205" s="270" t="s">
        <v>703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48</v>
      </c>
      <c r="G206" s="270"/>
      <c r="H206" s="270" t="s">
        <v>704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49</v>
      </c>
      <c r="G207" s="270"/>
      <c r="H207" s="270" t="s">
        <v>705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644</v>
      </c>
      <c r="D209" s="270"/>
      <c r="E209" s="270"/>
      <c r="F209" s="293" t="s">
        <v>79</v>
      </c>
      <c r="G209" s="270"/>
      <c r="H209" s="270" t="s">
        <v>706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539</v>
      </c>
      <c r="G210" s="270"/>
      <c r="H210" s="270" t="s">
        <v>540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537</v>
      </c>
      <c r="G211" s="270"/>
      <c r="H211" s="270" t="s">
        <v>707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541</v>
      </c>
      <c r="G212" s="331"/>
      <c r="H212" s="322" t="s">
        <v>542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543</v>
      </c>
      <c r="G213" s="331"/>
      <c r="H213" s="322" t="s">
        <v>708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668</v>
      </c>
      <c r="D215" s="270"/>
      <c r="E215" s="270"/>
      <c r="F215" s="293">
        <v>1</v>
      </c>
      <c r="G215" s="331"/>
      <c r="H215" s="322" t="s">
        <v>709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710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711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712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Beck</dc:creator>
  <cp:lastModifiedBy>Kamil Beck</cp:lastModifiedBy>
  <dcterms:created xsi:type="dcterms:W3CDTF">2025-06-03T22:59:43Z</dcterms:created>
  <dcterms:modified xsi:type="dcterms:W3CDTF">2025-06-03T22:59:47Z</dcterms:modified>
</cp:coreProperties>
</file>