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Rekapitulace!$G$10</definedName>
    <definedName name="Dodavka0">Položky!#REF!</definedName>
    <definedName name="HSV">Rekapitulace!$E$10</definedName>
    <definedName name="HSV0">Položky!#REF!</definedName>
    <definedName name="HZS">Rekapitulace!$I$10</definedName>
    <definedName name="HZS0">Položky!#REF!</definedName>
    <definedName name="JKSO">'Krycí list'!$G$2</definedName>
    <definedName name="MJ">'Krycí list'!$G$5</definedName>
    <definedName name="Mont">Rekapitulace!$H$10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Položky!$A$1:$G$191</definedName>
    <definedName name="_xlnm.Print_Area" localSheetId="1">Rekapitulace!$A$1:$I$24</definedName>
    <definedName name="PocetMJ">'Krycí list'!$G$6</definedName>
    <definedName name="Poznamka">'Krycí list'!$B$37</definedName>
    <definedName name="Projektant">'Krycí list'!$C$8</definedName>
    <definedName name="PSV">Rekapitulace!$F$10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Rekapitulace!$H$23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5725" fullCalcOnLoad="1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E188" i="3"/>
  <c r="BD188"/>
  <c r="BC188"/>
  <c r="BB188"/>
  <c r="BA188"/>
  <c r="G188"/>
  <c r="BE185"/>
  <c r="BD185"/>
  <c r="BC185"/>
  <c r="BB185"/>
  <c r="BA185"/>
  <c r="G185"/>
  <c r="BE184"/>
  <c r="BC184"/>
  <c r="BB184"/>
  <c r="BA184"/>
  <c r="G184"/>
  <c r="BD184" s="1"/>
  <c r="BE183"/>
  <c r="BC183"/>
  <c r="BB183"/>
  <c r="BA183"/>
  <c r="G183"/>
  <c r="BD183" s="1"/>
  <c r="BE182"/>
  <c r="BC182"/>
  <c r="BB182"/>
  <c r="BA182"/>
  <c r="G182"/>
  <c r="BD182" s="1"/>
  <c r="BE181"/>
  <c r="BC181"/>
  <c r="BB181"/>
  <c r="BA181"/>
  <c r="G181"/>
  <c r="BD181" s="1"/>
  <c r="BE176"/>
  <c r="BC176"/>
  <c r="BB176"/>
  <c r="BA176"/>
  <c r="G176"/>
  <c r="BD176" s="1"/>
  <c r="BD191" s="1"/>
  <c r="H9" i="2" s="1"/>
  <c r="B9"/>
  <c r="A9"/>
  <c r="BE191" i="3"/>
  <c r="I9" i="2" s="1"/>
  <c r="BC191" i="3"/>
  <c r="G9" i="2" s="1"/>
  <c r="BB191" i="3"/>
  <c r="F9" i="2" s="1"/>
  <c r="BA191" i="3"/>
  <c r="E9" i="2" s="1"/>
  <c r="G191" i="3"/>
  <c r="C191"/>
  <c r="BE172"/>
  <c r="BD172"/>
  <c r="BB172"/>
  <c r="BA172"/>
  <c r="G172"/>
  <c r="BC172" s="1"/>
  <c r="BE166"/>
  <c r="BD166"/>
  <c r="BB166"/>
  <c r="BA166"/>
  <c r="G166"/>
  <c r="BC166" s="1"/>
  <c r="BE162"/>
  <c r="BD162"/>
  <c r="BB162"/>
  <c r="BA162"/>
  <c r="G162"/>
  <c r="BC162" s="1"/>
  <c r="BE157"/>
  <c r="BD157"/>
  <c r="BB157"/>
  <c r="BA157"/>
  <c r="G157"/>
  <c r="BC157" s="1"/>
  <c r="BE152"/>
  <c r="BD152"/>
  <c r="BB152"/>
  <c r="BA152"/>
  <c r="G152"/>
  <c r="BC152" s="1"/>
  <c r="BE147"/>
  <c r="BD147"/>
  <c r="BB147"/>
  <c r="BA147"/>
  <c r="G147"/>
  <c r="BC147" s="1"/>
  <c r="BE142"/>
  <c r="BD142"/>
  <c r="BB142"/>
  <c r="BA142"/>
  <c r="G142"/>
  <c r="BC142" s="1"/>
  <c r="BE137"/>
  <c r="BD137"/>
  <c r="BB137"/>
  <c r="BA137"/>
  <c r="G137"/>
  <c r="BC137" s="1"/>
  <c r="BE132"/>
  <c r="BD132"/>
  <c r="BB132"/>
  <c r="BA132"/>
  <c r="G132"/>
  <c r="BC132" s="1"/>
  <c r="BE127"/>
  <c r="BD127"/>
  <c r="BB127"/>
  <c r="BA127"/>
  <c r="G127"/>
  <c r="BC127" s="1"/>
  <c r="BE125"/>
  <c r="BD125"/>
  <c r="BB125"/>
  <c r="BA125"/>
  <c r="G125"/>
  <c r="BC125" s="1"/>
  <c r="BE124"/>
  <c r="BD124"/>
  <c r="BB124"/>
  <c r="BA124"/>
  <c r="G124"/>
  <c r="BC124" s="1"/>
  <c r="BE123"/>
  <c r="BD123"/>
  <c r="BB123"/>
  <c r="BA123"/>
  <c r="G123"/>
  <c r="BC123" s="1"/>
  <c r="BE122"/>
  <c r="BD122"/>
  <c r="BB122"/>
  <c r="BA122"/>
  <c r="G122"/>
  <c r="BC122" s="1"/>
  <c r="BE121"/>
  <c r="BD121"/>
  <c r="BB121"/>
  <c r="BA121"/>
  <c r="G121"/>
  <c r="BC121" s="1"/>
  <c r="BE119"/>
  <c r="BC119"/>
  <c r="BB119"/>
  <c r="BA119"/>
  <c r="G119"/>
  <c r="BD119" s="1"/>
  <c r="BE116"/>
  <c r="BC116"/>
  <c r="BB116"/>
  <c r="BA116"/>
  <c r="G116"/>
  <c r="BD116" s="1"/>
  <c r="BE114"/>
  <c r="BC114"/>
  <c r="BB114"/>
  <c r="BA114"/>
  <c r="G114"/>
  <c r="BD114" s="1"/>
  <c r="BE111"/>
  <c r="BC111"/>
  <c r="BB111"/>
  <c r="BA111"/>
  <c r="G111"/>
  <c r="BD111" s="1"/>
  <c r="BE109"/>
  <c r="BC109"/>
  <c r="BB109"/>
  <c r="BA109"/>
  <c r="G109"/>
  <c r="BD109" s="1"/>
  <c r="BE104"/>
  <c r="BC104"/>
  <c r="BB104"/>
  <c r="BA104"/>
  <c r="G104"/>
  <c r="BD104" s="1"/>
  <c r="BE100"/>
  <c r="BC100"/>
  <c r="BB100"/>
  <c r="BA100"/>
  <c r="G100"/>
  <c r="BD100" s="1"/>
  <c r="BE95"/>
  <c r="BC95"/>
  <c r="BB95"/>
  <c r="BA95"/>
  <c r="G95"/>
  <c r="BD95" s="1"/>
  <c r="BE93"/>
  <c r="BC93"/>
  <c r="BB93"/>
  <c r="BA93"/>
  <c r="G93"/>
  <c r="BD93" s="1"/>
  <c r="BE91"/>
  <c r="BC91"/>
  <c r="BB91"/>
  <c r="BA91"/>
  <c r="G91"/>
  <c r="BD91" s="1"/>
  <c r="BE89"/>
  <c r="BC89"/>
  <c r="BB89"/>
  <c r="BA89"/>
  <c r="G89"/>
  <c r="BD89" s="1"/>
  <c r="BE81"/>
  <c r="BC81"/>
  <c r="BB81"/>
  <c r="BA81"/>
  <c r="G81"/>
  <c r="BD81" s="1"/>
  <c r="BE79"/>
  <c r="BC79"/>
  <c r="BB79"/>
  <c r="BA79"/>
  <c r="G79"/>
  <c r="BD79" s="1"/>
  <c r="BE77"/>
  <c r="BC77"/>
  <c r="BB77"/>
  <c r="BA77"/>
  <c r="G77"/>
  <c r="BD77" s="1"/>
  <c r="BE75"/>
  <c r="BC75"/>
  <c r="BB75"/>
  <c r="BA75"/>
  <c r="G75"/>
  <c r="BD75" s="1"/>
  <c r="BE73"/>
  <c r="BC73"/>
  <c r="BB73"/>
  <c r="BA73"/>
  <c r="G73"/>
  <c r="BD73" s="1"/>
  <c r="BE69"/>
  <c r="BC69"/>
  <c r="BB69"/>
  <c r="BA69"/>
  <c r="G69"/>
  <c r="BD69" s="1"/>
  <c r="BE66"/>
  <c r="BC66"/>
  <c r="BB66"/>
  <c r="BA66"/>
  <c r="G66"/>
  <c r="BD66" s="1"/>
  <c r="BE64"/>
  <c r="BC64"/>
  <c r="BB64"/>
  <c r="BA64"/>
  <c r="G64"/>
  <c r="BD64" s="1"/>
  <c r="BE62"/>
  <c r="BC62"/>
  <c r="BB62"/>
  <c r="BA62"/>
  <c r="G62"/>
  <c r="BD62" s="1"/>
  <c r="BE61"/>
  <c r="BC61"/>
  <c r="BB61"/>
  <c r="BA61"/>
  <c r="G61"/>
  <c r="BD61" s="1"/>
  <c r="BE58"/>
  <c r="BC58"/>
  <c r="BB58"/>
  <c r="BA58"/>
  <c r="G58"/>
  <c r="BD58" s="1"/>
  <c r="BE56"/>
  <c r="BC56"/>
  <c r="BB56"/>
  <c r="BA56"/>
  <c r="G56"/>
  <c r="BD56" s="1"/>
  <c r="BE54"/>
  <c r="BC54"/>
  <c r="BB54"/>
  <c r="BA54"/>
  <c r="G54"/>
  <c r="BD54" s="1"/>
  <c r="BE51"/>
  <c r="BC51"/>
  <c r="BB51"/>
  <c r="BA51"/>
  <c r="G51"/>
  <c r="BD51" s="1"/>
  <c r="BE48"/>
  <c r="BC48"/>
  <c r="BB48"/>
  <c r="BA48"/>
  <c r="G48"/>
  <c r="BD48" s="1"/>
  <c r="BE46"/>
  <c r="BC46"/>
  <c r="BB46"/>
  <c r="BA46"/>
  <c r="G46"/>
  <c r="BD46" s="1"/>
  <c r="BE44"/>
  <c r="BC44"/>
  <c r="BB44"/>
  <c r="BA44"/>
  <c r="G44"/>
  <c r="BD44" s="1"/>
  <c r="BE37"/>
  <c r="BC37"/>
  <c r="BB37"/>
  <c r="BA37"/>
  <c r="G37"/>
  <c r="BD37" s="1"/>
  <c r="BE35"/>
  <c r="BC35"/>
  <c r="BB35"/>
  <c r="BA35"/>
  <c r="G35"/>
  <c r="BD35" s="1"/>
  <c r="BE33"/>
  <c r="BC33"/>
  <c r="BB33"/>
  <c r="BA33"/>
  <c r="G33"/>
  <c r="BD33" s="1"/>
  <c r="BE28"/>
  <c r="BC28"/>
  <c r="BB28"/>
  <c r="BB174" s="1"/>
  <c r="F8" i="2" s="1"/>
  <c r="BA28" i="3"/>
  <c r="G28"/>
  <c r="BD28" s="1"/>
  <c r="B8" i="2"/>
  <c r="A8"/>
  <c r="BE174" i="3"/>
  <c r="I8" i="2" s="1"/>
  <c r="BA174" i="3"/>
  <c r="E8" i="2" s="1"/>
  <c r="C174" i="3"/>
  <c r="BE25"/>
  <c r="BD25"/>
  <c r="BC25"/>
  <c r="BB25"/>
  <c r="G25"/>
  <c r="BA25" s="1"/>
  <c r="BE24"/>
  <c r="BD24"/>
  <c r="BC24"/>
  <c r="BB24"/>
  <c r="G24"/>
  <c r="BA24" s="1"/>
  <c r="BE19"/>
  <c r="BD19"/>
  <c r="BC19"/>
  <c r="BB19"/>
  <c r="G19"/>
  <c r="BA19" s="1"/>
  <c r="BE17"/>
  <c r="BD17"/>
  <c r="BC17"/>
  <c r="BB17"/>
  <c r="G17"/>
  <c r="BA17" s="1"/>
  <c r="BE14"/>
  <c r="BD14"/>
  <c r="BC14"/>
  <c r="BB14"/>
  <c r="G14"/>
  <c r="BA14" s="1"/>
  <c r="BE12"/>
  <c r="BD12"/>
  <c r="BC12"/>
  <c r="BB12"/>
  <c r="G12"/>
  <c r="BA12" s="1"/>
  <c r="BE10"/>
  <c r="BD10"/>
  <c r="BC10"/>
  <c r="BB10"/>
  <c r="G10"/>
  <c r="BA10" s="1"/>
  <c r="BE8"/>
  <c r="BD8"/>
  <c r="BD26" s="1"/>
  <c r="H7" i="2" s="1"/>
  <c r="BC8" i="3"/>
  <c r="BB8"/>
  <c r="BB26" s="1"/>
  <c r="F7" i="2" s="1"/>
  <c r="F10" s="1"/>
  <c r="C16" i="1" s="1"/>
  <c r="G8" i="3"/>
  <c r="BA8" s="1"/>
  <c r="BA26" s="1"/>
  <c r="E7" i="2" s="1"/>
  <c r="E10" s="1"/>
  <c r="B7"/>
  <c r="A7"/>
  <c r="BE26" i="3"/>
  <c r="I7" i="2" s="1"/>
  <c r="BC26" i="3"/>
  <c r="G7" i="2" s="1"/>
  <c r="C26" i="3"/>
  <c r="E4"/>
  <c r="C4"/>
  <c r="F3"/>
  <c r="C3"/>
  <c r="C2" i="2"/>
  <c r="C1"/>
  <c r="C33" i="1"/>
  <c r="F33" s="1"/>
  <c r="C31"/>
  <c r="C9"/>
  <c r="G7"/>
  <c r="D2"/>
  <c r="C2"/>
  <c r="I10" i="2" l="1"/>
  <c r="C21" i="1" s="1"/>
  <c r="BD174" i="3"/>
  <c r="H8" i="2" s="1"/>
  <c r="H10" s="1"/>
  <c r="BC174" i="3"/>
  <c r="G8" i="2" s="1"/>
  <c r="G10" s="1"/>
  <c r="C15" i="1"/>
  <c r="G18" i="2"/>
  <c r="I18" s="1"/>
  <c r="G18" i="1" s="1"/>
  <c r="G17" i="2"/>
  <c r="I17" s="1"/>
  <c r="G17" i="1" s="1"/>
  <c r="G16" i="2"/>
  <c r="I16" s="1"/>
  <c r="G16" i="1" s="1"/>
  <c r="G15" i="2"/>
  <c r="I15" s="1"/>
  <c r="G26" i="3"/>
  <c r="G174"/>
  <c r="C17" i="1" l="1"/>
  <c r="G20" i="2"/>
  <c r="I20" s="1"/>
  <c r="G20" i="1" s="1"/>
  <c r="G19" i="2"/>
  <c r="I19" s="1"/>
  <c r="G19" i="1" s="1"/>
  <c r="C18"/>
  <c r="C19" s="1"/>
  <c r="C22" s="1"/>
  <c r="G22" i="2"/>
  <c r="I22" s="1"/>
  <c r="G21"/>
  <c r="I21" s="1"/>
  <c r="G21" i="1" s="1"/>
  <c r="G15"/>
  <c r="H23" i="2"/>
  <c r="G23" i="1" s="1"/>
  <c r="G22" s="1"/>
  <c r="C23" l="1"/>
  <c r="F30" s="1"/>
  <c r="F31"/>
  <c r="F34" s="1"/>
</calcChain>
</file>

<file path=xl/sharedStrings.xml><?xml version="1.0" encoding="utf-8"?>
<sst xmlns="http://schemas.openxmlformats.org/spreadsheetml/2006/main" count="527" uniqueCount="302">
  <si>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</si>
  <si>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</si>
  <si>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</si>
  <si>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</si>
  <si>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</si>
  <si>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</si>
  <si>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</si>
  <si>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</si>
  <si>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</si>
  <si>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</si>
  <si>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</si>
  <si>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</si>
  <si>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</si>
  <si>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</si>
  <si>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</si>
  <si>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</si>
  <si>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</si>
  <si>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</si>
  <si>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</si>
  <si>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</si>
  <si>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</si>
  <si>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</si>
  <si>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</si>
  <si>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</si>
  <si>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</si>
  <si>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</si>
  <si>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</si>
  <si>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</si>
  <si>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</si>
  <si>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</si>
  <si>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</si>
  <si>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</si>
  <si>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</si>
  <si>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</si>
  <si>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</si>
  <si>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</si>
  <si>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</si>
  <si>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</si>
  <si>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</si>
  <si>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</si>
  <si>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</si>
  <si>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</si>
  <si>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</si>
  <si>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</si>
  <si>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</si>
  <si>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</si>
  <si>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</si>
  <si>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</si>
  <si>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</si>
  <si>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</si>
  <si>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</si>
  <si>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</si>
  <si>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</si>
  <si>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</si>
  <si>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</si>
  <si>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</si>
  <si>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</si>
  <si>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</si>
  <si>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</si>
  <si>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</si>
  <si>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</si>
  <si>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</si>
  <si>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</si>
  <si>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</si>
  <si>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</si>
  <si>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</si>
  <si>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</si>
  <si>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</si>
  <si>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</si>
  <si>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</si>
  <si>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</si>
  <si>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</si>
  <si>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</si>
  <si>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</si>
  <si>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</si>
  <si>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>SLEPÝ ROZPOČET</t>
  </si>
  <si>
    <t>Slepý rozpočet</t>
  </si>
  <si>
    <t>2025</t>
  </si>
  <si>
    <t>Frýdl</t>
  </si>
  <si>
    <t>52</t>
  </si>
  <si>
    <t>Klub důchodců Krnov</t>
  </si>
  <si>
    <t>09122025</t>
  </si>
  <si>
    <t>Oprava škody po povodni, klub důchodců Krnov</t>
  </si>
  <si>
    <t>97</t>
  </si>
  <si>
    <t>Prorážení otvorů</t>
  </si>
  <si>
    <t>970031020R00</t>
  </si>
  <si>
    <t xml:space="preserve">Vrtání jádrové do zdiva cihelného d 20 mm </t>
  </si>
  <si>
    <t>m</t>
  </si>
  <si>
    <t>přechody mezi místnostmi a stropy</t>
  </si>
  <si>
    <t>971033451R00</t>
  </si>
  <si>
    <t xml:space="preserve">Vybourání otv. zeď cihel. pl.0,25 m2, tl.45cm, MVC </t>
  </si>
  <si>
    <t>kus</t>
  </si>
  <si>
    <t>RK</t>
  </si>
  <si>
    <t>973031200U00</t>
  </si>
  <si>
    <t xml:space="preserve">Sekání kapes zdi cih krabic 10x10x8 </t>
  </si>
  <si>
    <t>krabice</t>
  </si>
  <si>
    <t>974031121R00</t>
  </si>
  <si>
    <t xml:space="preserve">Vysekání rýh ve zdi cihelné 3 x 3 cm </t>
  </si>
  <si>
    <t>menší výseky ke spotřebičům spínače, světla</t>
  </si>
  <si>
    <t>ze stropu z podhledu k přístrojům</t>
  </si>
  <si>
    <t>974031122R00</t>
  </si>
  <si>
    <t xml:space="preserve">Vysekání rýh ve zdi cihelné 3 x 7 cm </t>
  </si>
  <si>
    <t xml:space="preserve">Větší výseky ve zdi, + přívody </t>
  </si>
  <si>
    <t>974031165R00</t>
  </si>
  <si>
    <t xml:space="preserve">Vysekání rýh ve zdi cihelné 15 x 20 cm </t>
  </si>
  <si>
    <t xml:space="preserve">páteřový rozvod </t>
  </si>
  <si>
    <t>přívod z RE:50</t>
  </si>
  <si>
    <t>jiný:35</t>
  </si>
  <si>
    <t>979081111RT2</t>
  </si>
  <si>
    <t>Odvoz suti a vybour. hmot na skládku do 1 km kontejner 4 t</t>
  </si>
  <si>
    <t>t</t>
  </si>
  <si>
    <t>979081121RT2</t>
  </si>
  <si>
    <t>Příplatek k odvozu za každý další 1 km kontejner 4 t</t>
  </si>
  <si>
    <t>M21</t>
  </si>
  <si>
    <t>Elektromontáže</t>
  </si>
  <si>
    <t>210010001RU2</t>
  </si>
  <si>
    <t>Trubka ohebná pod omítku, vnější průměr 16 mm včetně dodávky Monoflex 1416E</t>
  </si>
  <si>
    <t>ochrana kabelů</t>
  </si>
  <si>
    <t>pro SKS:80</t>
  </si>
  <si>
    <t>pro SS:30</t>
  </si>
  <si>
    <t>prořez:20</t>
  </si>
  <si>
    <t>210010002RU2</t>
  </si>
  <si>
    <t>Trubka ohebná pod omítku, vnější průměr 20 mm včetně dodávky Monoflex 1420</t>
  </si>
  <si>
    <t>pro větší svazky</t>
  </si>
  <si>
    <t>210010301RZ1</t>
  </si>
  <si>
    <t>Krabice přístrojová 5-pol s krytem včetně dodávky</t>
  </si>
  <si>
    <t>3938A-A106B pro sporák, včetně přívodního kabelu typu CYSY 5x2,5</t>
  </si>
  <si>
    <t>210010321RZ1</t>
  </si>
  <si>
    <t>Krabice univerzální KU a odbočná KO se zapoj.,kruh vč.dodávky krabice KP 67</t>
  </si>
  <si>
    <t xml:space="preserve">krabice do  stěn pro zásuvky, spínače , </t>
  </si>
  <si>
    <t>pro vyp:13</t>
  </si>
  <si>
    <t>pro SS:8</t>
  </si>
  <si>
    <t>pro SKS:5</t>
  </si>
  <si>
    <t>pro zás:38</t>
  </si>
  <si>
    <t>jiné:15</t>
  </si>
  <si>
    <t>210010351RT1</t>
  </si>
  <si>
    <t>Rozvodka krabicová z lis. izol. 6455-11 do 4 mm2 včetně dodávky krabice 6455-11</t>
  </si>
  <si>
    <t>v krytí IP44/rezerva /</t>
  </si>
  <si>
    <t>210100001R00</t>
  </si>
  <si>
    <t xml:space="preserve">Ukončení vodičů v rozvaděči + zapojení do 2,5 mm2 </t>
  </si>
  <si>
    <t>210100002R00</t>
  </si>
  <si>
    <t xml:space="preserve">Ukončení vodičů v rozvaděči + zapojení do 6 mm2 </t>
  </si>
  <si>
    <t xml:space="preserve">přívody, odvody </t>
  </si>
  <si>
    <t>SEBT dle potřeby</t>
  </si>
  <si>
    <t>210100003R00</t>
  </si>
  <si>
    <t xml:space="preserve">Ukončení vodičů v rozvaděči + zapojení do 16 mm2 </t>
  </si>
  <si>
    <t>SEBT,MET</t>
  </si>
  <si>
    <t>přívody vývody</t>
  </si>
  <si>
    <t>210110003RT1</t>
  </si>
  <si>
    <t>Spínač nástěnný seriový - řaz. 5, obyč.prostředí včetně dodávky spínače 3553-05929</t>
  </si>
  <si>
    <t xml:space="preserve">+ klapka+ rámeček, </t>
  </si>
  <si>
    <t>210110004RT1</t>
  </si>
  <si>
    <t>Spínač nástěnný střídavý - řaz. 6, obyč.prostředí včetně dodávky spínače</t>
  </si>
  <si>
    <t>210110041RT6</t>
  </si>
  <si>
    <t>Spínač zapuštěný jednopólový, řazení 1 vč. dodávky strojku, rámečku a krytu</t>
  </si>
  <si>
    <t>210110072RZ1</t>
  </si>
  <si>
    <t>Autonomní hlásič EPS včetně dodávky</t>
  </si>
  <si>
    <t>210111011RZ1</t>
  </si>
  <si>
    <t>Zásuvka domovní zapuštěná - provedení 2P+Z + SPD včetně dodávky dvou zásuvky</t>
  </si>
  <si>
    <t>provedení do zdi</t>
  </si>
  <si>
    <t>210111011RZ2</t>
  </si>
  <si>
    <t>Zásuvka domovní zapuštěná - provedení 2P+PE včetně dodávky zásuvky. , rámeček</t>
  </si>
  <si>
    <t>210111014RT2</t>
  </si>
  <si>
    <t>Zásuvka domovní zapuštěná - provedení 2x (2P+PE) včetně dodávky zásuvky</t>
  </si>
  <si>
    <t xml:space="preserve"> - dvouzásuvky</t>
  </si>
  <si>
    <t>210111014RZ1</t>
  </si>
  <si>
    <t>Zásuvka domovní zapuštěná - provedení s SPD vč. dodávky zásuvky s s rámečkem, krytkou</t>
  </si>
  <si>
    <t>zásuvka s SPD 3</t>
  </si>
  <si>
    <t>včetně rám</t>
  </si>
  <si>
    <t>210140661RZ1</t>
  </si>
  <si>
    <t xml:space="preserve">Mtž systém SS pro ZTP </t>
  </si>
  <si>
    <t xml:space="preserve">signalizační systém </t>
  </si>
  <si>
    <t>210190002R00</t>
  </si>
  <si>
    <t>Montáž celoplechových rozvodnic do váhy 50 kg Včetně úpravy RE</t>
  </si>
  <si>
    <t>úprava a práce ve stávajícím  RE</t>
  </si>
  <si>
    <t>210190003R00</t>
  </si>
  <si>
    <t>Montáž celoplechových rozvodnic do váhy 100 kg Včetně dodávky RK</t>
  </si>
  <si>
    <t>Cena dle výbavy PD D145-01</t>
  </si>
  <si>
    <t>210190004RZ1</t>
  </si>
  <si>
    <t>Montáž celoplechových rozvodnic včetně kompletní dodávky RAK</t>
  </si>
  <si>
    <t>Cena dle výbavy PD D145-02</t>
  </si>
  <si>
    <t>210200006RZ2</t>
  </si>
  <si>
    <t xml:space="preserve">Svítidlo </t>
  </si>
  <si>
    <t xml:space="preserve">Položka  a reciklační poplatky </t>
  </si>
  <si>
    <t>LA:4</t>
  </si>
  <si>
    <t>LB:3</t>
  </si>
  <si>
    <t>LC:1</t>
  </si>
  <si>
    <t>LD:2</t>
  </si>
  <si>
    <t>LE:18</t>
  </si>
  <si>
    <t>NZ:2</t>
  </si>
  <si>
    <t>210220003RT3</t>
  </si>
  <si>
    <t>Vedení uzemňovací na povrchu Cu do 50 mm2 včetně dodávky CY 6 mm2</t>
  </si>
  <si>
    <t xml:space="preserve"> pro SEBT pospojování</t>
  </si>
  <si>
    <t>210220003RT4</t>
  </si>
  <si>
    <t>Vedení uzemňovací na povrchu Cu do 16 mm2 včetně dodávky CY 16 mm2 lano</t>
  </si>
  <si>
    <t>vodič 16CYA, zž</t>
  </si>
  <si>
    <t>210220321RT1</t>
  </si>
  <si>
    <t>Svorka na potrubí typu Bernard, včetně Cu pásku včetně dodávky svorky + Cu pásku</t>
  </si>
  <si>
    <t>SEBT, MET</t>
  </si>
  <si>
    <t>210290741RZ1</t>
  </si>
  <si>
    <t xml:space="preserve">Montáž elmotoru do 1 kW s přenesením do 5 m </t>
  </si>
  <si>
    <t>napojení technologie VZT</t>
  </si>
  <si>
    <t>VZT:2</t>
  </si>
  <si>
    <t>rekuperace:2</t>
  </si>
  <si>
    <t>Di:1</t>
  </si>
  <si>
    <t>210800105RT1</t>
  </si>
  <si>
    <t>Kabel CYKY 750 V 3x1,5 mm2 uložený pod omítkou včetně dodávky kabelu</t>
  </si>
  <si>
    <t>cena včetně prořezu</t>
  </si>
  <si>
    <t>J19-23:230</t>
  </si>
  <si>
    <t>prořez:30</t>
  </si>
  <si>
    <t>210800106RT3</t>
  </si>
  <si>
    <t>Kabel CYKY 750 V 3x2,5 mm2 uložený pod omítkou včetně dodávky kabelu 3Cx2,5</t>
  </si>
  <si>
    <t>J2-J6:70</t>
  </si>
  <si>
    <t>J7-13:210</t>
  </si>
  <si>
    <t>J14-18:100</t>
  </si>
  <si>
    <t>prořez:45</t>
  </si>
  <si>
    <t>210800113RT1</t>
  </si>
  <si>
    <t>Kabel CYKY 750 V 5x10 mm2 uložený pod omítkou včetně dodávky kabelu</t>
  </si>
  <si>
    <t>včetně prořezu</t>
  </si>
  <si>
    <t>210800115RT1</t>
  </si>
  <si>
    <t>Kabel CYKY 750 V 5x1,5 mm2 uložený pod omítkou včetně dodávky kabelu</t>
  </si>
  <si>
    <t>rezerva</t>
  </si>
  <si>
    <t>210800116RT1</t>
  </si>
  <si>
    <t>Kabel CYKY 750 V 5x2,5 mm2 uložený pod omítkou včetně dodávky kabelu</t>
  </si>
  <si>
    <t>210860002RZ1</t>
  </si>
  <si>
    <t xml:space="preserve">Jiný </t>
  </si>
  <si>
    <t>Jiné montáže nepředvítatelné + jiný spotřební materiál sádra, hřey, vruty, nehořlavé podložky aj.</t>
  </si>
  <si>
    <t>cena včetně stávající demontáže el. instalace</t>
  </si>
  <si>
    <t>211900024RZ1</t>
  </si>
  <si>
    <t xml:space="preserve">Příplatek za manipulaci s kabelem </t>
  </si>
  <si>
    <t>Veškeré manipulace s kabelem, rozvinutí protahování aj. práce navýšení</t>
  </si>
  <si>
    <t>34111101</t>
  </si>
  <si>
    <t>Kabel silový s Cu jádrem 750 V CYKY 5 x 10 mm2</t>
  </si>
  <si>
    <t>34561401</t>
  </si>
  <si>
    <t>Svorka typu WAGO 273-101 5x1,5</t>
  </si>
  <si>
    <t>34561406</t>
  </si>
  <si>
    <t>Svorka WAGO 273-105 5x2,5</t>
  </si>
  <si>
    <t>34561412</t>
  </si>
  <si>
    <t>Svorka WAGO 222-413 3x2,5</t>
  </si>
  <si>
    <t>345717RZ1</t>
  </si>
  <si>
    <t>Protipožární tmel</t>
  </si>
  <si>
    <t>na plochu 1m2, požární přechody</t>
  </si>
  <si>
    <t>348006010RZ1</t>
  </si>
  <si>
    <t>NZ světlo</t>
  </si>
  <si>
    <t>Cena včetně  úchytného materiálu atp.</t>
  </si>
  <si>
    <t>+ poplatek recyklace</t>
  </si>
  <si>
    <t>viz PD světelný výpočet</t>
  </si>
  <si>
    <t>do ČM 103</t>
  </si>
  <si>
    <t>34814101RZ1</t>
  </si>
  <si>
    <t>Svítidlo LA NZ</t>
  </si>
  <si>
    <t>34814103RZ1</t>
  </si>
  <si>
    <t>Svítidlo LB</t>
  </si>
  <si>
    <t>3481411RZ1</t>
  </si>
  <si>
    <t>Svítidlo LA</t>
  </si>
  <si>
    <t>34821277RZ1</t>
  </si>
  <si>
    <t>Svítdlo LB s NZ</t>
  </si>
  <si>
    <t>3482175RZ1</t>
  </si>
  <si>
    <t>Svítidlo LD</t>
  </si>
  <si>
    <t>34823816RZ1</t>
  </si>
  <si>
    <t>Svítidlo LD s NZ</t>
  </si>
  <si>
    <t>3482421RZ1</t>
  </si>
  <si>
    <t>Svítidlo LC s NZ</t>
  </si>
  <si>
    <t>34825102RZ1</t>
  </si>
  <si>
    <t>Svítidlo LE</t>
  </si>
  <si>
    <t>V ceně je UQram pro osazení na strop</t>
  </si>
  <si>
    <t>37110115RZ1</t>
  </si>
  <si>
    <t>Systém pro nouzovou signalizaci ZTP</t>
  </si>
  <si>
    <t>sada</t>
  </si>
  <si>
    <t>č.3280B-C10001B</t>
  </si>
  <si>
    <t>M22</t>
  </si>
  <si>
    <t>Montáž sdělovací a zabezp. techniky</t>
  </si>
  <si>
    <t>220890202R00</t>
  </si>
  <si>
    <t xml:space="preserve">Revize el </t>
  </si>
  <si>
    <t>h</t>
  </si>
  <si>
    <t>kompletní VRZ elektro, včetně předání provozovateli</t>
  </si>
  <si>
    <t>měření:9</t>
  </si>
  <si>
    <t>zpracování:15</t>
  </si>
  <si>
    <t>předání:2</t>
  </si>
  <si>
    <t>222290971R00</t>
  </si>
  <si>
    <t xml:space="preserve">Patch panel </t>
  </si>
  <si>
    <t>222290991R00</t>
  </si>
  <si>
    <t xml:space="preserve">Ukládací police </t>
  </si>
  <si>
    <t>222293001R00</t>
  </si>
  <si>
    <t xml:space="preserve">Vypáskování kabelů v rozvaděči </t>
  </si>
  <si>
    <t>222301101R00</t>
  </si>
  <si>
    <t xml:space="preserve">Konektor RJ45 na kabel UTP </t>
  </si>
  <si>
    <t>371201305</t>
  </si>
  <si>
    <t>Kabel UTP Elite, Cat6, drát</t>
  </si>
  <si>
    <t>v klubu:90</t>
  </si>
  <si>
    <t>přívod:100</t>
  </si>
  <si>
    <t>371205023</t>
  </si>
  <si>
    <t>Modul RJ45, Cat6, stíněný</t>
  </si>
  <si>
    <t>Typ viz Bílá kniha pošty, + rámeček + maska, LSA</t>
  </si>
  <si>
    <t>RJ45/2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</si>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</sst>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#,##0\ &quot;Kč&quot;"/>
  </numFmts>
  <fonts count="27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5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3" fillId="0" borderId="0" xfId="1" applyFont="1" applyAlignment="1">
      <alignment horizontal="center"/>
    </xf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49" fontId="3" fillId="0" borderId="48" xfId="1" applyNumberFormat="1" applyFont="1" applyBorder="1" applyAlignment="1">
      <alignment horizontal="center"/>
    </xf>
    <xf numFmtId="0" fontId="3" fillId="0" borderId="50" xfId="1" applyFont="1" applyBorder="1"/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19" fillId="3" borderId="34" xfId="1" applyNumberFormat="1" applyFont="1" applyFill="1" applyBorder="1" applyAlignment="1">
      <alignment horizontal="left" wrapText="1" indent="1"/>
    </xf>
    <xf numFmtId="0" fontId="20" fillId="0" borderId="0" xfId="0" applyNumberFormat="1" applyFont="1"/>
    <xf numFmtId="0" fontId="20" fillId="0" borderId="13" xfId="0" applyNumberFormat="1" applyFont="1" applyBorder="1"/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5" fillId="0" borderId="0" xfId="1" applyFont="1" applyAlignment="1"/>
    <xf numFmtId="0" fontId="10" fillId="0" borderId="0" xfId="1" applyAlignment="1">
      <alignment horizontal="right"/>
    </xf>
    <xf numFmtId="0" fontId="26" fillId="0" borderId="0" xfId="1" applyFont="1" applyBorder="1"/>
    <xf numFmtId="3" fontId="26" fillId="0" borderId="0" xfId="1" applyNumberFormat="1" applyFont="1" applyBorder="1" applyAlignment="1">
      <alignment horizontal="right"/>
    </xf>
    <xf numFmtId="4" fontId="26" fillId="0" borderId="0" xfId="1" applyNumberFormat="1" applyFont="1" applyBorder="1"/>
    <xf numFmtId="0" fontId="25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/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75</v>
      </c>
      <c r="B1" s="2"/>
      <c r="C1" s="2"/>
      <c r="D1" s="2"/>
      <c r="E1" s="2"/>
      <c r="F1" s="2"/>
      <c r="G1" s="2"/>
    </row>
    <row r="2" spans="1:57" ht="12.75" customHeight="1">
      <c r="A2" s="3" t="s">
        <v>0</v>
      </c>
      <c r="B2" s="4"/>
      <c r="C2" s="5" t="str">
        <f>Rekapitulace!H1</f>
        <v>09122025</v>
      </c>
      <c r="D2" s="5" t="str">
        <f>Rekapitulace!G2</f>
        <v>Oprava škody po povodni, klub důchodců Krnov</v>
      </c>
      <c r="E2" s="6"/>
      <c r="F2" s="7" t="s">
        <v>1</v>
      </c>
      <c r="G2" s="8"/>
    </row>
    <row r="3" spans="1:57" ht="3" hidden="1" customHeight="1">
      <c r="A3" s="9"/>
      <c r="B3" s="10"/>
      <c r="C3" s="11"/>
      <c r="D3" s="11"/>
      <c r="E3" s="12"/>
      <c r="F3" s="13"/>
      <c r="G3" s="14"/>
    </row>
    <row r="4" spans="1:57" ht="12" customHeight="1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>
      <c r="A5" s="17" t="s">
        <v>79</v>
      </c>
      <c r="B5" s="18"/>
      <c r="C5" s="19" t="s">
        <v>80</v>
      </c>
      <c r="D5" s="20"/>
      <c r="E5" s="18"/>
      <c r="F5" s="13" t="s">
        <v>6</v>
      </c>
      <c r="G5" s="14"/>
    </row>
    <row r="6" spans="1:57" ht="12.95" customHeight="1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>
      <c r="A7" s="24" t="s">
        <v>77</v>
      </c>
      <c r="B7" s="25"/>
      <c r="C7" s="26" t="s">
        <v>78</v>
      </c>
      <c r="D7" s="27"/>
      <c r="E7" s="27"/>
      <c r="F7" s="28" t="s">
        <v>10</v>
      </c>
      <c r="G7" s="22">
        <f>IF(PocetMJ=0,,ROUND((F30+F32)/PocetMJ,1))</f>
        <v>0</v>
      </c>
    </row>
    <row r="8" spans="1:57">
      <c r="A8" s="29" t="s">
        <v>11</v>
      </c>
      <c r="B8" s="13"/>
      <c r="C8" s="30"/>
      <c r="D8" s="30"/>
      <c r="E8" s="31"/>
      <c r="F8" s="32" t="s">
        <v>12</v>
      </c>
      <c r="G8" s="33"/>
      <c r="H8" s="34"/>
      <c r="I8" s="35"/>
    </row>
    <row r="9" spans="1:57">
      <c r="A9" s="29" t="s">
        <v>13</v>
      </c>
      <c r="B9" s="13"/>
      <c r="C9" s="30">
        <f>Projektant</f>
        <v>0</v>
      </c>
      <c r="D9" s="30"/>
      <c r="E9" s="31"/>
      <c r="F9" s="13"/>
      <c r="G9" s="36"/>
      <c r="H9" s="37"/>
    </row>
    <row r="10" spans="1:57">
      <c r="A10" s="29" t="s">
        <v>14</v>
      </c>
      <c r="B10" s="13"/>
      <c r="C10" s="30"/>
      <c r="D10" s="30"/>
      <c r="E10" s="30"/>
      <c r="F10" s="38"/>
      <c r="G10" s="39"/>
      <c r="H10" s="40"/>
    </row>
    <row r="11" spans="1:57" ht="13.5" customHeight="1">
      <c r="A11" s="29" t="s">
        <v>15</v>
      </c>
      <c r="B11" s="13"/>
      <c r="C11" s="30"/>
      <c r="D11" s="30"/>
      <c r="E11" s="30"/>
      <c r="F11" s="41" t="s">
        <v>16</v>
      </c>
      <c r="G11" s="42"/>
      <c r="H11" s="37"/>
      <c r="BA11" s="43"/>
      <c r="BB11" s="43"/>
      <c r="BC11" s="43"/>
      <c r="BD11" s="43"/>
      <c r="BE11" s="43"/>
    </row>
    <row r="12" spans="1:57" ht="12.75" customHeight="1">
      <c r="A12" s="44" t="s">
        <v>17</v>
      </c>
      <c r="B12" s="10"/>
      <c r="C12" s="45"/>
      <c r="D12" s="45"/>
      <c r="E12" s="45"/>
      <c r="F12" s="46" t="s">
        <v>18</v>
      </c>
      <c r="G12" s="47"/>
      <c r="H12" s="37"/>
    </row>
    <row r="13" spans="1:57" ht="28.5" customHeight="1" thickBot="1">
      <c r="A13" s="48" t="s">
        <v>19</v>
      </c>
      <c r="B13" s="49"/>
      <c r="C13" s="49"/>
      <c r="D13" s="49"/>
      <c r="E13" s="50"/>
      <c r="F13" s="50"/>
      <c r="G13" s="51"/>
      <c r="H13" s="37"/>
    </row>
    <row r="14" spans="1:57" ht="17.25" customHeight="1" thickBot="1">
      <c r="A14" s="52" t="s">
        <v>20</v>
      </c>
      <c r="B14" s="53"/>
      <c r="C14" s="54"/>
      <c r="D14" s="55" t="s">
        <v>21</v>
      </c>
      <c r="E14" s="56"/>
      <c r="F14" s="56"/>
      <c r="G14" s="54"/>
    </row>
    <row r="15" spans="1:57" ht="15.95" customHeight="1">
      <c r="A15" s="57"/>
      <c r="B15" s="58" t="s">
        <v>22</v>
      </c>
      <c r="C15" s="59">
        <f>HSV</f>
        <v>0</v>
      </c>
      <c r="D15" s="60" t="str">
        <f>Rekapitulace!A15</f>
        <v>Ztížené výrobní podmínky</v>
      </c>
      <c r="E15" s="61"/>
      <c r="F15" s="62"/>
      <c r="G15" s="59">
        <f>Rekapitulace!I15</f>
        <v>0</v>
      </c>
    </row>
    <row r="16" spans="1:57" ht="15.95" customHeight="1">
      <c r="A16" s="57" t="s">
        <v>23</v>
      </c>
      <c r="B16" s="58" t="s">
        <v>24</v>
      </c>
      <c r="C16" s="59">
        <f>PSV</f>
        <v>0</v>
      </c>
      <c r="D16" s="9" t="str">
        <f>Rekapitulace!A16</f>
        <v>Oborová přirážka</v>
      </c>
      <c r="E16" s="63"/>
      <c r="F16" s="64"/>
      <c r="G16" s="59">
        <f>Rekapitulace!I16</f>
        <v>0</v>
      </c>
    </row>
    <row r="17" spans="1:7" ht="15.95" customHeight="1">
      <c r="A17" s="57" t="s">
        <v>25</v>
      </c>
      <c r="B17" s="58" t="s">
        <v>26</v>
      </c>
      <c r="C17" s="59">
        <f>Mont</f>
        <v>0</v>
      </c>
      <c r="D17" s="9" t="str">
        <f>Rekapitulace!A17</f>
        <v>Přesun stavebních kapacit</v>
      </c>
      <c r="E17" s="63"/>
      <c r="F17" s="64"/>
      <c r="G17" s="59">
        <f>Rekapitulace!I17</f>
        <v>0</v>
      </c>
    </row>
    <row r="18" spans="1:7" ht="15.95" customHeight="1">
      <c r="A18" s="65" t="s">
        <v>27</v>
      </c>
      <c r="B18" s="66" t="s">
        <v>28</v>
      </c>
      <c r="C18" s="59">
        <f>Dodavka</f>
        <v>0</v>
      </c>
      <c r="D18" s="9" t="str">
        <f>Rekapitulace!A18</f>
        <v>Mimostaveništní doprava</v>
      </c>
      <c r="E18" s="63"/>
      <c r="F18" s="64"/>
      <c r="G18" s="59">
        <f>Rekapitulace!I18</f>
        <v>0</v>
      </c>
    </row>
    <row r="19" spans="1:7" ht="15.95" customHeight="1">
      <c r="A19" s="67" t="s">
        <v>29</v>
      </c>
      <c r="B19" s="58"/>
      <c r="C19" s="59">
        <f>SUM(C15:C18)</f>
        <v>0</v>
      </c>
      <c r="D19" s="9" t="str">
        <f>Rekapitulace!A19</f>
        <v>Zařízení staveniště</v>
      </c>
      <c r="E19" s="63"/>
      <c r="F19" s="64"/>
      <c r="G19" s="59">
        <f>Rekapitulace!I19</f>
        <v>0</v>
      </c>
    </row>
    <row r="20" spans="1:7" ht="15.95" customHeight="1">
      <c r="A20" s="67"/>
      <c r="B20" s="58"/>
      <c r="C20" s="59"/>
      <c r="D20" s="9" t="str">
        <f>Rekapitulace!A20</f>
        <v>Provoz investora</v>
      </c>
      <c r="E20" s="63"/>
      <c r="F20" s="64"/>
      <c r="G20" s="59">
        <f>Rekapitulace!I20</f>
        <v>0</v>
      </c>
    </row>
    <row r="21" spans="1:7" ht="15.95" customHeight="1">
      <c r="A21" s="67" t="s">
        <v>30</v>
      </c>
      <c r="B21" s="58"/>
      <c r="C21" s="59">
        <f>HZS</f>
        <v>0</v>
      </c>
      <c r="D21" s="9" t="str">
        <f>Rekapitulace!A21</f>
        <v>Kompletační činnost (IČD)</v>
      </c>
      <c r="E21" s="63"/>
      <c r="F21" s="64"/>
      <c r="G21" s="59">
        <f>Rekapitulace!I21</f>
        <v>0</v>
      </c>
    </row>
    <row r="22" spans="1:7" ht="15.95" customHeight="1">
      <c r="A22" s="68" t="s">
        <v>31</v>
      </c>
      <c r="B22" s="69"/>
      <c r="C22" s="59">
        <f>C19+C21</f>
        <v>0</v>
      </c>
      <c r="D22" s="9" t="s">
        <v>32</v>
      </c>
      <c r="E22" s="63"/>
      <c r="F22" s="64"/>
      <c r="G22" s="59">
        <f>G23-SUM(G15:G21)</f>
        <v>0</v>
      </c>
    </row>
    <row r="23" spans="1:7" ht="15.95" customHeight="1" thickBot="1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9">
        <f>VRN</f>
        <v>0</v>
      </c>
    </row>
    <row r="24" spans="1:7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>
      <c r="A25" s="68" t="s">
        <v>38</v>
      </c>
      <c r="B25" s="69"/>
      <c r="C25" s="81"/>
      <c r="D25" s="69" t="s">
        <v>38</v>
      </c>
      <c r="E25" s="82"/>
      <c r="F25" s="83" t="s">
        <v>38</v>
      </c>
      <c r="G25" s="84"/>
    </row>
    <row r="26" spans="1:7" ht="37.5" customHeight="1">
      <c r="A26" s="68" t="s">
        <v>39</v>
      </c>
      <c r="B26" s="85"/>
      <c r="C26" s="81"/>
      <c r="D26" s="69" t="s">
        <v>39</v>
      </c>
      <c r="E26" s="82"/>
      <c r="F26" s="83" t="s">
        <v>39</v>
      </c>
      <c r="G26" s="84"/>
    </row>
    <row r="27" spans="1:7">
      <c r="A27" s="68"/>
      <c r="B27" s="86"/>
      <c r="C27" s="81"/>
      <c r="D27" s="69"/>
      <c r="E27" s="82"/>
      <c r="F27" s="83"/>
      <c r="G27" s="84"/>
    </row>
    <row r="28" spans="1:7">
      <c r="A28" s="68" t="s">
        <v>40</v>
      </c>
      <c r="B28" s="69"/>
      <c r="C28" s="81"/>
      <c r="D28" s="83" t="s">
        <v>41</v>
      </c>
      <c r="E28" s="81"/>
      <c r="F28" s="87" t="s">
        <v>41</v>
      </c>
      <c r="G28" s="84"/>
    </row>
    <row r="29" spans="1:7" ht="69" customHeight="1">
      <c r="A29" s="68"/>
      <c r="B29" s="69"/>
      <c r="C29" s="88"/>
      <c r="D29" s="89"/>
      <c r="E29" s="88"/>
      <c r="F29" s="69"/>
      <c r="G29" s="84"/>
    </row>
    <row r="30" spans="1:7">
      <c r="A30" s="90" t="s">
        <v>42</v>
      </c>
      <c r="B30" s="91"/>
      <c r="C30" s="92">
        <v>21</v>
      </c>
      <c r="D30" s="91" t="s">
        <v>43</v>
      </c>
      <c r="E30" s="93"/>
      <c r="F30" s="94">
        <f>C23-F32</f>
        <v>0</v>
      </c>
      <c r="G30" s="95"/>
    </row>
    <row r="31" spans="1:7">
      <c r="A31" s="90" t="s">
        <v>44</v>
      </c>
      <c r="B31" s="91"/>
      <c r="C31" s="92">
        <f>SazbaDPH1</f>
        <v>21</v>
      </c>
      <c r="D31" s="91" t="s">
        <v>45</v>
      </c>
      <c r="E31" s="93"/>
      <c r="F31" s="94">
        <f>ROUND(PRODUCT(F30,C31/100),0)</f>
        <v>0</v>
      </c>
      <c r="G31" s="95"/>
    </row>
    <row r="32" spans="1:7">
      <c r="A32" s="90" t="s">
        <v>42</v>
      </c>
      <c r="B32" s="91"/>
      <c r="C32" s="92">
        <v>0</v>
      </c>
      <c r="D32" s="91" t="s">
        <v>45</v>
      </c>
      <c r="E32" s="93"/>
      <c r="F32" s="94">
        <v>0</v>
      </c>
      <c r="G32" s="95"/>
    </row>
    <row r="33" spans="1:8">
      <c r="A33" s="90" t="s">
        <v>44</v>
      </c>
      <c r="B33" s="96"/>
      <c r="C33" s="97">
        <f>SazbaDPH2</f>
        <v>0</v>
      </c>
      <c r="D33" s="91" t="s">
        <v>45</v>
      </c>
      <c r="E33" s="64"/>
      <c r="F33" s="94">
        <f>ROUND(PRODUCT(F32,C33/100),0)</f>
        <v>0</v>
      </c>
      <c r="G33" s="95"/>
    </row>
    <row r="34" spans="1:8" s="103" customFormat="1" ht="19.5" customHeight="1" thickBot="1">
      <c r="A34" s="98" t="s">
        <v>46</v>
      </c>
      <c r="B34" s="99"/>
      <c r="C34" s="99"/>
      <c r="D34" s="99"/>
      <c r="E34" s="100"/>
      <c r="F34" s="101">
        <f>ROUND(SUM(F30:F33),0)</f>
        <v>0</v>
      </c>
      <c r="G34" s="102"/>
    </row>
    <row r="36" spans="1:8">
      <c r="A36" s="104" t="s">
        <v>47</v>
      </c>
      <c r="B36" s="104"/>
      <c r="C36" s="104"/>
      <c r="D36" s="104"/>
      <c r="E36" s="104"/>
      <c r="F36" s="104"/>
      <c r="G36" s="104"/>
      <c r="H36" t="s">
        <v>5</v>
      </c>
    </row>
    <row r="37" spans="1:8" ht="14.25" customHeight="1">
      <c r="A37" s="104"/>
      <c r="B37" s="105"/>
      <c r="C37" s="105"/>
      <c r="D37" s="105"/>
      <c r="E37" s="105"/>
      <c r="F37" s="105"/>
      <c r="G37" s="105"/>
      <c r="H37" t="s">
        <v>5</v>
      </c>
    </row>
    <row r="38" spans="1:8" ht="12.75" customHeight="1">
      <c r="A38" s="106"/>
      <c r="B38" s="105"/>
      <c r="C38" s="105"/>
      <c r="D38" s="105"/>
      <c r="E38" s="105"/>
      <c r="F38" s="105"/>
      <c r="G38" s="105"/>
      <c r="H38" t="s">
        <v>5</v>
      </c>
    </row>
    <row r="39" spans="1:8">
      <c r="A39" s="106"/>
      <c r="B39" s="105"/>
      <c r="C39" s="105"/>
      <c r="D39" s="105"/>
      <c r="E39" s="105"/>
      <c r="F39" s="105"/>
      <c r="G39" s="105"/>
      <c r="H39" t="s">
        <v>5</v>
      </c>
    </row>
    <row r="40" spans="1:8">
      <c r="A40" s="106"/>
      <c r="B40" s="105"/>
      <c r="C40" s="105"/>
      <c r="D40" s="105"/>
      <c r="E40" s="105"/>
      <c r="F40" s="105"/>
      <c r="G40" s="105"/>
      <c r="H40" t="s">
        <v>5</v>
      </c>
    </row>
    <row r="41" spans="1:8">
      <c r="A41" s="106"/>
      <c r="B41" s="105"/>
      <c r="C41" s="105"/>
      <c r="D41" s="105"/>
      <c r="E41" s="105"/>
      <c r="F41" s="105"/>
      <c r="G41" s="105"/>
      <c r="H41" t="s">
        <v>5</v>
      </c>
    </row>
    <row r="42" spans="1:8">
      <c r="A42" s="106"/>
      <c r="B42" s="105"/>
      <c r="C42" s="105"/>
      <c r="D42" s="105"/>
      <c r="E42" s="105"/>
      <c r="F42" s="105"/>
      <c r="G42" s="105"/>
      <c r="H42" t="s">
        <v>5</v>
      </c>
    </row>
    <row r="43" spans="1:8">
      <c r="A43" s="106"/>
      <c r="B43" s="105"/>
      <c r="C43" s="105"/>
      <c r="D43" s="105"/>
      <c r="E43" s="105"/>
      <c r="F43" s="105"/>
      <c r="G43" s="105"/>
      <c r="H43" t="s">
        <v>5</v>
      </c>
    </row>
    <row r="44" spans="1:8">
      <c r="A44" s="106"/>
      <c r="B44" s="105"/>
      <c r="C44" s="105"/>
      <c r="D44" s="105"/>
      <c r="E44" s="105"/>
      <c r="F44" s="105"/>
      <c r="G44" s="105"/>
      <c r="H44" t="s">
        <v>5</v>
      </c>
    </row>
    <row r="45" spans="1:8" ht="0.75" customHeight="1">
      <c r="A45" s="106"/>
      <c r="B45" s="105"/>
      <c r="C45" s="105"/>
      <c r="D45" s="105"/>
      <c r="E45" s="105"/>
      <c r="F45" s="105"/>
      <c r="G45" s="105"/>
      <c r="H45" t="s">
        <v>5</v>
      </c>
    </row>
    <row r="46" spans="1:8">
      <c r="B46" s="107"/>
      <c r="C46" s="107"/>
      <c r="D46" s="107"/>
      <c r="E46" s="107"/>
      <c r="F46" s="107"/>
      <c r="G46" s="107"/>
    </row>
    <row r="47" spans="1:8">
      <c r="B47" s="107"/>
      <c r="C47" s="107"/>
      <c r="D47" s="107"/>
      <c r="E47" s="107"/>
      <c r="F47" s="107"/>
      <c r="G47" s="107"/>
    </row>
    <row r="48" spans="1:8">
      <c r="B48" s="107"/>
      <c r="C48" s="107"/>
      <c r="D48" s="107"/>
      <c r="E48" s="107"/>
      <c r="F48" s="107"/>
      <c r="G48" s="107"/>
    </row>
    <row r="49" spans="2:7">
      <c r="B49" s="107"/>
      <c r="C49" s="107"/>
      <c r="D49" s="107"/>
      <c r="E49" s="107"/>
      <c r="F49" s="107"/>
      <c r="G49" s="107"/>
    </row>
    <row r="50" spans="2:7">
      <c r="B50" s="107"/>
      <c r="C50" s="107"/>
      <c r="D50" s="107"/>
      <c r="E50" s="107"/>
      <c r="F50" s="107"/>
      <c r="G50" s="107"/>
    </row>
    <row r="51" spans="2:7">
      <c r="B51" s="107"/>
      <c r="C51" s="107"/>
      <c r="D51" s="107"/>
      <c r="E51" s="107"/>
      <c r="F51" s="107"/>
      <c r="G51" s="107"/>
    </row>
    <row r="52" spans="2:7">
      <c r="B52" s="107"/>
      <c r="C52" s="107"/>
      <c r="D52" s="107"/>
      <c r="E52" s="107"/>
      <c r="F52" s="107"/>
      <c r="G52" s="107"/>
    </row>
    <row r="53" spans="2:7">
      <c r="B53" s="107"/>
      <c r="C53" s="107"/>
      <c r="D53" s="107"/>
      <c r="E53" s="107"/>
      <c r="F53" s="107"/>
      <c r="G53" s="107"/>
    </row>
    <row r="54" spans="2:7">
      <c r="B54" s="107"/>
      <c r="C54" s="107"/>
      <c r="D54" s="107"/>
      <c r="E54" s="107"/>
      <c r="F54" s="107"/>
      <c r="G54" s="107"/>
    </row>
    <row r="55" spans="2:7">
      <c r="B55" s="107"/>
      <c r="C55" s="107"/>
      <c r="D55" s="107"/>
      <c r="E55" s="107"/>
      <c r="F55" s="107"/>
      <c r="G55" s="107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4"/>
  <sheetViews>
    <sheetView workbookViewId="0">
      <selection activeCell="H23" sqref="H23:I23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108" t="s">
        <v>48</v>
      </c>
      <c r="B1" s="109"/>
      <c r="C1" s="110" t="str">
        <f>CONCATENATE(cislostavby," ",nazevstavby)</f>
        <v>2025 Frýdl</v>
      </c>
      <c r="D1" s="111"/>
      <c r="E1" s="112"/>
      <c r="F1" s="111"/>
      <c r="G1" s="113" t="s">
        <v>49</v>
      </c>
      <c r="H1" s="114" t="s">
        <v>81</v>
      </c>
      <c r="I1" s="115"/>
    </row>
    <row r="2" spans="1:57" ht="13.5" thickBot="1">
      <c r="A2" s="116" t="s">
        <v>50</v>
      </c>
      <c r="B2" s="117"/>
      <c r="C2" s="118" t="str">
        <f>CONCATENATE(cisloobjektu," ",nazevobjektu)</f>
        <v>52 Klub důchodců Krnov</v>
      </c>
      <c r="D2" s="119"/>
      <c r="E2" s="120"/>
      <c r="F2" s="119"/>
      <c r="G2" s="121" t="s">
        <v>82</v>
      </c>
      <c r="H2" s="122"/>
      <c r="I2" s="123"/>
    </row>
    <row r="3" spans="1:57" ht="13.5" thickTop="1">
      <c r="A3" s="82"/>
      <c r="B3" s="82"/>
      <c r="C3" s="82"/>
      <c r="D3" s="82"/>
      <c r="E3" s="82"/>
      <c r="F3" s="69"/>
      <c r="G3" s="82"/>
      <c r="H3" s="82"/>
      <c r="I3" s="82"/>
    </row>
    <row r="4" spans="1:57" ht="19.5" customHeight="1">
      <c r="A4" s="124" t="s">
        <v>51</v>
      </c>
      <c r="B4" s="125"/>
      <c r="C4" s="125"/>
      <c r="D4" s="125"/>
      <c r="E4" s="126"/>
      <c r="F4" s="125"/>
      <c r="G4" s="125"/>
      <c r="H4" s="125"/>
      <c r="I4" s="125"/>
    </row>
    <row r="5" spans="1:57" ht="13.5" thickBot="1">
      <c r="A5" s="82"/>
      <c r="B5" s="82"/>
      <c r="C5" s="82"/>
      <c r="D5" s="82"/>
      <c r="E5" s="82"/>
      <c r="F5" s="82"/>
      <c r="G5" s="82"/>
      <c r="H5" s="82"/>
      <c r="I5" s="82"/>
    </row>
    <row r="6" spans="1:57" s="37" customFormat="1" ht="13.5" thickBot="1">
      <c r="A6" s="127"/>
      <c r="B6" s="128" t="s">
        <v>52</v>
      </c>
      <c r="C6" s="128"/>
      <c r="D6" s="129"/>
      <c r="E6" s="130" t="s">
        <v>53</v>
      </c>
      <c r="F6" s="131" t="s">
        <v>54</v>
      </c>
      <c r="G6" s="131" t="s">
        <v>55</v>
      </c>
      <c r="H6" s="131" t="s">
        <v>56</v>
      </c>
      <c r="I6" s="132" t="s">
        <v>30</v>
      </c>
    </row>
    <row r="7" spans="1:57" s="37" customFormat="1">
      <c r="A7" s="231" t="str">
        <f>Položky!B7</f>
        <v>97</v>
      </c>
      <c r="B7" s="133" t="str">
        <f>Položky!C7</f>
        <v>Prorážení otvorů</v>
      </c>
      <c r="C7" s="69"/>
      <c r="D7" s="134"/>
      <c r="E7" s="232">
        <f>Položky!BA26</f>
        <v>0</v>
      </c>
      <c r="F7" s="233">
        <f>Položky!BB26</f>
        <v>0</v>
      </c>
      <c r="G7" s="233">
        <f>Položky!BC26</f>
        <v>0</v>
      </c>
      <c r="H7" s="233">
        <f>Položky!BD26</f>
        <v>0</v>
      </c>
      <c r="I7" s="234">
        <f>Položky!BE26</f>
        <v>0</v>
      </c>
    </row>
    <row r="8" spans="1:57" s="37" customFormat="1">
      <c r="A8" s="231" t="str">
        <f>Položky!B27</f>
        <v>M21</v>
      </c>
      <c r="B8" s="133" t="str">
        <f>Položky!C27</f>
        <v>Elektromontáže</v>
      </c>
      <c r="C8" s="69"/>
      <c r="D8" s="134"/>
      <c r="E8" s="232">
        <f>Položky!BA174</f>
        <v>0</v>
      </c>
      <c r="F8" s="233">
        <f>Položky!BB174</f>
        <v>0</v>
      </c>
      <c r="G8" s="233">
        <f>Položky!BC174</f>
        <v>0</v>
      </c>
      <c r="H8" s="233">
        <f>Položky!BD174</f>
        <v>0</v>
      </c>
      <c r="I8" s="234">
        <f>Položky!BE174</f>
        <v>0</v>
      </c>
    </row>
    <row r="9" spans="1:57" s="37" customFormat="1" ht="13.5" thickBot="1">
      <c r="A9" s="231" t="str">
        <f>Položky!B175</f>
        <v>M22</v>
      </c>
      <c r="B9" s="133" t="str">
        <f>Položky!C175</f>
        <v>Montáž sdělovací a zabezp. techniky</v>
      </c>
      <c r="C9" s="69"/>
      <c r="D9" s="134"/>
      <c r="E9" s="232">
        <f>Položky!BA191</f>
        <v>0</v>
      </c>
      <c r="F9" s="233">
        <f>Položky!BB191</f>
        <v>0</v>
      </c>
      <c r="G9" s="233">
        <f>Položky!BC191</f>
        <v>0</v>
      </c>
      <c r="H9" s="233">
        <f>Položky!BD191</f>
        <v>0</v>
      </c>
      <c r="I9" s="234">
        <f>Položky!BE191</f>
        <v>0</v>
      </c>
    </row>
    <row r="10" spans="1:57" s="141" customFormat="1" ht="13.5" thickBot="1">
      <c r="A10" s="135"/>
      <c r="B10" s="136" t="s">
        <v>57</v>
      </c>
      <c r="C10" s="136"/>
      <c r="D10" s="137"/>
      <c r="E10" s="138">
        <f>SUM(E7:E9)</f>
        <v>0</v>
      </c>
      <c r="F10" s="139">
        <f>SUM(F7:F9)</f>
        <v>0</v>
      </c>
      <c r="G10" s="139">
        <f>SUM(G7:G9)</f>
        <v>0</v>
      </c>
      <c r="H10" s="139">
        <f>SUM(H7:H9)</f>
        <v>0</v>
      </c>
      <c r="I10" s="140">
        <f>SUM(I7:I9)</f>
        <v>0</v>
      </c>
    </row>
    <row r="11" spans="1:57">
      <c r="A11" s="69"/>
      <c r="B11" s="69"/>
      <c r="C11" s="69"/>
      <c r="D11" s="69"/>
      <c r="E11" s="69"/>
      <c r="F11" s="69"/>
      <c r="G11" s="69"/>
      <c r="H11" s="69"/>
      <c r="I11" s="69"/>
    </row>
    <row r="12" spans="1:57" ht="19.5" customHeight="1">
      <c r="A12" s="125" t="s">
        <v>58</v>
      </c>
      <c r="B12" s="125"/>
      <c r="C12" s="125"/>
      <c r="D12" s="125"/>
      <c r="E12" s="125"/>
      <c r="F12" s="125"/>
      <c r="G12" s="142"/>
      <c r="H12" s="125"/>
      <c r="I12" s="125"/>
      <c r="BA12" s="43"/>
      <c r="BB12" s="43"/>
      <c r="BC12" s="43"/>
      <c r="BD12" s="43"/>
      <c r="BE12" s="43"/>
    </row>
    <row r="13" spans="1:57" ht="13.5" thickBot="1">
      <c r="A13" s="82"/>
      <c r="B13" s="82"/>
      <c r="C13" s="82"/>
      <c r="D13" s="82"/>
      <c r="E13" s="82"/>
      <c r="F13" s="82"/>
      <c r="G13" s="82"/>
      <c r="H13" s="82"/>
      <c r="I13" s="82"/>
    </row>
    <row r="14" spans="1:57">
      <c r="A14" s="76" t="s">
        <v>59</v>
      </c>
      <c r="B14" s="77"/>
      <c r="C14" s="77"/>
      <c r="D14" s="143"/>
      <c r="E14" s="144" t="s">
        <v>60</v>
      </c>
      <c r="F14" s="145" t="s">
        <v>61</v>
      </c>
      <c r="G14" s="146" t="s">
        <v>62</v>
      </c>
      <c r="H14" s="147"/>
      <c r="I14" s="148" t="s">
        <v>60</v>
      </c>
    </row>
    <row r="15" spans="1:57">
      <c r="A15" s="67" t="s">
        <v>294</v>
      </c>
      <c r="B15" s="58"/>
      <c r="C15" s="58"/>
      <c r="D15" s="149"/>
      <c r="E15" s="150"/>
      <c r="F15" s="151"/>
      <c r="G15" s="152">
        <f>CHOOSE(BA15+1,HSV+PSV,HSV+PSV+Mont,HSV+PSV+Dodavka+Mont,HSV,PSV,Mont,Dodavka,Mont+Dodavka,0)</f>
        <v>0</v>
      </c>
      <c r="H15" s="153"/>
      <c r="I15" s="154">
        <f>E15+F15*G15/100</f>
        <v>0</v>
      </c>
      <c r="BA15">
        <v>0</v>
      </c>
    </row>
    <row r="16" spans="1:57">
      <c r="A16" s="67" t="s">
        <v>295</v>
      </c>
      <c r="B16" s="58"/>
      <c r="C16" s="58"/>
      <c r="D16" s="149"/>
      <c r="E16" s="150"/>
      <c r="F16" s="151"/>
      <c r="G16" s="152">
        <f>CHOOSE(BA16+1,HSV+PSV,HSV+PSV+Mont,HSV+PSV+Dodavka+Mont,HSV,PSV,Mont,Dodavka,Mont+Dodavka,0)</f>
        <v>0</v>
      </c>
      <c r="H16" s="153"/>
      <c r="I16" s="154">
        <f>E16+F16*G16/100</f>
        <v>0</v>
      </c>
      <c r="BA16">
        <v>0</v>
      </c>
    </row>
    <row r="17" spans="1:53">
      <c r="A17" s="67" t="s">
        <v>296</v>
      </c>
      <c r="B17" s="58"/>
      <c r="C17" s="58"/>
      <c r="D17" s="149"/>
      <c r="E17" s="150"/>
      <c r="F17" s="151"/>
      <c r="G17" s="152">
        <f>CHOOSE(BA17+1,HSV+PSV,HSV+PSV+Mont,HSV+PSV+Dodavka+Mont,HSV,PSV,Mont,Dodavka,Mont+Dodavka,0)</f>
        <v>0</v>
      </c>
      <c r="H17" s="153"/>
      <c r="I17" s="154">
        <f>E17+F17*G17/100</f>
        <v>0</v>
      </c>
      <c r="BA17">
        <v>0</v>
      </c>
    </row>
    <row r="18" spans="1:53">
      <c r="A18" s="67" t="s">
        <v>297</v>
      </c>
      <c r="B18" s="58"/>
      <c r="C18" s="58"/>
      <c r="D18" s="149"/>
      <c r="E18" s="150"/>
      <c r="F18" s="151"/>
      <c r="G18" s="152">
        <f>CHOOSE(BA18+1,HSV+PSV,HSV+PSV+Mont,HSV+PSV+Dodavka+Mont,HSV,PSV,Mont,Dodavka,Mont+Dodavka,0)</f>
        <v>0</v>
      </c>
      <c r="H18" s="153"/>
      <c r="I18" s="154">
        <f>E18+F18*G18/100</f>
        <v>0</v>
      </c>
      <c r="BA18">
        <v>0</v>
      </c>
    </row>
    <row r="19" spans="1:53">
      <c r="A19" s="67" t="s">
        <v>298</v>
      </c>
      <c r="B19" s="58"/>
      <c r="C19" s="58"/>
      <c r="D19" s="149"/>
      <c r="E19" s="150"/>
      <c r="F19" s="151"/>
      <c r="G19" s="152">
        <f>CHOOSE(BA19+1,HSV+PSV,HSV+PSV+Mont,HSV+PSV+Dodavka+Mont,HSV,PSV,Mont,Dodavka,Mont+Dodavka,0)</f>
        <v>0</v>
      </c>
      <c r="H19" s="153"/>
      <c r="I19" s="154">
        <f>E19+F19*G19/100</f>
        <v>0</v>
      </c>
      <c r="BA19">
        <v>1</v>
      </c>
    </row>
    <row r="20" spans="1:53">
      <c r="A20" s="67" t="s">
        <v>299</v>
      </c>
      <c r="B20" s="58"/>
      <c r="C20" s="58"/>
      <c r="D20" s="149"/>
      <c r="E20" s="150"/>
      <c r="F20" s="151"/>
      <c r="G20" s="152">
        <f>CHOOSE(BA20+1,HSV+PSV,HSV+PSV+Mont,HSV+PSV+Dodavka+Mont,HSV,PSV,Mont,Dodavka,Mont+Dodavka,0)</f>
        <v>0</v>
      </c>
      <c r="H20" s="153"/>
      <c r="I20" s="154">
        <f>E20+F20*G20/100</f>
        <v>0</v>
      </c>
      <c r="BA20">
        <v>1</v>
      </c>
    </row>
    <row r="21" spans="1:53">
      <c r="A21" s="67" t="s">
        <v>300</v>
      </c>
      <c r="B21" s="58"/>
      <c r="C21" s="58"/>
      <c r="D21" s="149"/>
      <c r="E21" s="150"/>
      <c r="F21" s="151"/>
      <c r="G21" s="152">
        <f>CHOOSE(BA21+1,HSV+PSV,HSV+PSV+Mont,HSV+PSV+Dodavka+Mont,HSV,PSV,Mont,Dodavka,Mont+Dodavka,0)</f>
        <v>0</v>
      </c>
      <c r="H21" s="153"/>
      <c r="I21" s="154">
        <f>E21+F21*G21/100</f>
        <v>0</v>
      </c>
      <c r="BA21">
        <v>2</v>
      </c>
    </row>
    <row r="22" spans="1:53">
      <c r="A22" s="67" t="s">
        <v>301</v>
      </c>
      <c r="B22" s="58"/>
      <c r="C22" s="58"/>
      <c r="D22" s="149"/>
      <c r="E22" s="150"/>
      <c r="F22" s="151"/>
      <c r="G22" s="152">
        <f>CHOOSE(BA22+1,HSV+PSV,HSV+PSV+Mont,HSV+PSV+Dodavka+Mont,HSV,PSV,Mont,Dodavka,Mont+Dodavka,0)</f>
        <v>0</v>
      </c>
      <c r="H22" s="153"/>
      <c r="I22" s="154">
        <f>E22+F22*G22/100</f>
        <v>0</v>
      </c>
      <c r="BA22">
        <v>2</v>
      </c>
    </row>
    <row r="23" spans="1:53" ht="13.5" thickBot="1">
      <c r="A23" s="155"/>
      <c r="B23" s="156" t="s">
        <v>63</v>
      </c>
      <c r="C23" s="157"/>
      <c r="D23" s="158"/>
      <c r="E23" s="159"/>
      <c r="F23" s="160"/>
      <c r="G23" s="160"/>
      <c r="H23" s="161">
        <f>SUM(I15:I22)</f>
        <v>0</v>
      </c>
      <c r="I23" s="162"/>
    </row>
    <row r="25" spans="1:53">
      <c r="B25" s="141"/>
      <c r="F25" s="163"/>
      <c r="G25" s="164"/>
      <c r="H25" s="164"/>
      <c r="I25" s="165"/>
    </row>
    <row r="26" spans="1:53">
      <c r="F26" s="163"/>
      <c r="G26" s="164"/>
      <c r="H26" s="164"/>
      <c r="I26" s="165"/>
    </row>
    <row r="27" spans="1:53">
      <c r="F27" s="163"/>
      <c r="G27" s="164"/>
      <c r="H27" s="164"/>
      <c r="I27" s="165"/>
    </row>
    <row r="28" spans="1:53">
      <c r="F28" s="163"/>
      <c r="G28" s="164"/>
      <c r="H28" s="164"/>
      <c r="I28" s="165"/>
    </row>
    <row r="29" spans="1:53">
      <c r="F29" s="163"/>
      <c r="G29" s="164"/>
      <c r="H29" s="164"/>
      <c r="I29" s="165"/>
    </row>
    <row r="30" spans="1:53">
      <c r="F30" s="163"/>
      <c r="G30" s="164"/>
      <c r="H30" s="164"/>
      <c r="I30" s="165"/>
    </row>
    <row r="31" spans="1:53">
      <c r="F31" s="163"/>
      <c r="G31" s="164"/>
      <c r="H31" s="164"/>
      <c r="I31" s="165"/>
    </row>
    <row r="32" spans="1:53">
      <c r="F32" s="163"/>
      <c r="G32" s="164"/>
      <c r="H32" s="164"/>
      <c r="I32" s="165"/>
    </row>
    <row r="33" spans="6:9">
      <c r="F33" s="163"/>
      <c r="G33" s="164"/>
      <c r="H33" s="164"/>
      <c r="I33" s="165"/>
    </row>
    <row r="34" spans="6:9">
      <c r="F34" s="163"/>
      <c r="G34" s="164"/>
      <c r="H34" s="164"/>
      <c r="I34" s="165"/>
    </row>
    <row r="35" spans="6:9">
      <c r="F35" s="163"/>
      <c r="G35" s="164"/>
      <c r="H35" s="164"/>
      <c r="I35" s="165"/>
    </row>
    <row r="36" spans="6:9">
      <c r="F36" s="163"/>
      <c r="G36" s="164"/>
      <c r="H36" s="164"/>
      <c r="I36" s="165"/>
    </row>
    <row r="37" spans="6:9">
      <c r="F37" s="163"/>
      <c r="G37" s="164"/>
      <c r="H37" s="164"/>
      <c r="I37" s="165"/>
    </row>
    <row r="38" spans="6:9">
      <c r="F38" s="163"/>
      <c r="G38" s="164"/>
      <c r="H38" s="164"/>
      <c r="I38" s="165"/>
    </row>
    <row r="39" spans="6:9">
      <c r="F39" s="163"/>
      <c r="G39" s="164"/>
      <c r="H39" s="164"/>
      <c r="I39" s="165"/>
    </row>
    <row r="40" spans="6:9">
      <c r="F40" s="163"/>
      <c r="G40" s="164"/>
      <c r="H40" s="164"/>
      <c r="I40" s="165"/>
    </row>
    <row r="41" spans="6:9">
      <c r="F41" s="163"/>
      <c r="G41" s="164"/>
      <c r="H41" s="164"/>
      <c r="I41" s="165"/>
    </row>
    <row r="42" spans="6:9">
      <c r="F42" s="163"/>
      <c r="G42" s="164"/>
      <c r="H42" s="164"/>
      <c r="I42" s="165"/>
    </row>
    <row r="43" spans="6:9">
      <c r="F43" s="163"/>
      <c r="G43" s="164"/>
      <c r="H43" s="164"/>
      <c r="I43" s="165"/>
    </row>
    <row r="44" spans="6:9">
      <c r="F44" s="163"/>
      <c r="G44" s="164"/>
      <c r="H44" s="164"/>
      <c r="I44" s="165"/>
    </row>
    <row r="45" spans="6:9">
      <c r="F45" s="163"/>
      <c r="G45" s="164"/>
      <c r="H45" s="164"/>
      <c r="I45" s="165"/>
    </row>
    <row r="46" spans="6:9">
      <c r="F46" s="163"/>
      <c r="G46" s="164"/>
      <c r="H46" s="164"/>
      <c r="I46" s="165"/>
    </row>
    <row r="47" spans="6:9">
      <c r="F47" s="163"/>
      <c r="G47" s="164"/>
      <c r="H47" s="164"/>
      <c r="I47" s="165"/>
    </row>
    <row r="48" spans="6:9">
      <c r="F48" s="163"/>
      <c r="G48" s="164"/>
      <c r="H48" s="164"/>
      <c r="I48" s="165"/>
    </row>
    <row r="49" spans="6:9">
      <c r="F49" s="163"/>
      <c r="G49" s="164"/>
      <c r="H49" s="164"/>
      <c r="I49" s="165"/>
    </row>
    <row r="50" spans="6:9">
      <c r="F50" s="163"/>
      <c r="G50" s="164"/>
      <c r="H50" s="164"/>
      <c r="I50" s="165"/>
    </row>
    <row r="51" spans="6:9">
      <c r="F51" s="163"/>
      <c r="G51" s="164"/>
      <c r="H51" s="164"/>
      <c r="I51" s="165"/>
    </row>
    <row r="52" spans="6:9">
      <c r="F52" s="163"/>
      <c r="G52" s="164"/>
      <c r="H52" s="164"/>
      <c r="I52" s="165"/>
    </row>
    <row r="53" spans="6:9">
      <c r="F53" s="163"/>
      <c r="G53" s="164"/>
      <c r="H53" s="164"/>
      <c r="I53" s="165"/>
    </row>
    <row r="54" spans="6:9">
      <c r="F54" s="163"/>
      <c r="G54" s="164"/>
      <c r="H54" s="164"/>
      <c r="I54" s="165"/>
    </row>
    <row r="55" spans="6:9">
      <c r="F55" s="163"/>
      <c r="G55" s="164"/>
      <c r="H55" s="164"/>
      <c r="I55" s="165"/>
    </row>
    <row r="56" spans="6:9">
      <c r="F56" s="163"/>
      <c r="G56" s="164"/>
      <c r="H56" s="164"/>
      <c r="I56" s="165"/>
    </row>
    <row r="57" spans="6:9">
      <c r="F57" s="163"/>
      <c r="G57" s="164"/>
      <c r="H57" s="164"/>
      <c r="I57" s="165"/>
    </row>
    <row r="58" spans="6:9">
      <c r="F58" s="163"/>
      <c r="G58" s="164"/>
      <c r="H58" s="164"/>
      <c r="I58" s="165"/>
    </row>
    <row r="59" spans="6:9">
      <c r="F59" s="163"/>
      <c r="G59" s="164"/>
      <c r="H59" s="164"/>
      <c r="I59" s="165"/>
    </row>
    <row r="60" spans="6:9">
      <c r="F60" s="163"/>
      <c r="G60" s="164"/>
      <c r="H60" s="164"/>
      <c r="I60" s="165"/>
    </row>
    <row r="61" spans="6:9">
      <c r="F61" s="163"/>
      <c r="G61" s="164"/>
      <c r="H61" s="164"/>
      <c r="I61" s="165"/>
    </row>
    <row r="62" spans="6:9">
      <c r="F62" s="163"/>
      <c r="G62" s="164"/>
      <c r="H62" s="164"/>
      <c r="I62" s="165"/>
    </row>
    <row r="63" spans="6:9">
      <c r="F63" s="163"/>
      <c r="G63" s="164"/>
      <c r="H63" s="164"/>
      <c r="I63" s="165"/>
    </row>
    <row r="64" spans="6:9">
      <c r="F64" s="163"/>
      <c r="G64" s="164"/>
      <c r="H64" s="164"/>
      <c r="I64" s="165"/>
    </row>
    <row r="65" spans="6:9">
      <c r="F65" s="163"/>
      <c r="G65" s="164"/>
      <c r="H65" s="164"/>
      <c r="I65" s="165"/>
    </row>
    <row r="66" spans="6:9">
      <c r="F66" s="163"/>
      <c r="G66" s="164"/>
      <c r="H66" s="164"/>
      <c r="I66" s="165"/>
    </row>
    <row r="67" spans="6:9">
      <c r="F67" s="163"/>
      <c r="G67" s="164"/>
      <c r="H67" s="164"/>
      <c r="I67" s="165"/>
    </row>
    <row r="68" spans="6:9">
      <c r="F68" s="163"/>
      <c r="G68" s="164"/>
      <c r="H68" s="164"/>
      <c r="I68" s="165"/>
    </row>
    <row r="69" spans="6:9">
      <c r="F69" s="163"/>
      <c r="G69" s="164"/>
      <c r="H69" s="164"/>
      <c r="I69" s="165"/>
    </row>
    <row r="70" spans="6:9">
      <c r="F70" s="163"/>
      <c r="G70" s="164"/>
      <c r="H70" s="164"/>
      <c r="I70" s="165"/>
    </row>
    <row r="71" spans="6:9">
      <c r="F71" s="163"/>
      <c r="G71" s="164"/>
      <c r="H71" s="164"/>
      <c r="I71" s="165"/>
    </row>
    <row r="72" spans="6:9">
      <c r="F72" s="163"/>
      <c r="G72" s="164"/>
      <c r="H72" s="164"/>
      <c r="I72" s="165"/>
    </row>
    <row r="73" spans="6:9">
      <c r="F73" s="163"/>
      <c r="G73" s="164"/>
      <c r="H73" s="164"/>
      <c r="I73" s="165"/>
    </row>
    <row r="74" spans="6:9">
      <c r="F74" s="163"/>
      <c r="G74" s="164"/>
      <c r="H74" s="164"/>
      <c r="I74" s="165"/>
    </row>
  </sheetData>
  <mergeCells count="4">
    <mergeCell ref="A1:B1"/>
    <mergeCell ref="A2:B2"/>
    <mergeCell ref="G2:I2"/>
    <mergeCell ref="H23:I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264"/>
  <sheetViews>
    <sheetView showGridLines="0" showZeros="0" zoomScaleNormal="100" workbookViewId="0">
      <selection activeCell="A191" sqref="A191:IV193"/>
    </sheetView>
  </sheetViews>
  <sheetFormatPr defaultRowHeight="12.75"/>
  <cols>
    <col min="1" max="1" width="4.42578125" style="167" customWidth="1"/>
    <col min="2" max="2" width="11.5703125" style="167" customWidth="1"/>
    <col min="3" max="3" width="40.42578125" style="167" customWidth="1"/>
    <col min="4" max="4" width="5.5703125" style="167" customWidth="1"/>
    <col min="5" max="5" width="8.5703125" style="225" customWidth="1"/>
    <col min="6" max="6" width="9.85546875" style="167" customWidth="1"/>
    <col min="7" max="7" width="13.85546875" style="167" customWidth="1"/>
    <col min="8" max="11" width="9.140625" style="167"/>
    <col min="12" max="12" width="75.42578125" style="167" customWidth="1"/>
    <col min="13" max="13" width="45.28515625" style="167" customWidth="1"/>
    <col min="14" max="16384" width="9.140625" style="167"/>
  </cols>
  <sheetData>
    <row r="1" spans="1:104" ht="15.75">
      <c r="A1" s="166" t="s">
        <v>76</v>
      </c>
      <c r="B1" s="166"/>
      <c r="C1" s="166"/>
      <c r="D1" s="166"/>
      <c r="E1" s="166"/>
      <c r="F1" s="166"/>
      <c r="G1" s="166"/>
    </row>
    <row r="2" spans="1:104" ht="14.25" customHeight="1" thickBot="1">
      <c r="A2" s="168"/>
      <c r="B2" s="169"/>
      <c r="C2" s="170"/>
      <c r="D2" s="170"/>
      <c r="E2" s="171"/>
      <c r="F2" s="170"/>
      <c r="G2" s="170"/>
    </row>
    <row r="3" spans="1:104" ht="13.5" thickTop="1">
      <c r="A3" s="108" t="s">
        <v>48</v>
      </c>
      <c r="B3" s="109"/>
      <c r="C3" s="110" t="str">
        <f>CONCATENATE(cislostavby," ",nazevstavby)</f>
        <v>2025 Frýdl</v>
      </c>
      <c r="D3" s="172"/>
      <c r="E3" s="173" t="s">
        <v>64</v>
      </c>
      <c r="F3" s="174" t="str">
        <f>Rekapitulace!H1</f>
        <v>09122025</v>
      </c>
      <c r="G3" s="175"/>
    </row>
    <row r="4" spans="1:104" ht="13.5" thickBot="1">
      <c r="A4" s="176" t="s">
        <v>50</v>
      </c>
      <c r="B4" s="117"/>
      <c r="C4" s="118" t="str">
        <f>CONCATENATE(cisloobjektu," ",nazevobjektu)</f>
        <v>52 Klub důchodců Krnov</v>
      </c>
      <c r="D4" s="177"/>
      <c r="E4" s="178" t="str">
        <f>Rekapitulace!G2</f>
        <v>Oprava škody po povodni, klub důchodců Krnov</v>
      </c>
      <c r="F4" s="179"/>
      <c r="G4" s="180"/>
    </row>
    <row r="5" spans="1:104" ht="13.5" thickTop="1">
      <c r="A5" s="181"/>
      <c r="B5" s="168"/>
      <c r="C5" s="168"/>
      <c r="D5" s="168"/>
      <c r="E5" s="182"/>
      <c r="F5" s="168"/>
      <c r="G5" s="183"/>
    </row>
    <row r="6" spans="1:104">
      <c r="A6" s="184" t="s">
        <v>65</v>
      </c>
      <c r="B6" s="185" t="s">
        <v>66</v>
      </c>
      <c r="C6" s="185" t="s">
        <v>67</v>
      </c>
      <c r="D6" s="185" t="s">
        <v>68</v>
      </c>
      <c r="E6" s="186" t="s">
        <v>69</v>
      </c>
      <c r="F6" s="185" t="s">
        <v>70</v>
      </c>
      <c r="G6" s="187" t="s">
        <v>71</v>
      </c>
    </row>
    <row r="7" spans="1:104">
      <c r="A7" s="188" t="s">
        <v>72</v>
      </c>
      <c r="B7" s="189" t="s">
        <v>83</v>
      </c>
      <c r="C7" s="190" t="s">
        <v>84</v>
      </c>
      <c r="D7" s="191"/>
      <c r="E7" s="192"/>
      <c r="F7" s="192"/>
      <c r="G7" s="193"/>
      <c r="H7" s="194"/>
      <c r="I7" s="194"/>
      <c r="O7" s="195">
        <v>1</v>
      </c>
    </row>
    <row r="8" spans="1:104">
      <c r="A8" s="196">
        <v>1</v>
      </c>
      <c r="B8" s="197" t="s">
        <v>85</v>
      </c>
      <c r="C8" s="198" t="s">
        <v>86</v>
      </c>
      <c r="D8" s="199" t="s">
        <v>87</v>
      </c>
      <c r="E8" s="200">
        <v>9</v>
      </c>
      <c r="F8" s="200">
        <v>0</v>
      </c>
      <c r="G8" s="201">
        <f>E8*F8</f>
        <v>0</v>
      </c>
      <c r="O8" s="195">
        <v>2</v>
      </c>
      <c r="AA8" s="167">
        <v>1</v>
      </c>
      <c r="AB8" s="167">
        <v>1</v>
      </c>
      <c r="AC8" s="167">
        <v>1</v>
      </c>
      <c r="AZ8" s="167">
        <v>1</v>
      </c>
      <c r="BA8" s="167">
        <f>IF(AZ8=1,G8,0)</f>
        <v>0</v>
      </c>
      <c r="BB8" s="167">
        <f>IF(AZ8=2,G8,0)</f>
        <v>0</v>
      </c>
      <c r="BC8" s="167">
        <f>IF(AZ8=3,G8,0)</f>
        <v>0</v>
      </c>
      <c r="BD8" s="167">
        <f>IF(AZ8=4,G8,0)</f>
        <v>0</v>
      </c>
      <c r="BE8" s="167">
        <f>IF(AZ8=5,G8,0)</f>
        <v>0</v>
      </c>
      <c r="CA8" s="202">
        <v>1</v>
      </c>
      <c r="CB8" s="202">
        <v>1</v>
      </c>
      <c r="CZ8" s="167">
        <v>0</v>
      </c>
    </row>
    <row r="9" spans="1:104">
      <c r="A9" s="203"/>
      <c r="B9" s="204"/>
      <c r="C9" s="205" t="s">
        <v>88</v>
      </c>
      <c r="D9" s="206"/>
      <c r="E9" s="206"/>
      <c r="F9" s="206"/>
      <c r="G9" s="207"/>
      <c r="L9" s="208" t="s">
        <v>88</v>
      </c>
      <c r="O9" s="195">
        <v>3</v>
      </c>
    </row>
    <row r="10" spans="1:104">
      <c r="A10" s="196">
        <v>2</v>
      </c>
      <c r="B10" s="197" t="s">
        <v>89</v>
      </c>
      <c r="C10" s="198" t="s">
        <v>90</v>
      </c>
      <c r="D10" s="199" t="s">
        <v>91</v>
      </c>
      <c r="E10" s="200">
        <v>1</v>
      </c>
      <c r="F10" s="200">
        <v>0</v>
      </c>
      <c r="G10" s="201">
        <f>E10*F10</f>
        <v>0</v>
      </c>
      <c r="O10" s="195">
        <v>2</v>
      </c>
      <c r="AA10" s="167">
        <v>1</v>
      </c>
      <c r="AB10" s="167">
        <v>1</v>
      </c>
      <c r="AC10" s="167">
        <v>1</v>
      </c>
      <c r="AZ10" s="167">
        <v>1</v>
      </c>
      <c r="BA10" s="167">
        <f>IF(AZ10=1,G10,0)</f>
        <v>0</v>
      </c>
      <c r="BB10" s="167">
        <f>IF(AZ10=2,G10,0)</f>
        <v>0</v>
      </c>
      <c r="BC10" s="167">
        <f>IF(AZ10=3,G10,0)</f>
        <v>0</v>
      </c>
      <c r="BD10" s="167">
        <f>IF(AZ10=4,G10,0)</f>
        <v>0</v>
      </c>
      <c r="BE10" s="167">
        <f>IF(AZ10=5,G10,0)</f>
        <v>0</v>
      </c>
      <c r="CA10" s="202">
        <v>1</v>
      </c>
      <c r="CB10" s="202">
        <v>1</v>
      </c>
      <c r="CZ10" s="167">
        <v>1.33E-3</v>
      </c>
    </row>
    <row r="11" spans="1:104">
      <c r="A11" s="203"/>
      <c r="B11" s="204"/>
      <c r="C11" s="205" t="s">
        <v>92</v>
      </c>
      <c r="D11" s="206"/>
      <c r="E11" s="206"/>
      <c r="F11" s="206"/>
      <c r="G11" s="207"/>
      <c r="L11" s="208" t="s">
        <v>92</v>
      </c>
      <c r="O11" s="195">
        <v>3</v>
      </c>
    </row>
    <row r="12" spans="1:104">
      <c r="A12" s="196">
        <v>3</v>
      </c>
      <c r="B12" s="197" t="s">
        <v>93</v>
      </c>
      <c r="C12" s="198" t="s">
        <v>94</v>
      </c>
      <c r="D12" s="199" t="s">
        <v>91</v>
      </c>
      <c r="E12" s="200">
        <v>79</v>
      </c>
      <c r="F12" s="200">
        <v>0</v>
      </c>
      <c r="G12" s="201">
        <f>E12*F12</f>
        <v>0</v>
      </c>
      <c r="O12" s="195">
        <v>2</v>
      </c>
      <c r="AA12" s="167">
        <v>1</v>
      </c>
      <c r="AB12" s="167">
        <v>1</v>
      </c>
      <c r="AC12" s="167">
        <v>1</v>
      </c>
      <c r="AZ12" s="167">
        <v>1</v>
      </c>
      <c r="BA12" s="167">
        <f>IF(AZ12=1,G12,0)</f>
        <v>0</v>
      </c>
      <c r="BB12" s="167">
        <f>IF(AZ12=2,G12,0)</f>
        <v>0</v>
      </c>
      <c r="BC12" s="167">
        <f>IF(AZ12=3,G12,0)</f>
        <v>0</v>
      </c>
      <c r="BD12" s="167">
        <f>IF(AZ12=4,G12,0)</f>
        <v>0</v>
      </c>
      <c r="BE12" s="167">
        <f>IF(AZ12=5,G12,0)</f>
        <v>0</v>
      </c>
      <c r="CA12" s="202">
        <v>1</v>
      </c>
      <c r="CB12" s="202">
        <v>1</v>
      </c>
      <c r="CZ12" s="167">
        <v>0</v>
      </c>
    </row>
    <row r="13" spans="1:104">
      <c r="A13" s="203"/>
      <c r="B13" s="204"/>
      <c r="C13" s="205" t="s">
        <v>95</v>
      </c>
      <c r="D13" s="206"/>
      <c r="E13" s="206"/>
      <c r="F13" s="206"/>
      <c r="G13" s="207"/>
      <c r="L13" s="208" t="s">
        <v>95</v>
      </c>
      <c r="O13" s="195">
        <v>3</v>
      </c>
    </row>
    <row r="14" spans="1:104">
      <c r="A14" s="196">
        <v>4</v>
      </c>
      <c r="B14" s="197" t="s">
        <v>96</v>
      </c>
      <c r="C14" s="198" t="s">
        <v>97</v>
      </c>
      <c r="D14" s="199" t="s">
        <v>87</v>
      </c>
      <c r="E14" s="200">
        <v>60</v>
      </c>
      <c r="F14" s="200">
        <v>0</v>
      </c>
      <c r="G14" s="201">
        <f>E14*F14</f>
        <v>0</v>
      </c>
      <c r="O14" s="195">
        <v>2</v>
      </c>
      <c r="AA14" s="167">
        <v>1</v>
      </c>
      <c r="AB14" s="167">
        <v>1</v>
      </c>
      <c r="AC14" s="167">
        <v>1</v>
      </c>
      <c r="AZ14" s="167">
        <v>1</v>
      </c>
      <c r="BA14" s="167">
        <f>IF(AZ14=1,G14,0)</f>
        <v>0</v>
      </c>
      <c r="BB14" s="167">
        <f>IF(AZ14=2,G14,0)</f>
        <v>0</v>
      </c>
      <c r="BC14" s="167">
        <f>IF(AZ14=3,G14,0)</f>
        <v>0</v>
      </c>
      <c r="BD14" s="167">
        <f>IF(AZ14=4,G14,0)</f>
        <v>0</v>
      </c>
      <c r="BE14" s="167">
        <f>IF(AZ14=5,G14,0)</f>
        <v>0</v>
      </c>
      <c r="CA14" s="202">
        <v>1</v>
      </c>
      <c r="CB14" s="202">
        <v>1</v>
      </c>
      <c r="CZ14" s="167">
        <v>4.8999999999999998E-4</v>
      </c>
    </row>
    <row r="15" spans="1:104">
      <c r="A15" s="203"/>
      <c r="B15" s="204"/>
      <c r="C15" s="205" t="s">
        <v>98</v>
      </c>
      <c r="D15" s="206"/>
      <c r="E15" s="206"/>
      <c r="F15" s="206"/>
      <c r="G15" s="207"/>
      <c r="L15" s="208" t="s">
        <v>98</v>
      </c>
      <c r="O15" s="195">
        <v>3</v>
      </c>
    </row>
    <row r="16" spans="1:104">
      <c r="A16" s="203"/>
      <c r="B16" s="204"/>
      <c r="C16" s="205" t="s">
        <v>99</v>
      </c>
      <c r="D16" s="206"/>
      <c r="E16" s="206"/>
      <c r="F16" s="206"/>
      <c r="G16" s="207"/>
      <c r="L16" s="208" t="s">
        <v>99</v>
      </c>
      <c r="O16" s="195">
        <v>3</v>
      </c>
    </row>
    <row r="17" spans="1:104">
      <c r="A17" s="196">
        <v>5</v>
      </c>
      <c r="B17" s="197" t="s">
        <v>100</v>
      </c>
      <c r="C17" s="198" t="s">
        <v>101</v>
      </c>
      <c r="D17" s="199" t="s">
        <v>87</v>
      </c>
      <c r="E17" s="200">
        <v>70</v>
      </c>
      <c r="F17" s="200">
        <v>0</v>
      </c>
      <c r="G17" s="201">
        <f>E17*F17</f>
        <v>0</v>
      </c>
      <c r="O17" s="195">
        <v>2</v>
      </c>
      <c r="AA17" s="167">
        <v>1</v>
      </c>
      <c r="AB17" s="167">
        <v>1</v>
      </c>
      <c r="AC17" s="167">
        <v>1</v>
      </c>
      <c r="AZ17" s="167">
        <v>1</v>
      </c>
      <c r="BA17" s="167">
        <f>IF(AZ17=1,G17,0)</f>
        <v>0</v>
      </c>
      <c r="BB17" s="167">
        <f>IF(AZ17=2,G17,0)</f>
        <v>0</v>
      </c>
      <c r="BC17" s="167">
        <f>IF(AZ17=3,G17,0)</f>
        <v>0</v>
      </c>
      <c r="BD17" s="167">
        <f>IF(AZ17=4,G17,0)</f>
        <v>0</v>
      </c>
      <c r="BE17" s="167">
        <f>IF(AZ17=5,G17,0)</f>
        <v>0</v>
      </c>
      <c r="CA17" s="202">
        <v>1</v>
      </c>
      <c r="CB17" s="202">
        <v>1</v>
      </c>
      <c r="CZ17" s="167">
        <v>4.8999999999999998E-4</v>
      </c>
    </row>
    <row r="18" spans="1:104">
      <c r="A18" s="203"/>
      <c r="B18" s="204"/>
      <c r="C18" s="205" t="s">
        <v>102</v>
      </c>
      <c r="D18" s="206"/>
      <c r="E18" s="206"/>
      <c r="F18" s="206"/>
      <c r="G18" s="207"/>
      <c r="L18" s="208" t="s">
        <v>102</v>
      </c>
      <c r="O18" s="195">
        <v>3</v>
      </c>
    </row>
    <row r="19" spans="1:104">
      <c r="A19" s="196">
        <v>6</v>
      </c>
      <c r="B19" s="197" t="s">
        <v>103</v>
      </c>
      <c r="C19" s="198" t="s">
        <v>104</v>
      </c>
      <c r="D19" s="199" t="s">
        <v>87</v>
      </c>
      <c r="E19" s="200">
        <v>85</v>
      </c>
      <c r="F19" s="200">
        <v>0</v>
      </c>
      <c r="G19" s="201">
        <f>E19*F19</f>
        <v>0</v>
      </c>
      <c r="O19" s="195">
        <v>2</v>
      </c>
      <c r="AA19" s="167">
        <v>1</v>
      </c>
      <c r="AB19" s="167">
        <v>1</v>
      </c>
      <c r="AC19" s="167">
        <v>1</v>
      </c>
      <c r="AZ19" s="167">
        <v>1</v>
      </c>
      <c r="BA19" s="167">
        <f>IF(AZ19=1,G19,0)</f>
        <v>0</v>
      </c>
      <c r="BB19" s="167">
        <f>IF(AZ19=2,G19,0)</f>
        <v>0</v>
      </c>
      <c r="BC19" s="167">
        <f>IF(AZ19=3,G19,0)</f>
        <v>0</v>
      </c>
      <c r="BD19" s="167">
        <f>IF(AZ19=4,G19,0)</f>
        <v>0</v>
      </c>
      <c r="BE19" s="167">
        <f>IF(AZ19=5,G19,0)</f>
        <v>0</v>
      </c>
      <c r="CA19" s="202">
        <v>1</v>
      </c>
      <c r="CB19" s="202">
        <v>1</v>
      </c>
      <c r="CZ19" s="167">
        <v>4.8999999999999998E-4</v>
      </c>
    </row>
    <row r="20" spans="1:104">
      <c r="A20" s="203"/>
      <c r="B20" s="204"/>
      <c r="C20" s="205" t="s">
        <v>105</v>
      </c>
      <c r="D20" s="206"/>
      <c r="E20" s="206"/>
      <c r="F20" s="206"/>
      <c r="G20" s="207"/>
      <c r="L20" s="208" t="s">
        <v>105</v>
      </c>
      <c r="O20" s="195">
        <v>3</v>
      </c>
    </row>
    <row r="21" spans="1:104">
      <c r="A21" s="203"/>
      <c r="B21" s="204"/>
      <c r="C21" s="205"/>
      <c r="D21" s="206"/>
      <c r="E21" s="206"/>
      <c r="F21" s="206"/>
      <c r="G21" s="207"/>
      <c r="L21" s="208"/>
      <c r="O21" s="195">
        <v>3</v>
      </c>
    </row>
    <row r="22" spans="1:104">
      <c r="A22" s="203"/>
      <c r="B22" s="209"/>
      <c r="C22" s="210" t="s">
        <v>106</v>
      </c>
      <c r="D22" s="211"/>
      <c r="E22" s="212">
        <v>50</v>
      </c>
      <c r="F22" s="213"/>
      <c r="G22" s="214"/>
      <c r="M22" s="208" t="s">
        <v>106</v>
      </c>
      <c r="O22" s="195"/>
    </row>
    <row r="23" spans="1:104">
      <c r="A23" s="203"/>
      <c r="B23" s="209"/>
      <c r="C23" s="210" t="s">
        <v>107</v>
      </c>
      <c r="D23" s="211"/>
      <c r="E23" s="212">
        <v>35</v>
      </c>
      <c r="F23" s="213"/>
      <c r="G23" s="214"/>
      <c r="M23" s="208" t="s">
        <v>107</v>
      </c>
      <c r="O23" s="195"/>
    </row>
    <row r="24" spans="1:104" ht="22.5">
      <c r="A24" s="196">
        <v>7</v>
      </c>
      <c r="B24" s="197" t="s">
        <v>108</v>
      </c>
      <c r="C24" s="198" t="s">
        <v>109</v>
      </c>
      <c r="D24" s="199" t="s">
        <v>110</v>
      </c>
      <c r="E24" s="200">
        <v>1</v>
      </c>
      <c r="F24" s="200">
        <v>0</v>
      </c>
      <c r="G24" s="201">
        <f>E24*F24</f>
        <v>0</v>
      </c>
      <c r="O24" s="195">
        <v>2</v>
      </c>
      <c r="AA24" s="167">
        <v>1</v>
      </c>
      <c r="AB24" s="167">
        <v>3</v>
      </c>
      <c r="AC24" s="167">
        <v>3</v>
      </c>
      <c r="AZ24" s="167">
        <v>1</v>
      </c>
      <c r="BA24" s="167">
        <f>IF(AZ24=1,G24,0)</f>
        <v>0</v>
      </c>
      <c r="BB24" s="167">
        <f>IF(AZ24=2,G24,0)</f>
        <v>0</v>
      </c>
      <c r="BC24" s="167">
        <f>IF(AZ24=3,G24,0)</f>
        <v>0</v>
      </c>
      <c r="BD24" s="167">
        <f>IF(AZ24=4,G24,0)</f>
        <v>0</v>
      </c>
      <c r="BE24" s="167">
        <f>IF(AZ24=5,G24,0)</f>
        <v>0</v>
      </c>
      <c r="CA24" s="202">
        <v>1</v>
      </c>
      <c r="CB24" s="202">
        <v>3</v>
      </c>
      <c r="CZ24" s="167">
        <v>0</v>
      </c>
    </row>
    <row r="25" spans="1:104">
      <c r="A25" s="196">
        <v>8</v>
      </c>
      <c r="B25" s="197" t="s">
        <v>111</v>
      </c>
      <c r="C25" s="198" t="s">
        <v>112</v>
      </c>
      <c r="D25" s="199" t="s">
        <v>110</v>
      </c>
      <c r="E25" s="200">
        <v>1</v>
      </c>
      <c r="F25" s="200">
        <v>0</v>
      </c>
      <c r="G25" s="201">
        <f>E25*F25</f>
        <v>0</v>
      </c>
      <c r="O25" s="195">
        <v>2</v>
      </c>
      <c r="AA25" s="167">
        <v>1</v>
      </c>
      <c r="AB25" s="167">
        <v>3</v>
      </c>
      <c r="AC25" s="167">
        <v>3</v>
      </c>
      <c r="AZ25" s="167">
        <v>1</v>
      </c>
      <c r="BA25" s="167">
        <f>IF(AZ25=1,G25,0)</f>
        <v>0</v>
      </c>
      <c r="BB25" s="167">
        <f>IF(AZ25=2,G25,0)</f>
        <v>0</v>
      </c>
      <c r="BC25" s="167">
        <f>IF(AZ25=3,G25,0)</f>
        <v>0</v>
      </c>
      <c r="BD25" s="167">
        <f>IF(AZ25=4,G25,0)</f>
        <v>0</v>
      </c>
      <c r="BE25" s="167">
        <f>IF(AZ25=5,G25,0)</f>
        <v>0</v>
      </c>
      <c r="CA25" s="202">
        <v>1</v>
      </c>
      <c r="CB25" s="202">
        <v>3</v>
      </c>
      <c r="CZ25" s="167">
        <v>0</v>
      </c>
    </row>
    <row r="26" spans="1:104">
      <c r="A26" s="215"/>
      <c r="B26" s="216" t="s">
        <v>74</v>
      </c>
      <c r="C26" s="217" t="str">
        <f>CONCATENATE(B7," ",C7)</f>
        <v>97 Prorážení otvorů</v>
      </c>
      <c r="D26" s="218"/>
      <c r="E26" s="219"/>
      <c r="F26" s="220"/>
      <c r="G26" s="221">
        <f>SUM(G7:G25)</f>
        <v>0</v>
      </c>
      <c r="O26" s="195">
        <v>4</v>
      </c>
      <c r="BA26" s="222">
        <f>SUM(BA7:BA25)</f>
        <v>0</v>
      </c>
      <c r="BB26" s="222">
        <f>SUM(BB7:BB25)</f>
        <v>0</v>
      </c>
      <c r="BC26" s="222">
        <f>SUM(BC7:BC25)</f>
        <v>0</v>
      </c>
      <c r="BD26" s="222">
        <f>SUM(BD7:BD25)</f>
        <v>0</v>
      </c>
      <c r="BE26" s="222">
        <f>SUM(BE7:BE25)</f>
        <v>0</v>
      </c>
    </row>
    <row r="27" spans="1:104">
      <c r="A27" s="188" t="s">
        <v>72</v>
      </c>
      <c r="B27" s="189" t="s">
        <v>113</v>
      </c>
      <c r="C27" s="190" t="s">
        <v>114</v>
      </c>
      <c r="D27" s="191"/>
      <c r="E27" s="192"/>
      <c r="F27" s="192"/>
      <c r="G27" s="193"/>
      <c r="H27" s="194"/>
      <c r="I27" s="194"/>
      <c r="O27" s="195">
        <v>1</v>
      </c>
    </row>
    <row r="28" spans="1:104" ht="22.5">
      <c r="A28" s="196">
        <v>9</v>
      </c>
      <c r="B28" s="197" t="s">
        <v>115</v>
      </c>
      <c r="C28" s="198" t="s">
        <v>116</v>
      </c>
      <c r="D28" s="199" t="s">
        <v>87</v>
      </c>
      <c r="E28" s="200">
        <v>130</v>
      </c>
      <c r="F28" s="200">
        <v>0</v>
      </c>
      <c r="G28" s="201">
        <f>E28*F28</f>
        <v>0</v>
      </c>
      <c r="O28" s="195">
        <v>2</v>
      </c>
      <c r="AA28" s="167">
        <v>1</v>
      </c>
      <c r="AB28" s="167">
        <v>9</v>
      </c>
      <c r="AC28" s="167">
        <v>9</v>
      </c>
      <c r="AZ28" s="167">
        <v>4</v>
      </c>
      <c r="BA28" s="167">
        <f>IF(AZ28=1,G28,0)</f>
        <v>0</v>
      </c>
      <c r="BB28" s="167">
        <f>IF(AZ28=2,G28,0)</f>
        <v>0</v>
      </c>
      <c r="BC28" s="167">
        <f>IF(AZ28=3,G28,0)</f>
        <v>0</v>
      </c>
      <c r="BD28" s="167">
        <f>IF(AZ28=4,G28,0)</f>
        <v>0</v>
      </c>
      <c r="BE28" s="167">
        <f>IF(AZ28=5,G28,0)</f>
        <v>0</v>
      </c>
      <c r="CA28" s="202">
        <v>1</v>
      </c>
      <c r="CB28" s="202">
        <v>9</v>
      </c>
      <c r="CZ28" s="167">
        <v>5.0000000000000002E-5</v>
      </c>
    </row>
    <row r="29" spans="1:104">
      <c r="A29" s="203"/>
      <c r="B29" s="204"/>
      <c r="C29" s="205" t="s">
        <v>117</v>
      </c>
      <c r="D29" s="206"/>
      <c r="E29" s="206"/>
      <c r="F29" s="206"/>
      <c r="G29" s="207"/>
      <c r="L29" s="208" t="s">
        <v>117</v>
      </c>
      <c r="O29" s="195">
        <v>3</v>
      </c>
    </row>
    <row r="30" spans="1:104">
      <c r="A30" s="203"/>
      <c r="B30" s="209"/>
      <c r="C30" s="210" t="s">
        <v>118</v>
      </c>
      <c r="D30" s="211"/>
      <c r="E30" s="212">
        <v>80</v>
      </c>
      <c r="F30" s="213"/>
      <c r="G30" s="214"/>
      <c r="M30" s="208" t="s">
        <v>118</v>
      </c>
      <c r="O30" s="195"/>
    </row>
    <row r="31" spans="1:104">
      <c r="A31" s="203"/>
      <c r="B31" s="209"/>
      <c r="C31" s="210" t="s">
        <v>119</v>
      </c>
      <c r="D31" s="211"/>
      <c r="E31" s="212">
        <v>30</v>
      </c>
      <c r="F31" s="213"/>
      <c r="G31" s="214"/>
      <c r="M31" s="208" t="s">
        <v>119</v>
      </c>
      <c r="O31" s="195"/>
    </row>
    <row r="32" spans="1:104">
      <c r="A32" s="203"/>
      <c r="B32" s="209"/>
      <c r="C32" s="210" t="s">
        <v>120</v>
      </c>
      <c r="D32" s="211"/>
      <c r="E32" s="212">
        <v>20</v>
      </c>
      <c r="F32" s="213"/>
      <c r="G32" s="214"/>
      <c r="M32" s="208" t="s">
        <v>120</v>
      </c>
      <c r="O32" s="195"/>
    </row>
    <row r="33" spans="1:104" ht="22.5">
      <c r="A33" s="196">
        <v>10</v>
      </c>
      <c r="B33" s="197" t="s">
        <v>121</v>
      </c>
      <c r="C33" s="198" t="s">
        <v>122</v>
      </c>
      <c r="D33" s="199" t="s">
        <v>87</v>
      </c>
      <c r="E33" s="200">
        <v>45</v>
      </c>
      <c r="F33" s="200">
        <v>0</v>
      </c>
      <c r="G33" s="201">
        <f>E33*F33</f>
        <v>0</v>
      </c>
      <c r="O33" s="195">
        <v>2</v>
      </c>
      <c r="AA33" s="167">
        <v>1</v>
      </c>
      <c r="AB33" s="167">
        <v>9</v>
      </c>
      <c r="AC33" s="167">
        <v>9</v>
      </c>
      <c r="AZ33" s="167">
        <v>4</v>
      </c>
      <c r="BA33" s="167">
        <f>IF(AZ33=1,G33,0)</f>
        <v>0</v>
      </c>
      <c r="BB33" s="167">
        <f>IF(AZ33=2,G33,0)</f>
        <v>0</v>
      </c>
      <c r="BC33" s="167">
        <f>IF(AZ33=3,G33,0)</f>
        <v>0</v>
      </c>
      <c r="BD33" s="167">
        <f>IF(AZ33=4,G33,0)</f>
        <v>0</v>
      </c>
      <c r="BE33" s="167">
        <f>IF(AZ33=5,G33,0)</f>
        <v>0</v>
      </c>
      <c r="CA33" s="202">
        <v>1</v>
      </c>
      <c r="CB33" s="202">
        <v>9</v>
      </c>
      <c r="CZ33" s="167">
        <v>6.0000000000000002E-5</v>
      </c>
    </row>
    <row r="34" spans="1:104">
      <c r="A34" s="203"/>
      <c r="B34" s="204"/>
      <c r="C34" s="205" t="s">
        <v>123</v>
      </c>
      <c r="D34" s="206"/>
      <c r="E34" s="206"/>
      <c r="F34" s="206"/>
      <c r="G34" s="207"/>
      <c r="L34" s="208" t="s">
        <v>123</v>
      </c>
      <c r="O34" s="195">
        <v>3</v>
      </c>
    </row>
    <row r="35" spans="1:104">
      <c r="A35" s="196">
        <v>11</v>
      </c>
      <c r="B35" s="197" t="s">
        <v>124</v>
      </c>
      <c r="C35" s="198" t="s">
        <v>125</v>
      </c>
      <c r="D35" s="199" t="s">
        <v>91</v>
      </c>
      <c r="E35" s="200">
        <v>1</v>
      </c>
      <c r="F35" s="200">
        <v>0</v>
      </c>
      <c r="G35" s="201">
        <f>E35*F35</f>
        <v>0</v>
      </c>
      <c r="O35" s="195">
        <v>2</v>
      </c>
      <c r="AA35" s="167">
        <v>1</v>
      </c>
      <c r="AB35" s="167">
        <v>9</v>
      </c>
      <c r="AC35" s="167">
        <v>9</v>
      </c>
      <c r="AZ35" s="167">
        <v>4</v>
      </c>
      <c r="BA35" s="167">
        <f>IF(AZ35=1,G35,0)</f>
        <v>0</v>
      </c>
      <c r="BB35" s="167">
        <f>IF(AZ35=2,G35,0)</f>
        <v>0</v>
      </c>
      <c r="BC35" s="167">
        <f>IF(AZ35=3,G35,0)</f>
        <v>0</v>
      </c>
      <c r="BD35" s="167">
        <f>IF(AZ35=4,G35,0)</f>
        <v>0</v>
      </c>
      <c r="BE35" s="167">
        <f>IF(AZ35=5,G35,0)</f>
        <v>0</v>
      </c>
      <c r="CA35" s="202">
        <v>1</v>
      </c>
      <c r="CB35" s="202">
        <v>9</v>
      </c>
      <c r="CZ35" s="167">
        <v>0</v>
      </c>
    </row>
    <row r="36" spans="1:104">
      <c r="A36" s="203"/>
      <c r="B36" s="204"/>
      <c r="C36" s="205" t="s">
        <v>126</v>
      </c>
      <c r="D36" s="206"/>
      <c r="E36" s="206"/>
      <c r="F36" s="206"/>
      <c r="G36" s="207"/>
      <c r="L36" s="208" t="s">
        <v>126</v>
      </c>
      <c r="O36" s="195">
        <v>3</v>
      </c>
    </row>
    <row r="37" spans="1:104" ht="22.5">
      <c r="A37" s="196">
        <v>12</v>
      </c>
      <c r="B37" s="197" t="s">
        <v>127</v>
      </c>
      <c r="C37" s="198" t="s">
        <v>128</v>
      </c>
      <c r="D37" s="199" t="s">
        <v>91</v>
      </c>
      <c r="E37" s="200">
        <v>79</v>
      </c>
      <c r="F37" s="200">
        <v>0</v>
      </c>
      <c r="G37" s="201">
        <f>E37*F37</f>
        <v>0</v>
      </c>
      <c r="O37" s="195">
        <v>2</v>
      </c>
      <c r="AA37" s="167">
        <v>1</v>
      </c>
      <c r="AB37" s="167">
        <v>9</v>
      </c>
      <c r="AC37" s="167">
        <v>9</v>
      </c>
      <c r="AZ37" s="167">
        <v>4</v>
      </c>
      <c r="BA37" s="167">
        <f>IF(AZ37=1,G37,0)</f>
        <v>0</v>
      </c>
      <c r="BB37" s="167">
        <f>IF(AZ37=2,G37,0)</f>
        <v>0</v>
      </c>
      <c r="BC37" s="167">
        <f>IF(AZ37=3,G37,0)</f>
        <v>0</v>
      </c>
      <c r="BD37" s="167">
        <f>IF(AZ37=4,G37,0)</f>
        <v>0</v>
      </c>
      <c r="BE37" s="167">
        <f>IF(AZ37=5,G37,0)</f>
        <v>0</v>
      </c>
      <c r="CA37" s="202">
        <v>1</v>
      </c>
      <c r="CB37" s="202">
        <v>9</v>
      </c>
      <c r="CZ37" s="167">
        <v>9.0000000000000006E-5</v>
      </c>
    </row>
    <row r="38" spans="1:104">
      <c r="A38" s="203"/>
      <c r="B38" s="204"/>
      <c r="C38" s="205" t="s">
        <v>129</v>
      </c>
      <c r="D38" s="206"/>
      <c r="E38" s="206"/>
      <c r="F38" s="206"/>
      <c r="G38" s="207"/>
      <c r="L38" s="208" t="s">
        <v>129</v>
      </c>
      <c r="O38" s="195">
        <v>3</v>
      </c>
    </row>
    <row r="39" spans="1:104">
      <c r="A39" s="203"/>
      <c r="B39" s="209"/>
      <c r="C39" s="210" t="s">
        <v>130</v>
      </c>
      <c r="D39" s="211"/>
      <c r="E39" s="212">
        <v>13</v>
      </c>
      <c r="F39" s="213"/>
      <c r="G39" s="214"/>
      <c r="M39" s="208" t="s">
        <v>130</v>
      </c>
      <c r="O39" s="195"/>
    </row>
    <row r="40" spans="1:104">
      <c r="A40" s="203"/>
      <c r="B40" s="209"/>
      <c r="C40" s="210" t="s">
        <v>131</v>
      </c>
      <c r="D40" s="211"/>
      <c r="E40" s="212">
        <v>8</v>
      </c>
      <c r="F40" s="213"/>
      <c r="G40" s="214"/>
      <c r="M40" s="208" t="s">
        <v>131</v>
      </c>
      <c r="O40" s="195"/>
    </row>
    <row r="41" spans="1:104">
      <c r="A41" s="203"/>
      <c r="B41" s="209"/>
      <c r="C41" s="210" t="s">
        <v>132</v>
      </c>
      <c r="D41" s="211"/>
      <c r="E41" s="212">
        <v>5</v>
      </c>
      <c r="F41" s="213"/>
      <c r="G41" s="214"/>
      <c r="M41" s="208" t="s">
        <v>132</v>
      </c>
      <c r="O41" s="195"/>
    </row>
    <row r="42" spans="1:104">
      <c r="A42" s="203"/>
      <c r="B42" s="209"/>
      <c r="C42" s="210" t="s">
        <v>133</v>
      </c>
      <c r="D42" s="211"/>
      <c r="E42" s="212">
        <v>38</v>
      </c>
      <c r="F42" s="213"/>
      <c r="G42" s="214"/>
      <c r="M42" s="208" t="s">
        <v>133</v>
      </c>
      <c r="O42" s="195"/>
    </row>
    <row r="43" spans="1:104">
      <c r="A43" s="203"/>
      <c r="B43" s="209"/>
      <c r="C43" s="210" t="s">
        <v>134</v>
      </c>
      <c r="D43" s="211"/>
      <c r="E43" s="212">
        <v>15</v>
      </c>
      <c r="F43" s="213"/>
      <c r="G43" s="214"/>
      <c r="M43" s="208" t="s">
        <v>134</v>
      </c>
      <c r="O43" s="195"/>
    </row>
    <row r="44" spans="1:104" ht="22.5">
      <c r="A44" s="196">
        <v>13</v>
      </c>
      <c r="B44" s="197" t="s">
        <v>135</v>
      </c>
      <c r="C44" s="198" t="s">
        <v>136</v>
      </c>
      <c r="D44" s="199" t="s">
        <v>91</v>
      </c>
      <c r="E44" s="200">
        <v>1</v>
      </c>
      <c r="F44" s="200">
        <v>0</v>
      </c>
      <c r="G44" s="201">
        <f>E44*F44</f>
        <v>0</v>
      </c>
      <c r="O44" s="195">
        <v>2</v>
      </c>
      <c r="AA44" s="167">
        <v>1</v>
      </c>
      <c r="AB44" s="167">
        <v>9</v>
      </c>
      <c r="AC44" s="167">
        <v>9</v>
      </c>
      <c r="AZ44" s="167">
        <v>4</v>
      </c>
      <c r="BA44" s="167">
        <f>IF(AZ44=1,G44,0)</f>
        <v>0</v>
      </c>
      <c r="BB44" s="167">
        <f>IF(AZ44=2,G44,0)</f>
        <v>0</v>
      </c>
      <c r="BC44" s="167">
        <f>IF(AZ44=3,G44,0)</f>
        <v>0</v>
      </c>
      <c r="BD44" s="167">
        <f>IF(AZ44=4,G44,0)</f>
        <v>0</v>
      </c>
      <c r="BE44" s="167">
        <f>IF(AZ44=5,G44,0)</f>
        <v>0</v>
      </c>
      <c r="CA44" s="202">
        <v>1</v>
      </c>
      <c r="CB44" s="202">
        <v>9</v>
      </c>
      <c r="CZ44" s="167">
        <v>3.2000000000000003E-4</v>
      </c>
    </row>
    <row r="45" spans="1:104">
      <c r="A45" s="203"/>
      <c r="B45" s="204"/>
      <c r="C45" s="205" t="s">
        <v>137</v>
      </c>
      <c r="D45" s="206"/>
      <c r="E45" s="206"/>
      <c r="F45" s="206"/>
      <c r="G45" s="207"/>
      <c r="L45" s="208" t="s">
        <v>137</v>
      </c>
      <c r="O45" s="195">
        <v>3</v>
      </c>
    </row>
    <row r="46" spans="1:104">
      <c r="A46" s="196">
        <v>14</v>
      </c>
      <c r="B46" s="197" t="s">
        <v>138</v>
      </c>
      <c r="C46" s="198" t="s">
        <v>139</v>
      </c>
      <c r="D46" s="199" t="s">
        <v>91</v>
      </c>
      <c r="E46" s="200">
        <v>71</v>
      </c>
      <c r="F46" s="200">
        <v>0</v>
      </c>
      <c r="G46" s="201">
        <f>E46*F46</f>
        <v>0</v>
      </c>
      <c r="O46" s="195">
        <v>2</v>
      </c>
      <c r="AA46" s="167">
        <v>1</v>
      </c>
      <c r="AB46" s="167">
        <v>9</v>
      </c>
      <c r="AC46" s="167">
        <v>9</v>
      </c>
      <c r="AZ46" s="167">
        <v>4</v>
      </c>
      <c r="BA46" s="167">
        <f>IF(AZ46=1,G46,0)</f>
        <v>0</v>
      </c>
      <c r="BB46" s="167">
        <f>IF(AZ46=2,G46,0)</f>
        <v>0</v>
      </c>
      <c r="BC46" s="167">
        <f>IF(AZ46=3,G46,0)</f>
        <v>0</v>
      </c>
      <c r="BD46" s="167">
        <f>IF(AZ46=4,G46,0)</f>
        <v>0</v>
      </c>
      <c r="BE46" s="167">
        <f>IF(AZ46=5,G46,0)</f>
        <v>0</v>
      </c>
      <c r="CA46" s="202">
        <v>1</v>
      </c>
      <c r="CB46" s="202">
        <v>9</v>
      </c>
      <c r="CZ46" s="167">
        <v>0</v>
      </c>
    </row>
    <row r="47" spans="1:104">
      <c r="A47" s="203"/>
      <c r="B47" s="204"/>
      <c r="C47" s="205" t="s">
        <v>92</v>
      </c>
      <c r="D47" s="206"/>
      <c r="E47" s="206"/>
      <c r="F47" s="206"/>
      <c r="G47" s="207"/>
      <c r="L47" s="208" t="s">
        <v>92</v>
      </c>
      <c r="O47" s="195">
        <v>3</v>
      </c>
    </row>
    <row r="48" spans="1:104">
      <c r="A48" s="196">
        <v>15</v>
      </c>
      <c r="B48" s="197" t="s">
        <v>140</v>
      </c>
      <c r="C48" s="198" t="s">
        <v>141</v>
      </c>
      <c r="D48" s="199" t="s">
        <v>91</v>
      </c>
      <c r="E48" s="200">
        <v>12</v>
      </c>
      <c r="F48" s="200">
        <v>0</v>
      </c>
      <c r="G48" s="201">
        <f>E48*F48</f>
        <v>0</v>
      </c>
      <c r="O48" s="195">
        <v>2</v>
      </c>
      <c r="AA48" s="167">
        <v>1</v>
      </c>
      <c r="AB48" s="167">
        <v>9</v>
      </c>
      <c r="AC48" s="167">
        <v>9</v>
      </c>
      <c r="AZ48" s="167">
        <v>4</v>
      </c>
      <c r="BA48" s="167">
        <f>IF(AZ48=1,G48,0)</f>
        <v>0</v>
      </c>
      <c r="BB48" s="167">
        <f>IF(AZ48=2,G48,0)</f>
        <v>0</v>
      </c>
      <c r="BC48" s="167">
        <f>IF(AZ48=3,G48,0)</f>
        <v>0</v>
      </c>
      <c r="BD48" s="167">
        <f>IF(AZ48=4,G48,0)</f>
        <v>0</v>
      </c>
      <c r="BE48" s="167">
        <f>IF(AZ48=5,G48,0)</f>
        <v>0</v>
      </c>
      <c r="CA48" s="202">
        <v>1</v>
      </c>
      <c r="CB48" s="202">
        <v>9</v>
      </c>
      <c r="CZ48" s="167">
        <v>0</v>
      </c>
    </row>
    <row r="49" spans="1:104">
      <c r="A49" s="203"/>
      <c r="B49" s="204"/>
      <c r="C49" s="205" t="s">
        <v>142</v>
      </c>
      <c r="D49" s="206"/>
      <c r="E49" s="206"/>
      <c r="F49" s="206"/>
      <c r="G49" s="207"/>
      <c r="L49" s="208" t="s">
        <v>142</v>
      </c>
      <c r="O49" s="195">
        <v>3</v>
      </c>
    </row>
    <row r="50" spans="1:104">
      <c r="A50" s="203"/>
      <c r="B50" s="204"/>
      <c r="C50" s="205" t="s">
        <v>143</v>
      </c>
      <c r="D50" s="206"/>
      <c r="E50" s="206"/>
      <c r="F50" s="206"/>
      <c r="G50" s="207"/>
      <c r="L50" s="208" t="s">
        <v>143</v>
      </c>
      <c r="O50" s="195">
        <v>3</v>
      </c>
    </row>
    <row r="51" spans="1:104">
      <c r="A51" s="196">
        <v>16</v>
      </c>
      <c r="B51" s="197" t="s">
        <v>144</v>
      </c>
      <c r="C51" s="198" t="s">
        <v>145</v>
      </c>
      <c r="D51" s="199" t="s">
        <v>91</v>
      </c>
      <c r="E51" s="200">
        <v>15</v>
      </c>
      <c r="F51" s="200">
        <v>0</v>
      </c>
      <c r="G51" s="201">
        <f>E51*F51</f>
        <v>0</v>
      </c>
      <c r="O51" s="195">
        <v>2</v>
      </c>
      <c r="AA51" s="167">
        <v>1</v>
      </c>
      <c r="AB51" s="167">
        <v>9</v>
      </c>
      <c r="AC51" s="167">
        <v>9</v>
      </c>
      <c r="AZ51" s="167">
        <v>4</v>
      </c>
      <c r="BA51" s="167">
        <f>IF(AZ51=1,G51,0)</f>
        <v>0</v>
      </c>
      <c r="BB51" s="167">
        <f>IF(AZ51=2,G51,0)</f>
        <v>0</v>
      </c>
      <c r="BC51" s="167">
        <f>IF(AZ51=3,G51,0)</f>
        <v>0</v>
      </c>
      <c r="BD51" s="167">
        <f>IF(AZ51=4,G51,0)</f>
        <v>0</v>
      </c>
      <c r="BE51" s="167">
        <f>IF(AZ51=5,G51,0)</f>
        <v>0</v>
      </c>
      <c r="CA51" s="202">
        <v>1</v>
      </c>
      <c r="CB51" s="202">
        <v>9</v>
      </c>
      <c r="CZ51" s="167">
        <v>0</v>
      </c>
    </row>
    <row r="52" spans="1:104">
      <c r="A52" s="203"/>
      <c r="B52" s="204"/>
      <c r="C52" s="205" t="s">
        <v>146</v>
      </c>
      <c r="D52" s="206"/>
      <c r="E52" s="206"/>
      <c r="F52" s="206"/>
      <c r="G52" s="207"/>
      <c r="L52" s="208" t="s">
        <v>146</v>
      </c>
      <c r="O52" s="195">
        <v>3</v>
      </c>
    </row>
    <row r="53" spans="1:104">
      <c r="A53" s="203"/>
      <c r="B53" s="204"/>
      <c r="C53" s="205" t="s">
        <v>147</v>
      </c>
      <c r="D53" s="206"/>
      <c r="E53" s="206"/>
      <c r="F53" s="206"/>
      <c r="G53" s="207"/>
      <c r="L53" s="208" t="s">
        <v>147</v>
      </c>
      <c r="O53" s="195">
        <v>3</v>
      </c>
    </row>
    <row r="54" spans="1:104" ht="22.5">
      <c r="A54" s="196">
        <v>17</v>
      </c>
      <c r="B54" s="197" t="s">
        <v>148</v>
      </c>
      <c r="C54" s="198" t="s">
        <v>149</v>
      </c>
      <c r="D54" s="199" t="s">
        <v>91</v>
      </c>
      <c r="E54" s="200">
        <v>5</v>
      </c>
      <c r="F54" s="200">
        <v>0</v>
      </c>
      <c r="G54" s="201">
        <f>E54*F54</f>
        <v>0</v>
      </c>
      <c r="O54" s="195">
        <v>2</v>
      </c>
      <c r="AA54" s="167">
        <v>1</v>
      </c>
      <c r="AB54" s="167">
        <v>9</v>
      </c>
      <c r="AC54" s="167">
        <v>9</v>
      </c>
      <c r="AZ54" s="167">
        <v>4</v>
      </c>
      <c r="BA54" s="167">
        <f>IF(AZ54=1,G54,0)</f>
        <v>0</v>
      </c>
      <c r="BB54" s="167">
        <f>IF(AZ54=2,G54,0)</f>
        <v>0</v>
      </c>
      <c r="BC54" s="167">
        <f>IF(AZ54=3,G54,0)</f>
        <v>0</v>
      </c>
      <c r="BD54" s="167">
        <f>IF(AZ54=4,G54,0)</f>
        <v>0</v>
      </c>
      <c r="BE54" s="167">
        <f>IF(AZ54=5,G54,0)</f>
        <v>0</v>
      </c>
      <c r="CA54" s="202">
        <v>1</v>
      </c>
      <c r="CB54" s="202">
        <v>9</v>
      </c>
      <c r="CZ54" s="167">
        <v>4.0000000000000003E-5</v>
      </c>
    </row>
    <row r="55" spans="1:104">
      <c r="A55" s="203"/>
      <c r="B55" s="204"/>
      <c r="C55" s="205" t="s">
        <v>150</v>
      </c>
      <c r="D55" s="206"/>
      <c r="E55" s="206"/>
      <c r="F55" s="206"/>
      <c r="G55" s="207"/>
      <c r="L55" s="208" t="s">
        <v>150</v>
      </c>
      <c r="O55" s="195">
        <v>3</v>
      </c>
    </row>
    <row r="56" spans="1:104" ht="22.5">
      <c r="A56" s="196">
        <v>18</v>
      </c>
      <c r="B56" s="197" t="s">
        <v>151</v>
      </c>
      <c r="C56" s="198" t="s">
        <v>152</v>
      </c>
      <c r="D56" s="199" t="s">
        <v>91</v>
      </c>
      <c r="E56" s="200">
        <v>2</v>
      </c>
      <c r="F56" s="200">
        <v>0</v>
      </c>
      <c r="G56" s="201">
        <f>E56*F56</f>
        <v>0</v>
      </c>
      <c r="O56" s="195">
        <v>2</v>
      </c>
      <c r="AA56" s="167">
        <v>1</v>
      </c>
      <c r="AB56" s="167">
        <v>9</v>
      </c>
      <c r="AC56" s="167">
        <v>9</v>
      </c>
      <c r="AZ56" s="167">
        <v>4</v>
      </c>
      <c r="BA56" s="167">
        <f>IF(AZ56=1,G56,0)</f>
        <v>0</v>
      </c>
      <c r="BB56" s="167">
        <f>IF(AZ56=2,G56,0)</f>
        <v>0</v>
      </c>
      <c r="BC56" s="167">
        <f>IF(AZ56=3,G56,0)</f>
        <v>0</v>
      </c>
      <c r="BD56" s="167">
        <f>IF(AZ56=4,G56,0)</f>
        <v>0</v>
      </c>
      <c r="BE56" s="167">
        <f>IF(AZ56=5,G56,0)</f>
        <v>0</v>
      </c>
      <c r="CA56" s="202">
        <v>1</v>
      </c>
      <c r="CB56" s="202">
        <v>9</v>
      </c>
      <c r="CZ56" s="167">
        <v>4.0000000000000003E-5</v>
      </c>
    </row>
    <row r="57" spans="1:104">
      <c r="A57" s="203"/>
      <c r="B57" s="204"/>
      <c r="C57" s="205" t="s">
        <v>150</v>
      </c>
      <c r="D57" s="206"/>
      <c r="E57" s="206"/>
      <c r="F57" s="206"/>
      <c r="G57" s="207"/>
      <c r="L57" s="208" t="s">
        <v>150</v>
      </c>
      <c r="O57" s="195">
        <v>3</v>
      </c>
    </row>
    <row r="58" spans="1:104" ht="22.5">
      <c r="A58" s="196">
        <v>19</v>
      </c>
      <c r="B58" s="197" t="s">
        <v>153</v>
      </c>
      <c r="C58" s="198" t="s">
        <v>154</v>
      </c>
      <c r="D58" s="199" t="s">
        <v>91</v>
      </c>
      <c r="E58" s="200">
        <v>6</v>
      </c>
      <c r="F58" s="200">
        <v>0</v>
      </c>
      <c r="G58" s="201">
        <f>E58*F58</f>
        <v>0</v>
      </c>
      <c r="O58" s="195">
        <v>2</v>
      </c>
      <c r="AA58" s="167">
        <v>1</v>
      </c>
      <c r="AB58" s="167">
        <v>9</v>
      </c>
      <c r="AC58" s="167">
        <v>9</v>
      </c>
      <c r="AZ58" s="167">
        <v>4</v>
      </c>
      <c r="BA58" s="167">
        <f>IF(AZ58=1,G58,0)</f>
        <v>0</v>
      </c>
      <c r="BB58" s="167">
        <f>IF(AZ58=2,G58,0)</f>
        <v>0</v>
      </c>
      <c r="BC58" s="167">
        <f>IF(AZ58=3,G58,0)</f>
        <v>0</v>
      </c>
      <c r="BD58" s="167">
        <f>IF(AZ58=4,G58,0)</f>
        <v>0</v>
      </c>
      <c r="BE58" s="167">
        <f>IF(AZ58=5,G58,0)</f>
        <v>0</v>
      </c>
      <c r="CA58" s="202">
        <v>1</v>
      </c>
      <c r="CB58" s="202">
        <v>9</v>
      </c>
      <c r="CZ58" s="167">
        <v>1.1E-4</v>
      </c>
    </row>
    <row r="59" spans="1:104">
      <c r="A59" s="203"/>
      <c r="B59" s="204"/>
      <c r="C59" s="205" t="s">
        <v>150</v>
      </c>
      <c r="D59" s="206"/>
      <c r="E59" s="206"/>
      <c r="F59" s="206"/>
      <c r="G59" s="207"/>
      <c r="L59" s="208" t="s">
        <v>150</v>
      </c>
      <c r="O59" s="195">
        <v>3</v>
      </c>
    </row>
    <row r="60" spans="1:104">
      <c r="A60" s="203"/>
      <c r="B60" s="204"/>
      <c r="C60" s="205"/>
      <c r="D60" s="206"/>
      <c r="E60" s="206"/>
      <c r="F60" s="206"/>
      <c r="G60" s="207"/>
      <c r="L60" s="208"/>
      <c r="O60" s="195">
        <v>3</v>
      </c>
    </row>
    <row r="61" spans="1:104">
      <c r="A61" s="196">
        <v>20</v>
      </c>
      <c r="B61" s="197" t="s">
        <v>155</v>
      </c>
      <c r="C61" s="198" t="s">
        <v>156</v>
      </c>
      <c r="D61" s="199" t="s">
        <v>91</v>
      </c>
      <c r="E61" s="200">
        <v>3</v>
      </c>
      <c r="F61" s="200">
        <v>0</v>
      </c>
      <c r="G61" s="201">
        <f>E61*F61</f>
        <v>0</v>
      </c>
      <c r="O61" s="195">
        <v>2</v>
      </c>
      <c r="AA61" s="167">
        <v>1</v>
      </c>
      <c r="AB61" s="167">
        <v>9</v>
      </c>
      <c r="AC61" s="167">
        <v>9</v>
      </c>
      <c r="AZ61" s="167">
        <v>4</v>
      </c>
      <c r="BA61" s="167">
        <f>IF(AZ61=1,G61,0)</f>
        <v>0</v>
      </c>
      <c r="BB61" s="167">
        <f>IF(AZ61=2,G61,0)</f>
        <v>0</v>
      </c>
      <c r="BC61" s="167">
        <f>IF(AZ61=3,G61,0)</f>
        <v>0</v>
      </c>
      <c r="BD61" s="167">
        <f>IF(AZ61=4,G61,0)</f>
        <v>0</v>
      </c>
      <c r="BE61" s="167">
        <f>IF(AZ61=5,G61,0)</f>
        <v>0</v>
      </c>
      <c r="CA61" s="202">
        <v>1</v>
      </c>
      <c r="CB61" s="202">
        <v>9</v>
      </c>
      <c r="CZ61" s="167">
        <v>0</v>
      </c>
    </row>
    <row r="62" spans="1:104" ht="22.5">
      <c r="A62" s="196">
        <v>21</v>
      </c>
      <c r="B62" s="197" t="s">
        <v>157</v>
      </c>
      <c r="C62" s="198" t="s">
        <v>158</v>
      </c>
      <c r="D62" s="199" t="s">
        <v>91</v>
      </c>
      <c r="E62" s="200">
        <v>4</v>
      </c>
      <c r="F62" s="200">
        <v>0</v>
      </c>
      <c r="G62" s="201">
        <f>E62*F62</f>
        <v>0</v>
      </c>
      <c r="O62" s="195">
        <v>2</v>
      </c>
      <c r="AA62" s="167">
        <v>1</v>
      </c>
      <c r="AB62" s="167">
        <v>9</v>
      </c>
      <c r="AC62" s="167">
        <v>9</v>
      </c>
      <c r="AZ62" s="167">
        <v>4</v>
      </c>
      <c r="BA62" s="167">
        <f>IF(AZ62=1,G62,0)</f>
        <v>0</v>
      </c>
      <c r="BB62" s="167">
        <f>IF(AZ62=2,G62,0)</f>
        <v>0</v>
      </c>
      <c r="BC62" s="167">
        <f>IF(AZ62=3,G62,0)</f>
        <v>0</v>
      </c>
      <c r="BD62" s="167">
        <f>IF(AZ62=4,G62,0)</f>
        <v>0</v>
      </c>
      <c r="BE62" s="167">
        <f>IF(AZ62=5,G62,0)</f>
        <v>0</v>
      </c>
      <c r="CA62" s="202">
        <v>1</v>
      </c>
      <c r="CB62" s="202">
        <v>9</v>
      </c>
      <c r="CZ62" s="167">
        <v>1E-4</v>
      </c>
    </row>
    <row r="63" spans="1:104">
      <c r="A63" s="203"/>
      <c r="B63" s="204"/>
      <c r="C63" s="205" t="s">
        <v>159</v>
      </c>
      <c r="D63" s="206"/>
      <c r="E63" s="206"/>
      <c r="F63" s="206"/>
      <c r="G63" s="207"/>
      <c r="L63" s="208" t="s">
        <v>159</v>
      </c>
      <c r="O63" s="195">
        <v>3</v>
      </c>
    </row>
    <row r="64" spans="1:104" ht="22.5">
      <c r="A64" s="196">
        <v>22</v>
      </c>
      <c r="B64" s="197" t="s">
        <v>160</v>
      </c>
      <c r="C64" s="198" t="s">
        <v>161</v>
      </c>
      <c r="D64" s="199" t="s">
        <v>91</v>
      </c>
      <c r="E64" s="200">
        <v>26</v>
      </c>
      <c r="F64" s="200">
        <v>0</v>
      </c>
      <c r="G64" s="201">
        <f>E64*F64</f>
        <v>0</v>
      </c>
      <c r="O64" s="195">
        <v>2</v>
      </c>
      <c r="AA64" s="167">
        <v>1</v>
      </c>
      <c r="AB64" s="167">
        <v>9</v>
      </c>
      <c r="AC64" s="167">
        <v>9</v>
      </c>
      <c r="AZ64" s="167">
        <v>4</v>
      </c>
      <c r="BA64" s="167">
        <f>IF(AZ64=1,G64,0)</f>
        <v>0</v>
      </c>
      <c r="BB64" s="167">
        <f>IF(AZ64=2,G64,0)</f>
        <v>0</v>
      </c>
      <c r="BC64" s="167">
        <f>IF(AZ64=3,G64,0)</f>
        <v>0</v>
      </c>
      <c r="BD64" s="167">
        <f>IF(AZ64=4,G64,0)</f>
        <v>0</v>
      </c>
      <c r="BE64" s="167">
        <f>IF(AZ64=5,G64,0)</f>
        <v>0</v>
      </c>
      <c r="CA64" s="202">
        <v>1</v>
      </c>
      <c r="CB64" s="202">
        <v>9</v>
      </c>
      <c r="CZ64" s="167">
        <v>4.0000000000000003E-5</v>
      </c>
    </row>
    <row r="65" spans="1:104">
      <c r="A65" s="203"/>
      <c r="B65" s="204"/>
      <c r="C65" s="205"/>
      <c r="D65" s="206"/>
      <c r="E65" s="206"/>
      <c r="F65" s="206"/>
      <c r="G65" s="207"/>
      <c r="L65" s="208"/>
      <c r="O65" s="195">
        <v>3</v>
      </c>
    </row>
    <row r="66" spans="1:104" ht="22.5">
      <c r="A66" s="196">
        <v>23</v>
      </c>
      <c r="B66" s="197" t="s">
        <v>162</v>
      </c>
      <c r="C66" s="198" t="s">
        <v>163</v>
      </c>
      <c r="D66" s="199" t="s">
        <v>91</v>
      </c>
      <c r="E66" s="200">
        <v>7</v>
      </c>
      <c r="F66" s="200">
        <v>0</v>
      </c>
      <c r="G66" s="201">
        <f>E66*F66</f>
        <v>0</v>
      </c>
      <c r="O66" s="195">
        <v>2</v>
      </c>
      <c r="AA66" s="167">
        <v>1</v>
      </c>
      <c r="AB66" s="167">
        <v>9</v>
      </c>
      <c r="AC66" s="167">
        <v>9</v>
      </c>
      <c r="AZ66" s="167">
        <v>4</v>
      </c>
      <c r="BA66" s="167">
        <f>IF(AZ66=1,G66,0)</f>
        <v>0</v>
      </c>
      <c r="BB66" s="167">
        <f>IF(AZ66=2,G66,0)</f>
        <v>0</v>
      </c>
      <c r="BC66" s="167">
        <f>IF(AZ66=3,G66,0)</f>
        <v>0</v>
      </c>
      <c r="BD66" s="167">
        <f>IF(AZ66=4,G66,0)</f>
        <v>0</v>
      </c>
      <c r="BE66" s="167">
        <f>IF(AZ66=5,G66,0)</f>
        <v>0</v>
      </c>
      <c r="CA66" s="202">
        <v>1</v>
      </c>
      <c r="CB66" s="202">
        <v>9</v>
      </c>
      <c r="CZ66" s="167">
        <v>1.2E-4</v>
      </c>
    </row>
    <row r="67" spans="1:104">
      <c r="A67" s="203"/>
      <c r="B67" s="204"/>
      <c r="C67" s="205" t="s">
        <v>164</v>
      </c>
      <c r="D67" s="206"/>
      <c r="E67" s="206"/>
      <c r="F67" s="206"/>
      <c r="G67" s="207"/>
      <c r="L67" s="208" t="s">
        <v>164</v>
      </c>
      <c r="O67" s="195">
        <v>3</v>
      </c>
    </row>
    <row r="68" spans="1:104">
      <c r="A68" s="203"/>
      <c r="B68" s="204"/>
      <c r="C68" s="205"/>
      <c r="D68" s="206"/>
      <c r="E68" s="206"/>
      <c r="F68" s="206"/>
      <c r="G68" s="207"/>
      <c r="L68" s="208"/>
      <c r="O68" s="195">
        <v>3</v>
      </c>
    </row>
    <row r="69" spans="1:104" ht="22.5">
      <c r="A69" s="196">
        <v>24</v>
      </c>
      <c r="B69" s="197" t="s">
        <v>165</v>
      </c>
      <c r="C69" s="198" t="s">
        <v>166</v>
      </c>
      <c r="D69" s="199" t="s">
        <v>91</v>
      </c>
      <c r="E69" s="200">
        <v>1</v>
      </c>
      <c r="F69" s="200">
        <v>0</v>
      </c>
      <c r="G69" s="201">
        <f>E69*F69</f>
        <v>0</v>
      </c>
      <c r="O69" s="195">
        <v>2</v>
      </c>
      <c r="AA69" s="167">
        <v>1</v>
      </c>
      <c r="AB69" s="167">
        <v>9</v>
      </c>
      <c r="AC69" s="167">
        <v>9</v>
      </c>
      <c r="AZ69" s="167">
        <v>4</v>
      </c>
      <c r="BA69" s="167">
        <f>IF(AZ69=1,G69,0)</f>
        <v>0</v>
      </c>
      <c r="BB69" s="167">
        <f>IF(AZ69=2,G69,0)</f>
        <v>0</v>
      </c>
      <c r="BC69" s="167">
        <f>IF(AZ69=3,G69,0)</f>
        <v>0</v>
      </c>
      <c r="BD69" s="167">
        <f>IF(AZ69=4,G69,0)</f>
        <v>0</v>
      </c>
      <c r="BE69" s="167">
        <f>IF(AZ69=5,G69,0)</f>
        <v>0</v>
      </c>
      <c r="CA69" s="202">
        <v>1</v>
      </c>
      <c r="CB69" s="202">
        <v>9</v>
      </c>
      <c r="CZ69" s="167">
        <v>5.0000000000000002E-5</v>
      </c>
    </row>
    <row r="70" spans="1:104">
      <c r="A70" s="203"/>
      <c r="B70" s="204"/>
      <c r="C70" s="205" t="s">
        <v>167</v>
      </c>
      <c r="D70" s="206"/>
      <c r="E70" s="206"/>
      <c r="F70" s="206"/>
      <c r="G70" s="207"/>
      <c r="L70" s="208" t="s">
        <v>167</v>
      </c>
      <c r="O70" s="195">
        <v>3</v>
      </c>
    </row>
    <row r="71" spans="1:104">
      <c r="A71" s="203"/>
      <c r="B71" s="204"/>
      <c r="C71" s="205" t="s">
        <v>168</v>
      </c>
      <c r="D71" s="206"/>
      <c r="E71" s="206"/>
      <c r="F71" s="206"/>
      <c r="G71" s="207"/>
      <c r="L71" s="208" t="s">
        <v>168</v>
      </c>
      <c r="O71" s="195">
        <v>3</v>
      </c>
    </row>
    <row r="72" spans="1:104">
      <c r="A72" s="203"/>
      <c r="B72" s="204"/>
      <c r="C72" s="205"/>
      <c r="D72" s="206"/>
      <c r="E72" s="206"/>
      <c r="F72" s="206"/>
      <c r="G72" s="207"/>
      <c r="L72" s="208"/>
      <c r="O72" s="195">
        <v>3</v>
      </c>
    </row>
    <row r="73" spans="1:104">
      <c r="A73" s="196">
        <v>25</v>
      </c>
      <c r="B73" s="197" t="s">
        <v>169</v>
      </c>
      <c r="C73" s="198" t="s">
        <v>170</v>
      </c>
      <c r="D73" s="199" t="s">
        <v>91</v>
      </c>
      <c r="E73" s="200">
        <v>2</v>
      </c>
      <c r="F73" s="200">
        <v>0</v>
      </c>
      <c r="G73" s="201">
        <f>E73*F73</f>
        <v>0</v>
      </c>
      <c r="O73" s="195">
        <v>2</v>
      </c>
      <c r="AA73" s="167">
        <v>1</v>
      </c>
      <c r="AB73" s="167">
        <v>9</v>
      </c>
      <c r="AC73" s="167">
        <v>9</v>
      </c>
      <c r="AZ73" s="167">
        <v>4</v>
      </c>
      <c r="BA73" s="167">
        <f>IF(AZ73=1,G73,0)</f>
        <v>0</v>
      </c>
      <c r="BB73" s="167">
        <f>IF(AZ73=2,G73,0)</f>
        <v>0</v>
      </c>
      <c r="BC73" s="167">
        <f>IF(AZ73=3,G73,0)</f>
        <v>0</v>
      </c>
      <c r="BD73" s="167">
        <f>IF(AZ73=4,G73,0)</f>
        <v>0</v>
      </c>
      <c r="BE73" s="167">
        <f>IF(AZ73=5,G73,0)</f>
        <v>0</v>
      </c>
      <c r="CA73" s="202">
        <v>1</v>
      </c>
      <c r="CB73" s="202">
        <v>9</v>
      </c>
      <c r="CZ73" s="167">
        <v>0</v>
      </c>
    </row>
    <row r="74" spans="1:104">
      <c r="A74" s="203"/>
      <c r="B74" s="204"/>
      <c r="C74" s="205" t="s">
        <v>171</v>
      </c>
      <c r="D74" s="206"/>
      <c r="E74" s="206"/>
      <c r="F74" s="206"/>
      <c r="G74" s="207"/>
      <c r="L74" s="208" t="s">
        <v>171</v>
      </c>
      <c r="O74" s="195">
        <v>3</v>
      </c>
    </row>
    <row r="75" spans="1:104" ht="22.5">
      <c r="A75" s="196">
        <v>26</v>
      </c>
      <c r="B75" s="197" t="s">
        <v>172</v>
      </c>
      <c r="C75" s="198" t="s">
        <v>173</v>
      </c>
      <c r="D75" s="199" t="s">
        <v>91</v>
      </c>
      <c r="E75" s="200">
        <v>1</v>
      </c>
      <c r="F75" s="200">
        <v>0</v>
      </c>
      <c r="G75" s="201">
        <f>E75*F75</f>
        <v>0</v>
      </c>
      <c r="O75" s="195">
        <v>2</v>
      </c>
      <c r="AA75" s="167">
        <v>1</v>
      </c>
      <c r="AB75" s="167">
        <v>9</v>
      </c>
      <c r="AC75" s="167">
        <v>9</v>
      </c>
      <c r="AZ75" s="167">
        <v>4</v>
      </c>
      <c r="BA75" s="167">
        <f>IF(AZ75=1,G75,0)</f>
        <v>0</v>
      </c>
      <c r="BB75" s="167">
        <f>IF(AZ75=2,G75,0)</f>
        <v>0</v>
      </c>
      <c r="BC75" s="167">
        <f>IF(AZ75=3,G75,0)</f>
        <v>0</v>
      </c>
      <c r="BD75" s="167">
        <f>IF(AZ75=4,G75,0)</f>
        <v>0</v>
      </c>
      <c r="BE75" s="167">
        <f>IF(AZ75=5,G75,0)</f>
        <v>0</v>
      </c>
      <c r="CA75" s="202">
        <v>1</v>
      </c>
      <c r="CB75" s="202">
        <v>9</v>
      </c>
      <c r="CZ75" s="167">
        <v>0</v>
      </c>
    </row>
    <row r="76" spans="1:104">
      <c r="A76" s="203"/>
      <c r="B76" s="204"/>
      <c r="C76" s="205" t="s">
        <v>174</v>
      </c>
      <c r="D76" s="206"/>
      <c r="E76" s="206"/>
      <c r="F76" s="206"/>
      <c r="G76" s="207"/>
      <c r="L76" s="208" t="s">
        <v>174</v>
      </c>
      <c r="O76" s="195">
        <v>3</v>
      </c>
    </row>
    <row r="77" spans="1:104" ht="22.5">
      <c r="A77" s="196">
        <v>27</v>
      </c>
      <c r="B77" s="197" t="s">
        <v>175</v>
      </c>
      <c r="C77" s="198" t="s">
        <v>176</v>
      </c>
      <c r="D77" s="199" t="s">
        <v>91</v>
      </c>
      <c r="E77" s="200">
        <v>1</v>
      </c>
      <c r="F77" s="200">
        <v>0</v>
      </c>
      <c r="G77" s="201">
        <f>E77*F77</f>
        <v>0</v>
      </c>
      <c r="O77" s="195">
        <v>2</v>
      </c>
      <c r="AA77" s="167">
        <v>1</v>
      </c>
      <c r="AB77" s="167">
        <v>9</v>
      </c>
      <c r="AC77" s="167">
        <v>9</v>
      </c>
      <c r="AZ77" s="167">
        <v>4</v>
      </c>
      <c r="BA77" s="167">
        <f>IF(AZ77=1,G77,0)</f>
        <v>0</v>
      </c>
      <c r="BB77" s="167">
        <f>IF(AZ77=2,G77,0)</f>
        <v>0</v>
      </c>
      <c r="BC77" s="167">
        <f>IF(AZ77=3,G77,0)</f>
        <v>0</v>
      </c>
      <c r="BD77" s="167">
        <f>IF(AZ77=4,G77,0)</f>
        <v>0</v>
      </c>
      <c r="BE77" s="167">
        <f>IF(AZ77=5,G77,0)</f>
        <v>0</v>
      </c>
      <c r="CA77" s="202">
        <v>1</v>
      </c>
      <c r="CB77" s="202">
        <v>9</v>
      </c>
      <c r="CZ77" s="167">
        <v>0</v>
      </c>
    </row>
    <row r="78" spans="1:104">
      <c r="A78" s="203"/>
      <c r="B78" s="204"/>
      <c r="C78" s="205" t="s">
        <v>177</v>
      </c>
      <c r="D78" s="206"/>
      <c r="E78" s="206"/>
      <c r="F78" s="206"/>
      <c r="G78" s="207"/>
      <c r="L78" s="208" t="s">
        <v>177</v>
      </c>
      <c r="O78" s="195">
        <v>3</v>
      </c>
    </row>
    <row r="79" spans="1:104" ht="22.5">
      <c r="A79" s="196">
        <v>28</v>
      </c>
      <c r="B79" s="197" t="s">
        <v>178</v>
      </c>
      <c r="C79" s="198" t="s">
        <v>179</v>
      </c>
      <c r="D79" s="199" t="s">
        <v>91</v>
      </c>
      <c r="E79" s="200">
        <v>1</v>
      </c>
      <c r="F79" s="200">
        <v>0</v>
      </c>
      <c r="G79" s="201">
        <f>E79*F79</f>
        <v>0</v>
      </c>
      <c r="O79" s="195">
        <v>2</v>
      </c>
      <c r="AA79" s="167">
        <v>1</v>
      </c>
      <c r="AB79" s="167">
        <v>9</v>
      </c>
      <c r="AC79" s="167">
        <v>9</v>
      </c>
      <c r="AZ79" s="167">
        <v>4</v>
      </c>
      <c r="BA79" s="167">
        <f>IF(AZ79=1,G79,0)</f>
        <v>0</v>
      </c>
      <c r="BB79" s="167">
        <f>IF(AZ79=2,G79,0)</f>
        <v>0</v>
      </c>
      <c r="BC79" s="167">
        <f>IF(AZ79=3,G79,0)</f>
        <v>0</v>
      </c>
      <c r="BD79" s="167">
        <f>IF(AZ79=4,G79,0)</f>
        <v>0</v>
      </c>
      <c r="BE79" s="167">
        <f>IF(AZ79=5,G79,0)</f>
        <v>0</v>
      </c>
      <c r="CA79" s="202">
        <v>1</v>
      </c>
      <c r="CB79" s="202">
        <v>9</v>
      </c>
      <c r="CZ79" s="167">
        <v>0</v>
      </c>
    </row>
    <row r="80" spans="1:104">
      <c r="A80" s="203"/>
      <c r="B80" s="204"/>
      <c r="C80" s="205" t="s">
        <v>180</v>
      </c>
      <c r="D80" s="206"/>
      <c r="E80" s="206"/>
      <c r="F80" s="206"/>
      <c r="G80" s="207"/>
      <c r="L80" s="208" t="s">
        <v>180</v>
      </c>
      <c r="O80" s="195">
        <v>3</v>
      </c>
    </row>
    <row r="81" spans="1:104">
      <c r="A81" s="196">
        <v>29</v>
      </c>
      <c r="B81" s="197" t="s">
        <v>181</v>
      </c>
      <c r="C81" s="198" t="s">
        <v>182</v>
      </c>
      <c r="D81" s="199" t="s">
        <v>91</v>
      </c>
      <c r="E81" s="200">
        <v>30</v>
      </c>
      <c r="F81" s="200">
        <v>0</v>
      </c>
      <c r="G81" s="201">
        <f>E81*F81</f>
        <v>0</v>
      </c>
      <c r="O81" s="195">
        <v>2</v>
      </c>
      <c r="AA81" s="167">
        <v>1</v>
      </c>
      <c r="AB81" s="167">
        <v>9</v>
      </c>
      <c r="AC81" s="167">
        <v>9</v>
      </c>
      <c r="AZ81" s="167">
        <v>4</v>
      </c>
      <c r="BA81" s="167">
        <f>IF(AZ81=1,G81,0)</f>
        <v>0</v>
      </c>
      <c r="BB81" s="167">
        <f>IF(AZ81=2,G81,0)</f>
        <v>0</v>
      </c>
      <c r="BC81" s="167">
        <f>IF(AZ81=3,G81,0)</f>
        <v>0</v>
      </c>
      <c r="BD81" s="167">
        <f>IF(AZ81=4,G81,0)</f>
        <v>0</v>
      </c>
      <c r="BE81" s="167">
        <f>IF(AZ81=5,G81,0)</f>
        <v>0</v>
      </c>
      <c r="CA81" s="202">
        <v>1</v>
      </c>
      <c r="CB81" s="202">
        <v>9</v>
      </c>
      <c r="CZ81" s="167">
        <v>5.0000000000000001E-3</v>
      </c>
    </row>
    <row r="82" spans="1:104">
      <c r="A82" s="203"/>
      <c r="B82" s="204"/>
      <c r="C82" s="205" t="s">
        <v>183</v>
      </c>
      <c r="D82" s="206"/>
      <c r="E82" s="206"/>
      <c r="F82" s="206"/>
      <c r="G82" s="207"/>
      <c r="L82" s="208" t="s">
        <v>183</v>
      </c>
      <c r="O82" s="195">
        <v>3</v>
      </c>
    </row>
    <row r="83" spans="1:104">
      <c r="A83" s="203"/>
      <c r="B83" s="209"/>
      <c r="C83" s="210" t="s">
        <v>184</v>
      </c>
      <c r="D83" s="211"/>
      <c r="E83" s="212">
        <v>4</v>
      </c>
      <c r="F83" s="213"/>
      <c r="G83" s="214"/>
      <c r="M83" s="208" t="s">
        <v>184</v>
      </c>
      <c r="O83" s="195"/>
    </row>
    <row r="84" spans="1:104">
      <c r="A84" s="203"/>
      <c r="B84" s="209"/>
      <c r="C84" s="210" t="s">
        <v>185</v>
      </c>
      <c r="D84" s="211"/>
      <c r="E84" s="212">
        <v>3</v>
      </c>
      <c r="F84" s="213"/>
      <c r="G84" s="214"/>
      <c r="M84" s="208" t="s">
        <v>185</v>
      </c>
      <c r="O84" s="195"/>
    </row>
    <row r="85" spans="1:104">
      <c r="A85" s="203"/>
      <c r="B85" s="209"/>
      <c r="C85" s="210" t="s">
        <v>186</v>
      </c>
      <c r="D85" s="211"/>
      <c r="E85" s="212">
        <v>1</v>
      </c>
      <c r="F85" s="213"/>
      <c r="G85" s="214"/>
      <c r="M85" s="208" t="s">
        <v>186</v>
      </c>
      <c r="O85" s="195"/>
    </row>
    <row r="86" spans="1:104">
      <c r="A86" s="203"/>
      <c r="B86" s="209"/>
      <c r="C86" s="210" t="s">
        <v>187</v>
      </c>
      <c r="D86" s="211"/>
      <c r="E86" s="212">
        <v>2</v>
      </c>
      <c r="F86" s="213"/>
      <c r="G86" s="214"/>
      <c r="M86" s="208" t="s">
        <v>187</v>
      </c>
      <c r="O86" s="195"/>
    </row>
    <row r="87" spans="1:104">
      <c r="A87" s="203"/>
      <c r="B87" s="209"/>
      <c r="C87" s="210" t="s">
        <v>188</v>
      </c>
      <c r="D87" s="211"/>
      <c r="E87" s="212">
        <v>18</v>
      </c>
      <c r="F87" s="213"/>
      <c r="G87" s="214"/>
      <c r="M87" s="208" t="s">
        <v>188</v>
      </c>
      <c r="O87" s="195"/>
    </row>
    <row r="88" spans="1:104">
      <c r="A88" s="203"/>
      <c r="B88" s="209"/>
      <c r="C88" s="210" t="s">
        <v>189</v>
      </c>
      <c r="D88" s="211"/>
      <c r="E88" s="212">
        <v>2</v>
      </c>
      <c r="F88" s="213"/>
      <c r="G88" s="214"/>
      <c r="M88" s="208" t="s">
        <v>189</v>
      </c>
      <c r="O88" s="195"/>
    </row>
    <row r="89" spans="1:104" ht="22.5">
      <c r="A89" s="196">
        <v>30</v>
      </c>
      <c r="B89" s="197" t="s">
        <v>190</v>
      </c>
      <c r="C89" s="198" t="s">
        <v>191</v>
      </c>
      <c r="D89" s="199" t="s">
        <v>87</v>
      </c>
      <c r="E89" s="200">
        <v>55</v>
      </c>
      <c r="F89" s="200">
        <v>0</v>
      </c>
      <c r="G89" s="201">
        <f>E89*F89</f>
        <v>0</v>
      </c>
      <c r="O89" s="195">
        <v>2</v>
      </c>
      <c r="AA89" s="167">
        <v>1</v>
      </c>
      <c r="AB89" s="167">
        <v>9</v>
      </c>
      <c r="AC89" s="167">
        <v>9</v>
      </c>
      <c r="AZ89" s="167">
        <v>4</v>
      </c>
      <c r="BA89" s="167">
        <f>IF(AZ89=1,G89,0)</f>
        <v>0</v>
      </c>
      <c r="BB89" s="167">
        <f>IF(AZ89=2,G89,0)</f>
        <v>0</v>
      </c>
      <c r="BC89" s="167">
        <f>IF(AZ89=3,G89,0)</f>
        <v>0</v>
      </c>
      <c r="BD89" s="167">
        <f>IF(AZ89=4,G89,0)</f>
        <v>0</v>
      </c>
      <c r="BE89" s="167">
        <f>IF(AZ89=5,G89,0)</f>
        <v>0</v>
      </c>
      <c r="CA89" s="202">
        <v>1</v>
      </c>
      <c r="CB89" s="202">
        <v>9</v>
      </c>
      <c r="CZ89" s="167">
        <v>6.0000000000000002E-5</v>
      </c>
    </row>
    <row r="90" spans="1:104">
      <c r="A90" s="203"/>
      <c r="B90" s="204"/>
      <c r="C90" s="205" t="s">
        <v>192</v>
      </c>
      <c r="D90" s="206"/>
      <c r="E90" s="206"/>
      <c r="F90" s="206"/>
      <c r="G90" s="207"/>
      <c r="L90" s="208" t="s">
        <v>192</v>
      </c>
      <c r="O90" s="195">
        <v>3</v>
      </c>
    </row>
    <row r="91" spans="1:104" ht="22.5">
      <c r="A91" s="196">
        <v>31</v>
      </c>
      <c r="B91" s="197" t="s">
        <v>193</v>
      </c>
      <c r="C91" s="198" t="s">
        <v>194</v>
      </c>
      <c r="D91" s="199" t="s">
        <v>87</v>
      </c>
      <c r="E91" s="200">
        <v>45</v>
      </c>
      <c r="F91" s="200">
        <v>0</v>
      </c>
      <c r="G91" s="201">
        <f>E91*F91</f>
        <v>0</v>
      </c>
      <c r="O91" s="195">
        <v>2</v>
      </c>
      <c r="AA91" s="167">
        <v>1</v>
      </c>
      <c r="AB91" s="167">
        <v>9</v>
      </c>
      <c r="AC91" s="167">
        <v>9</v>
      </c>
      <c r="AZ91" s="167">
        <v>4</v>
      </c>
      <c r="BA91" s="167">
        <f>IF(AZ91=1,G91,0)</f>
        <v>0</v>
      </c>
      <c r="BB91" s="167">
        <f>IF(AZ91=2,G91,0)</f>
        <v>0</v>
      </c>
      <c r="BC91" s="167">
        <f>IF(AZ91=3,G91,0)</f>
        <v>0</v>
      </c>
      <c r="BD91" s="167">
        <f>IF(AZ91=4,G91,0)</f>
        <v>0</v>
      </c>
      <c r="BE91" s="167">
        <f>IF(AZ91=5,G91,0)</f>
        <v>0</v>
      </c>
      <c r="CA91" s="202">
        <v>1</v>
      </c>
      <c r="CB91" s="202">
        <v>9</v>
      </c>
      <c r="CZ91" s="167">
        <v>2.7999999999999998E-4</v>
      </c>
    </row>
    <row r="92" spans="1:104">
      <c r="A92" s="203"/>
      <c r="B92" s="204"/>
      <c r="C92" s="205" t="s">
        <v>195</v>
      </c>
      <c r="D92" s="206"/>
      <c r="E92" s="206"/>
      <c r="F92" s="206"/>
      <c r="G92" s="207"/>
      <c r="L92" s="208" t="s">
        <v>195</v>
      </c>
      <c r="O92" s="195">
        <v>3</v>
      </c>
    </row>
    <row r="93" spans="1:104" ht="22.5">
      <c r="A93" s="196">
        <v>32</v>
      </c>
      <c r="B93" s="197" t="s">
        <v>196</v>
      </c>
      <c r="C93" s="198" t="s">
        <v>197</v>
      </c>
      <c r="D93" s="199" t="s">
        <v>91</v>
      </c>
      <c r="E93" s="200">
        <v>7</v>
      </c>
      <c r="F93" s="200">
        <v>0</v>
      </c>
      <c r="G93" s="201">
        <f>E93*F93</f>
        <v>0</v>
      </c>
      <c r="O93" s="195">
        <v>2</v>
      </c>
      <c r="AA93" s="167">
        <v>1</v>
      </c>
      <c r="AB93" s="167">
        <v>9</v>
      </c>
      <c r="AC93" s="167">
        <v>9</v>
      </c>
      <c r="AZ93" s="167">
        <v>4</v>
      </c>
      <c r="BA93" s="167">
        <f>IF(AZ93=1,G93,0)</f>
        <v>0</v>
      </c>
      <c r="BB93" s="167">
        <f>IF(AZ93=2,G93,0)</f>
        <v>0</v>
      </c>
      <c r="BC93" s="167">
        <f>IF(AZ93=3,G93,0)</f>
        <v>0</v>
      </c>
      <c r="BD93" s="167">
        <f>IF(AZ93=4,G93,0)</f>
        <v>0</v>
      </c>
      <c r="BE93" s="167">
        <f>IF(AZ93=5,G93,0)</f>
        <v>0</v>
      </c>
      <c r="CA93" s="202">
        <v>1</v>
      </c>
      <c r="CB93" s="202">
        <v>9</v>
      </c>
      <c r="CZ93" s="167">
        <v>2.5000000000000001E-4</v>
      </c>
    </row>
    <row r="94" spans="1:104">
      <c r="A94" s="203"/>
      <c r="B94" s="204"/>
      <c r="C94" s="205" t="s">
        <v>198</v>
      </c>
      <c r="D94" s="206"/>
      <c r="E94" s="206"/>
      <c r="F94" s="206"/>
      <c r="G94" s="207"/>
      <c r="L94" s="208" t="s">
        <v>198</v>
      </c>
      <c r="O94" s="195">
        <v>3</v>
      </c>
    </row>
    <row r="95" spans="1:104">
      <c r="A95" s="196">
        <v>33</v>
      </c>
      <c r="B95" s="197" t="s">
        <v>199</v>
      </c>
      <c r="C95" s="198" t="s">
        <v>200</v>
      </c>
      <c r="D95" s="199" t="s">
        <v>91</v>
      </c>
      <c r="E95" s="200">
        <v>5</v>
      </c>
      <c r="F95" s="200">
        <v>0</v>
      </c>
      <c r="G95" s="201">
        <f>E95*F95</f>
        <v>0</v>
      </c>
      <c r="O95" s="195">
        <v>2</v>
      </c>
      <c r="AA95" s="167">
        <v>1</v>
      </c>
      <c r="AB95" s="167">
        <v>9</v>
      </c>
      <c r="AC95" s="167">
        <v>9</v>
      </c>
      <c r="AZ95" s="167">
        <v>4</v>
      </c>
      <c r="BA95" s="167">
        <f>IF(AZ95=1,G95,0)</f>
        <v>0</v>
      </c>
      <c r="BB95" s="167">
        <f>IF(AZ95=2,G95,0)</f>
        <v>0</v>
      </c>
      <c r="BC95" s="167">
        <f>IF(AZ95=3,G95,0)</f>
        <v>0</v>
      </c>
      <c r="BD95" s="167">
        <f>IF(AZ95=4,G95,0)</f>
        <v>0</v>
      </c>
      <c r="BE95" s="167">
        <f>IF(AZ95=5,G95,0)</f>
        <v>0</v>
      </c>
      <c r="CA95" s="202">
        <v>1</v>
      </c>
      <c r="CB95" s="202">
        <v>9</v>
      </c>
      <c r="CZ95" s="167">
        <v>0</v>
      </c>
    </row>
    <row r="96" spans="1:104">
      <c r="A96" s="203"/>
      <c r="B96" s="204"/>
      <c r="C96" s="205" t="s">
        <v>201</v>
      </c>
      <c r="D96" s="206"/>
      <c r="E96" s="206"/>
      <c r="F96" s="206"/>
      <c r="G96" s="207"/>
      <c r="L96" s="208" t="s">
        <v>201</v>
      </c>
      <c r="O96" s="195">
        <v>3</v>
      </c>
    </row>
    <row r="97" spans="1:104">
      <c r="A97" s="203"/>
      <c r="B97" s="209"/>
      <c r="C97" s="210" t="s">
        <v>202</v>
      </c>
      <c r="D97" s="211"/>
      <c r="E97" s="212">
        <v>2</v>
      </c>
      <c r="F97" s="213"/>
      <c r="G97" s="214"/>
      <c r="M97" s="208" t="s">
        <v>202</v>
      </c>
      <c r="O97" s="195"/>
    </row>
    <row r="98" spans="1:104">
      <c r="A98" s="203"/>
      <c r="B98" s="209"/>
      <c r="C98" s="210" t="s">
        <v>203</v>
      </c>
      <c r="D98" s="211"/>
      <c r="E98" s="212">
        <v>2</v>
      </c>
      <c r="F98" s="213"/>
      <c r="G98" s="214"/>
      <c r="M98" s="208" t="s">
        <v>203</v>
      </c>
      <c r="O98" s="195"/>
    </row>
    <row r="99" spans="1:104">
      <c r="A99" s="203"/>
      <c r="B99" s="209"/>
      <c r="C99" s="210" t="s">
        <v>204</v>
      </c>
      <c r="D99" s="211"/>
      <c r="E99" s="212">
        <v>1</v>
      </c>
      <c r="F99" s="213"/>
      <c r="G99" s="214"/>
      <c r="M99" s="208" t="s">
        <v>204</v>
      </c>
      <c r="O99" s="195"/>
    </row>
    <row r="100" spans="1:104" ht="22.5">
      <c r="A100" s="196">
        <v>34</v>
      </c>
      <c r="B100" s="197" t="s">
        <v>205</v>
      </c>
      <c r="C100" s="198" t="s">
        <v>206</v>
      </c>
      <c r="D100" s="199" t="s">
        <v>87</v>
      </c>
      <c r="E100" s="200">
        <v>260</v>
      </c>
      <c r="F100" s="200">
        <v>0</v>
      </c>
      <c r="G100" s="201">
        <f>E100*F100</f>
        <v>0</v>
      </c>
      <c r="O100" s="195">
        <v>2</v>
      </c>
      <c r="AA100" s="167">
        <v>1</v>
      </c>
      <c r="AB100" s="167">
        <v>9</v>
      </c>
      <c r="AC100" s="167">
        <v>9</v>
      </c>
      <c r="AZ100" s="167">
        <v>4</v>
      </c>
      <c r="BA100" s="167">
        <f>IF(AZ100=1,G100,0)</f>
        <v>0</v>
      </c>
      <c r="BB100" s="167">
        <f>IF(AZ100=2,G100,0)</f>
        <v>0</v>
      </c>
      <c r="BC100" s="167">
        <f>IF(AZ100=3,G100,0)</f>
        <v>0</v>
      </c>
      <c r="BD100" s="167">
        <f>IF(AZ100=4,G100,0)</f>
        <v>0</v>
      </c>
      <c r="BE100" s="167">
        <f>IF(AZ100=5,G100,0)</f>
        <v>0</v>
      </c>
      <c r="CA100" s="202">
        <v>1</v>
      </c>
      <c r="CB100" s="202">
        <v>9</v>
      </c>
      <c r="CZ100" s="167">
        <v>1.6000000000000001E-4</v>
      </c>
    </row>
    <row r="101" spans="1:104">
      <c r="A101" s="203"/>
      <c r="B101" s="204"/>
      <c r="C101" s="205" t="s">
        <v>207</v>
      </c>
      <c r="D101" s="206"/>
      <c r="E101" s="206"/>
      <c r="F101" s="206"/>
      <c r="G101" s="207"/>
      <c r="L101" s="208" t="s">
        <v>207</v>
      </c>
      <c r="O101" s="195">
        <v>3</v>
      </c>
    </row>
    <row r="102" spans="1:104">
      <c r="A102" s="203"/>
      <c r="B102" s="209"/>
      <c r="C102" s="210" t="s">
        <v>208</v>
      </c>
      <c r="D102" s="211"/>
      <c r="E102" s="212">
        <v>230</v>
      </c>
      <c r="F102" s="213"/>
      <c r="G102" s="214"/>
      <c r="M102" s="208" t="s">
        <v>208</v>
      </c>
      <c r="O102" s="195"/>
    </row>
    <row r="103" spans="1:104">
      <c r="A103" s="203"/>
      <c r="B103" s="209"/>
      <c r="C103" s="210" t="s">
        <v>209</v>
      </c>
      <c r="D103" s="211"/>
      <c r="E103" s="212">
        <v>30</v>
      </c>
      <c r="F103" s="213"/>
      <c r="G103" s="214"/>
      <c r="M103" s="208" t="s">
        <v>209</v>
      </c>
      <c r="O103" s="195"/>
    </row>
    <row r="104" spans="1:104" ht="22.5">
      <c r="A104" s="196">
        <v>35</v>
      </c>
      <c r="B104" s="197" t="s">
        <v>210</v>
      </c>
      <c r="C104" s="198" t="s">
        <v>211</v>
      </c>
      <c r="D104" s="199" t="s">
        <v>87</v>
      </c>
      <c r="E104" s="200">
        <v>425</v>
      </c>
      <c r="F104" s="200">
        <v>0</v>
      </c>
      <c r="G104" s="201">
        <f>E104*F104</f>
        <v>0</v>
      </c>
      <c r="O104" s="195">
        <v>2</v>
      </c>
      <c r="AA104" s="167">
        <v>1</v>
      </c>
      <c r="AB104" s="167">
        <v>9</v>
      </c>
      <c r="AC104" s="167">
        <v>9</v>
      </c>
      <c r="AZ104" s="167">
        <v>4</v>
      </c>
      <c r="BA104" s="167">
        <f>IF(AZ104=1,G104,0)</f>
        <v>0</v>
      </c>
      <c r="BB104" s="167">
        <f>IF(AZ104=2,G104,0)</f>
        <v>0</v>
      </c>
      <c r="BC104" s="167">
        <f>IF(AZ104=3,G104,0)</f>
        <v>0</v>
      </c>
      <c r="BD104" s="167">
        <f>IF(AZ104=4,G104,0)</f>
        <v>0</v>
      </c>
      <c r="BE104" s="167">
        <f>IF(AZ104=5,G104,0)</f>
        <v>0</v>
      </c>
      <c r="CA104" s="202">
        <v>1</v>
      </c>
      <c r="CB104" s="202">
        <v>9</v>
      </c>
      <c r="CZ104" s="167">
        <v>2.3000000000000001E-4</v>
      </c>
    </row>
    <row r="105" spans="1:104">
      <c r="A105" s="203"/>
      <c r="B105" s="209"/>
      <c r="C105" s="210" t="s">
        <v>212</v>
      </c>
      <c r="D105" s="211"/>
      <c r="E105" s="212">
        <v>70</v>
      </c>
      <c r="F105" s="213"/>
      <c r="G105" s="214"/>
      <c r="M105" s="208" t="s">
        <v>212</v>
      </c>
      <c r="O105" s="195"/>
    </row>
    <row r="106" spans="1:104">
      <c r="A106" s="203"/>
      <c r="B106" s="209"/>
      <c r="C106" s="210" t="s">
        <v>213</v>
      </c>
      <c r="D106" s="211"/>
      <c r="E106" s="212">
        <v>210</v>
      </c>
      <c r="F106" s="213"/>
      <c r="G106" s="214"/>
      <c r="M106" s="208" t="s">
        <v>213</v>
      </c>
      <c r="O106" s="195"/>
    </row>
    <row r="107" spans="1:104">
      <c r="A107" s="203"/>
      <c r="B107" s="209"/>
      <c r="C107" s="210" t="s">
        <v>214</v>
      </c>
      <c r="D107" s="211"/>
      <c r="E107" s="212">
        <v>100</v>
      </c>
      <c r="F107" s="213"/>
      <c r="G107" s="214"/>
      <c r="M107" s="208" t="s">
        <v>214</v>
      </c>
      <c r="O107" s="195"/>
    </row>
    <row r="108" spans="1:104">
      <c r="A108" s="203"/>
      <c r="B108" s="209"/>
      <c r="C108" s="210" t="s">
        <v>215</v>
      </c>
      <c r="D108" s="211"/>
      <c r="E108" s="212">
        <v>45</v>
      </c>
      <c r="F108" s="213"/>
      <c r="G108" s="214"/>
      <c r="M108" s="208" t="s">
        <v>215</v>
      </c>
      <c r="O108" s="195"/>
    </row>
    <row r="109" spans="1:104" ht="22.5">
      <c r="A109" s="196">
        <v>36</v>
      </c>
      <c r="B109" s="197" t="s">
        <v>216</v>
      </c>
      <c r="C109" s="198" t="s">
        <v>217</v>
      </c>
      <c r="D109" s="199" t="s">
        <v>87</v>
      </c>
      <c r="E109" s="200">
        <v>48</v>
      </c>
      <c r="F109" s="200">
        <v>0</v>
      </c>
      <c r="G109" s="201">
        <f>E109*F109</f>
        <v>0</v>
      </c>
      <c r="O109" s="195">
        <v>2</v>
      </c>
      <c r="AA109" s="167">
        <v>1</v>
      </c>
      <c r="AB109" s="167">
        <v>9</v>
      </c>
      <c r="AC109" s="167">
        <v>9</v>
      </c>
      <c r="AZ109" s="167">
        <v>4</v>
      </c>
      <c r="BA109" s="167">
        <f>IF(AZ109=1,G109,0)</f>
        <v>0</v>
      </c>
      <c r="BB109" s="167">
        <f>IF(AZ109=2,G109,0)</f>
        <v>0</v>
      </c>
      <c r="BC109" s="167">
        <f>IF(AZ109=3,G109,0)</f>
        <v>0</v>
      </c>
      <c r="BD109" s="167">
        <f>IF(AZ109=4,G109,0)</f>
        <v>0</v>
      </c>
      <c r="BE109" s="167">
        <f>IF(AZ109=5,G109,0)</f>
        <v>0</v>
      </c>
      <c r="CA109" s="202">
        <v>1</v>
      </c>
      <c r="CB109" s="202">
        <v>9</v>
      </c>
      <c r="CZ109" s="167">
        <v>6.4000000000000005E-4</v>
      </c>
    </row>
    <row r="110" spans="1:104">
      <c r="A110" s="203"/>
      <c r="B110" s="204"/>
      <c r="C110" s="205" t="s">
        <v>218</v>
      </c>
      <c r="D110" s="206"/>
      <c r="E110" s="206"/>
      <c r="F110" s="206"/>
      <c r="G110" s="207"/>
      <c r="L110" s="208" t="s">
        <v>218</v>
      </c>
      <c r="O110" s="195">
        <v>3</v>
      </c>
    </row>
    <row r="111" spans="1:104" ht="22.5">
      <c r="A111" s="196">
        <v>37</v>
      </c>
      <c r="B111" s="197" t="s">
        <v>219</v>
      </c>
      <c r="C111" s="198" t="s">
        <v>220</v>
      </c>
      <c r="D111" s="199" t="s">
        <v>87</v>
      </c>
      <c r="E111" s="200">
        <v>50</v>
      </c>
      <c r="F111" s="200">
        <v>0</v>
      </c>
      <c r="G111" s="201">
        <f>E111*F111</f>
        <v>0</v>
      </c>
      <c r="O111" s="195">
        <v>2</v>
      </c>
      <c r="AA111" s="167">
        <v>1</v>
      </c>
      <c r="AB111" s="167">
        <v>9</v>
      </c>
      <c r="AC111" s="167">
        <v>9</v>
      </c>
      <c r="AZ111" s="167">
        <v>4</v>
      </c>
      <c r="BA111" s="167">
        <f>IF(AZ111=1,G111,0)</f>
        <v>0</v>
      </c>
      <c r="BB111" s="167">
        <f>IF(AZ111=2,G111,0)</f>
        <v>0</v>
      </c>
      <c r="BC111" s="167">
        <f>IF(AZ111=3,G111,0)</f>
        <v>0</v>
      </c>
      <c r="BD111" s="167">
        <f>IF(AZ111=4,G111,0)</f>
        <v>0</v>
      </c>
      <c r="BE111" s="167">
        <f>IF(AZ111=5,G111,0)</f>
        <v>0</v>
      </c>
      <c r="CA111" s="202">
        <v>1</v>
      </c>
      <c r="CB111" s="202">
        <v>9</v>
      </c>
      <c r="CZ111" s="167">
        <v>2.2000000000000001E-4</v>
      </c>
    </row>
    <row r="112" spans="1:104">
      <c r="A112" s="203"/>
      <c r="B112" s="204"/>
      <c r="C112" s="205" t="s">
        <v>218</v>
      </c>
      <c r="D112" s="206"/>
      <c r="E112" s="206"/>
      <c r="F112" s="206"/>
      <c r="G112" s="207"/>
      <c r="L112" s="208" t="s">
        <v>218</v>
      </c>
      <c r="O112" s="195">
        <v>3</v>
      </c>
    </row>
    <row r="113" spans="1:104">
      <c r="A113" s="203"/>
      <c r="B113" s="204"/>
      <c r="C113" s="205" t="s">
        <v>221</v>
      </c>
      <c r="D113" s="206"/>
      <c r="E113" s="206"/>
      <c r="F113" s="206"/>
      <c r="G113" s="207"/>
      <c r="L113" s="208" t="s">
        <v>221</v>
      </c>
      <c r="O113" s="195">
        <v>3</v>
      </c>
    </row>
    <row r="114" spans="1:104" ht="22.5">
      <c r="A114" s="196">
        <v>38</v>
      </c>
      <c r="B114" s="197" t="s">
        <v>222</v>
      </c>
      <c r="C114" s="198" t="s">
        <v>223</v>
      </c>
      <c r="D114" s="199" t="s">
        <v>87</v>
      </c>
      <c r="E114" s="200">
        <v>11</v>
      </c>
      <c r="F114" s="200">
        <v>0</v>
      </c>
      <c r="G114" s="201">
        <f>E114*F114</f>
        <v>0</v>
      </c>
      <c r="O114" s="195">
        <v>2</v>
      </c>
      <c r="AA114" s="167">
        <v>1</v>
      </c>
      <c r="AB114" s="167">
        <v>9</v>
      </c>
      <c r="AC114" s="167">
        <v>9</v>
      </c>
      <c r="AZ114" s="167">
        <v>4</v>
      </c>
      <c r="BA114" s="167">
        <f>IF(AZ114=1,G114,0)</f>
        <v>0</v>
      </c>
      <c r="BB114" s="167">
        <f>IF(AZ114=2,G114,0)</f>
        <v>0</v>
      </c>
      <c r="BC114" s="167">
        <f>IF(AZ114=3,G114,0)</f>
        <v>0</v>
      </c>
      <c r="BD114" s="167">
        <f>IF(AZ114=4,G114,0)</f>
        <v>0</v>
      </c>
      <c r="BE114" s="167">
        <f>IF(AZ114=5,G114,0)</f>
        <v>0</v>
      </c>
      <c r="CA114" s="202">
        <v>1</v>
      </c>
      <c r="CB114" s="202">
        <v>9</v>
      </c>
      <c r="CZ114" s="167">
        <v>3.2000000000000003E-4</v>
      </c>
    </row>
    <row r="115" spans="1:104">
      <c r="A115" s="203"/>
      <c r="B115" s="204"/>
      <c r="C115" s="205" t="s">
        <v>207</v>
      </c>
      <c r="D115" s="206"/>
      <c r="E115" s="206"/>
      <c r="F115" s="206"/>
      <c r="G115" s="207"/>
      <c r="L115" s="208" t="s">
        <v>207</v>
      </c>
      <c r="O115" s="195">
        <v>3</v>
      </c>
    </row>
    <row r="116" spans="1:104">
      <c r="A116" s="196">
        <v>39</v>
      </c>
      <c r="B116" s="197" t="s">
        <v>224</v>
      </c>
      <c r="C116" s="198" t="s">
        <v>225</v>
      </c>
      <c r="D116" s="199" t="s">
        <v>73</v>
      </c>
      <c r="E116" s="200">
        <v>1</v>
      </c>
      <c r="F116" s="200">
        <v>0</v>
      </c>
      <c r="G116" s="201">
        <f>E116*F116</f>
        <v>0</v>
      </c>
      <c r="O116" s="195">
        <v>2</v>
      </c>
      <c r="AA116" s="167">
        <v>1</v>
      </c>
      <c r="AB116" s="167">
        <v>9</v>
      </c>
      <c r="AC116" s="167">
        <v>9</v>
      </c>
      <c r="AZ116" s="167">
        <v>4</v>
      </c>
      <c r="BA116" s="167">
        <f>IF(AZ116=1,G116,0)</f>
        <v>0</v>
      </c>
      <c r="BB116" s="167">
        <f>IF(AZ116=2,G116,0)</f>
        <v>0</v>
      </c>
      <c r="BC116" s="167">
        <f>IF(AZ116=3,G116,0)</f>
        <v>0</v>
      </c>
      <c r="BD116" s="167">
        <f>IF(AZ116=4,G116,0)</f>
        <v>0</v>
      </c>
      <c r="BE116" s="167">
        <f>IF(AZ116=5,G116,0)</f>
        <v>0</v>
      </c>
      <c r="CA116" s="202">
        <v>1</v>
      </c>
      <c r="CB116" s="202">
        <v>9</v>
      </c>
      <c r="CZ116" s="167">
        <v>0</v>
      </c>
    </row>
    <row r="117" spans="1:104">
      <c r="A117" s="203"/>
      <c r="B117" s="204"/>
      <c r="C117" s="205" t="s">
        <v>226</v>
      </c>
      <c r="D117" s="206"/>
      <c r="E117" s="206"/>
      <c r="F117" s="206"/>
      <c r="G117" s="207"/>
      <c r="L117" s="208" t="s">
        <v>226</v>
      </c>
      <c r="O117" s="195">
        <v>3</v>
      </c>
    </row>
    <row r="118" spans="1:104">
      <c r="A118" s="203"/>
      <c r="B118" s="204"/>
      <c r="C118" s="205" t="s">
        <v>227</v>
      </c>
      <c r="D118" s="206"/>
      <c r="E118" s="206"/>
      <c r="F118" s="206"/>
      <c r="G118" s="207"/>
      <c r="L118" s="208" t="s">
        <v>227</v>
      </c>
      <c r="O118" s="195">
        <v>3</v>
      </c>
    </row>
    <row r="119" spans="1:104">
      <c r="A119" s="196">
        <v>40</v>
      </c>
      <c r="B119" s="197" t="s">
        <v>228</v>
      </c>
      <c r="C119" s="198" t="s">
        <v>229</v>
      </c>
      <c r="D119" s="199" t="s">
        <v>87</v>
      </c>
      <c r="E119" s="200">
        <v>900</v>
      </c>
      <c r="F119" s="200">
        <v>0</v>
      </c>
      <c r="G119" s="201">
        <f>E119*F119</f>
        <v>0</v>
      </c>
      <c r="O119" s="195">
        <v>2</v>
      </c>
      <c r="AA119" s="167">
        <v>1</v>
      </c>
      <c r="AB119" s="167">
        <v>9</v>
      </c>
      <c r="AC119" s="167">
        <v>9</v>
      </c>
      <c r="AZ119" s="167">
        <v>4</v>
      </c>
      <c r="BA119" s="167">
        <f>IF(AZ119=1,G119,0)</f>
        <v>0</v>
      </c>
      <c r="BB119" s="167">
        <f>IF(AZ119=2,G119,0)</f>
        <v>0</v>
      </c>
      <c r="BC119" s="167">
        <f>IF(AZ119=3,G119,0)</f>
        <v>0</v>
      </c>
      <c r="BD119" s="167">
        <f>IF(AZ119=4,G119,0)</f>
        <v>0</v>
      </c>
      <c r="BE119" s="167">
        <f>IF(AZ119=5,G119,0)</f>
        <v>0</v>
      </c>
      <c r="CA119" s="202">
        <v>1</v>
      </c>
      <c r="CB119" s="202">
        <v>9</v>
      </c>
      <c r="CZ119" s="167">
        <v>0</v>
      </c>
    </row>
    <row r="120" spans="1:104">
      <c r="A120" s="203"/>
      <c r="B120" s="204"/>
      <c r="C120" s="205" t="s">
        <v>230</v>
      </c>
      <c r="D120" s="206"/>
      <c r="E120" s="206"/>
      <c r="F120" s="206"/>
      <c r="G120" s="207"/>
      <c r="L120" s="208" t="s">
        <v>230</v>
      </c>
      <c r="O120" s="195">
        <v>3</v>
      </c>
    </row>
    <row r="121" spans="1:104">
      <c r="A121" s="196">
        <v>41</v>
      </c>
      <c r="B121" s="197" t="s">
        <v>231</v>
      </c>
      <c r="C121" s="198" t="s">
        <v>232</v>
      </c>
      <c r="D121" s="199" t="s">
        <v>87</v>
      </c>
      <c r="E121" s="200">
        <v>48</v>
      </c>
      <c r="F121" s="200">
        <v>0</v>
      </c>
      <c r="G121" s="201">
        <f>E121*F121</f>
        <v>0</v>
      </c>
      <c r="O121" s="195">
        <v>2</v>
      </c>
      <c r="AA121" s="167">
        <v>3</v>
      </c>
      <c r="AB121" s="167">
        <v>9</v>
      </c>
      <c r="AC121" s="167">
        <v>34111101</v>
      </c>
      <c r="AZ121" s="167">
        <v>3</v>
      </c>
      <c r="BA121" s="167">
        <f>IF(AZ121=1,G121,0)</f>
        <v>0</v>
      </c>
      <c r="BB121" s="167">
        <f>IF(AZ121=2,G121,0)</f>
        <v>0</v>
      </c>
      <c r="BC121" s="167">
        <f>IF(AZ121=3,G121,0)</f>
        <v>0</v>
      </c>
      <c r="BD121" s="167">
        <f>IF(AZ121=4,G121,0)</f>
        <v>0</v>
      </c>
      <c r="BE121" s="167">
        <f>IF(AZ121=5,G121,0)</f>
        <v>0</v>
      </c>
      <c r="CA121" s="202">
        <v>3</v>
      </c>
      <c r="CB121" s="202">
        <v>9</v>
      </c>
      <c r="CZ121" s="167">
        <v>7.6000000000000004E-4</v>
      </c>
    </row>
    <row r="122" spans="1:104">
      <c r="A122" s="196">
        <v>42</v>
      </c>
      <c r="B122" s="197" t="s">
        <v>233</v>
      </c>
      <c r="C122" s="198" t="s">
        <v>234</v>
      </c>
      <c r="D122" s="199" t="s">
        <v>91</v>
      </c>
      <c r="E122" s="200">
        <v>20</v>
      </c>
      <c r="F122" s="200">
        <v>0</v>
      </c>
      <c r="G122" s="201">
        <f>E122*F122</f>
        <v>0</v>
      </c>
      <c r="O122" s="195">
        <v>2</v>
      </c>
      <c r="AA122" s="167">
        <v>3</v>
      </c>
      <c r="AB122" s="167">
        <v>9</v>
      </c>
      <c r="AC122" s="167">
        <v>34561401</v>
      </c>
      <c r="AZ122" s="167">
        <v>3</v>
      </c>
      <c r="BA122" s="167">
        <f>IF(AZ122=1,G122,0)</f>
        <v>0</v>
      </c>
      <c r="BB122" s="167">
        <f>IF(AZ122=2,G122,0)</f>
        <v>0</v>
      </c>
      <c r="BC122" s="167">
        <f>IF(AZ122=3,G122,0)</f>
        <v>0</v>
      </c>
      <c r="BD122" s="167">
        <f>IF(AZ122=4,G122,0)</f>
        <v>0</v>
      </c>
      <c r="BE122" s="167">
        <f>IF(AZ122=5,G122,0)</f>
        <v>0</v>
      </c>
      <c r="CA122" s="202">
        <v>3</v>
      </c>
      <c r="CB122" s="202">
        <v>9</v>
      </c>
      <c r="CZ122" s="167">
        <v>0</v>
      </c>
    </row>
    <row r="123" spans="1:104">
      <c r="A123" s="196">
        <v>43</v>
      </c>
      <c r="B123" s="197" t="s">
        <v>235</v>
      </c>
      <c r="C123" s="198" t="s">
        <v>236</v>
      </c>
      <c r="D123" s="199" t="s">
        <v>91</v>
      </c>
      <c r="E123" s="200">
        <v>20</v>
      </c>
      <c r="F123" s="200">
        <v>0</v>
      </c>
      <c r="G123" s="201">
        <f>E123*F123</f>
        <v>0</v>
      </c>
      <c r="O123" s="195">
        <v>2</v>
      </c>
      <c r="AA123" s="167">
        <v>3</v>
      </c>
      <c r="AB123" s="167">
        <v>9</v>
      </c>
      <c r="AC123" s="167">
        <v>34561406</v>
      </c>
      <c r="AZ123" s="167">
        <v>3</v>
      </c>
      <c r="BA123" s="167">
        <f>IF(AZ123=1,G123,0)</f>
        <v>0</v>
      </c>
      <c r="BB123" s="167">
        <f>IF(AZ123=2,G123,0)</f>
        <v>0</v>
      </c>
      <c r="BC123" s="167">
        <f>IF(AZ123=3,G123,0)</f>
        <v>0</v>
      </c>
      <c r="BD123" s="167">
        <f>IF(AZ123=4,G123,0)</f>
        <v>0</v>
      </c>
      <c r="BE123" s="167">
        <f>IF(AZ123=5,G123,0)</f>
        <v>0</v>
      </c>
      <c r="CA123" s="202">
        <v>3</v>
      </c>
      <c r="CB123" s="202">
        <v>9</v>
      </c>
      <c r="CZ123" s="167">
        <v>0</v>
      </c>
    </row>
    <row r="124" spans="1:104">
      <c r="A124" s="196">
        <v>44</v>
      </c>
      <c r="B124" s="197" t="s">
        <v>237</v>
      </c>
      <c r="C124" s="198" t="s">
        <v>238</v>
      </c>
      <c r="D124" s="199" t="s">
        <v>91</v>
      </c>
      <c r="E124" s="200">
        <v>20</v>
      </c>
      <c r="F124" s="200">
        <v>0</v>
      </c>
      <c r="G124" s="201">
        <f>E124*F124</f>
        <v>0</v>
      </c>
      <c r="O124" s="195">
        <v>2</v>
      </c>
      <c r="AA124" s="167">
        <v>3</v>
      </c>
      <c r="AB124" s="167">
        <v>9</v>
      </c>
      <c r="AC124" s="167">
        <v>34561412</v>
      </c>
      <c r="AZ124" s="167">
        <v>3</v>
      </c>
      <c r="BA124" s="167">
        <f>IF(AZ124=1,G124,0)</f>
        <v>0</v>
      </c>
      <c r="BB124" s="167">
        <f>IF(AZ124=2,G124,0)</f>
        <v>0</v>
      </c>
      <c r="BC124" s="167">
        <f>IF(AZ124=3,G124,0)</f>
        <v>0</v>
      </c>
      <c r="BD124" s="167">
        <f>IF(AZ124=4,G124,0)</f>
        <v>0</v>
      </c>
      <c r="BE124" s="167">
        <f>IF(AZ124=5,G124,0)</f>
        <v>0</v>
      </c>
      <c r="CA124" s="202">
        <v>3</v>
      </c>
      <c r="CB124" s="202">
        <v>9</v>
      </c>
      <c r="CZ124" s="167">
        <v>0</v>
      </c>
    </row>
    <row r="125" spans="1:104">
      <c r="A125" s="196">
        <v>45</v>
      </c>
      <c r="B125" s="197" t="s">
        <v>239</v>
      </c>
      <c r="C125" s="198" t="s">
        <v>240</v>
      </c>
      <c r="D125" s="199" t="s">
        <v>91</v>
      </c>
      <c r="E125" s="200">
        <v>1</v>
      </c>
      <c r="F125" s="200">
        <v>0</v>
      </c>
      <c r="G125" s="201">
        <f>E125*F125</f>
        <v>0</v>
      </c>
      <c r="O125" s="195">
        <v>2</v>
      </c>
      <c r="AA125" s="167">
        <v>3</v>
      </c>
      <c r="AB125" s="167">
        <v>9</v>
      </c>
      <c r="AC125" s="167" t="s">
        <v>239</v>
      </c>
      <c r="AZ125" s="167">
        <v>3</v>
      </c>
      <c r="BA125" s="167">
        <f>IF(AZ125=1,G125,0)</f>
        <v>0</v>
      </c>
      <c r="BB125" s="167">
        <f>IF(AZ125=2,G125,0)</f>
        <v>0</v>
      </c>
      <c r="BC125" s="167">
        <f>IF(AZ125=3,G125,0)</f>
        <v>0</v>
      </c>
      <c r="BD125" s="167">
        <f>IF(AZ125=4,G125,0)</f>
        <v>0</v>
      </c>
      <c r="BE125" s="167">
        <f>IF(AZ125=5,G125,0)</f>
        <v>0</v>
      </c>
      <c r="CA125" s="202">
        <v>3</v>
      </c>
      <c r="CB125" s="202">
        <v>9</v>
      </c>
      <c r="CZ125" s="167">
        <v>0</v>
      </c>
    </row>
    <row r="126" spans="1:104">
      <c r="A126" s="203"/>
      <c r="B126" s="204"/>
      <c r="C126" s="205" t="s">
        <v>241</v>
      </c>
      <c r="D126" s="206"/>
      <c r="E126" s="206"/>
      <c r="F126" s="206"/>
      <c r="G126" s="207"/>
      <c r="L126" s="208" t="s">
        <v>241</v>
      </c>
      <c r="O126" s="195">
        <v>3</v>
      </c>
    </row>
    <row r="127" spans="1:104">
      <c r="A127" s="196">
        <v>46</v>
      </c>
      <c r="B127" s="197" t="s">
        <v>242</v>
      </c>
      <c r="C127" s="198" t="s">
        <v>243</v>
      </c>
      <c r="D127" s="199" t="s">
        <v>91</v>
      </c>
      <c r="E127" s="200">
        <v>2</v>
      </c>
      <c r="F127" s="200">
        <v>0</v>
      </c>
      <c r="G127" s="201">
        <f>E127*F127</f>
        <v>0</v>
      </c>
      <c r="O127" s="195">
        <v>2</v>
      </c>
      <c r="AA127" s="167">
        <v>3</v>
      </c>
      <c r="AB127" s="167">
        <v>9</v>
      </c>
      <c r="AC127" s="167" t="s">
        <v>242</v>
      </c>
      <c r="AZ127" s="167">
        <v>3</v>
      </c>
      <c r="BA127" s="167">
        <f>IF(AZ127=1,G127,0)</f>
        <v>0</v>
      </c>
      <c r="BB127" s="167">
        <f>IF(AZ127=2,G127,0)</f>
        <v>0</v>
      </c>
      <c r="BC127" s="167">
        <f>IF(AZ127=3,G127,0)</f>
        <v>0</v>
      </c>
      <c r="BD127" s="167">
        <f>IF(AZ127=4,G127,0)</f>
        <v>0</v>
      </c>
      <c r="BE127" s="167">
        <f>IF(AZ127=5,G127,0)</f>
        <v>0</v>
      </c>
      <c r="CA127" s="202">
        <v>3</v>
      </c>
      <c r="CB127" s="202">
        <v>9</v>
      </c>
      <c r="CZ127" s="167">
        <v>0</v>
      </c>
    </row>
    <row r="128" spans="1:104">
      <c r="A128" s="203"/>
      <c r="B128" s="204"/>
      <c r="C128" s="205" t="s">
        <v>244</v>
      </c>
      <c r="D128" s="206"/>
      <c r="E128" s="206"/>
      <c r="F128" s="206"/>
      <c r="G128" s="207"/>
      <c r="L128" s="208" t="s">
        <v>244</v>
      </c>
      <c r="O128" s="195">
        <v>3</v>
      </c>
    </row>
    <row r="129" spans="1:104">
      <c r="A129" s="203"/>
      <c r="B129" s="204"/>
      <c r="C129" s="205" t="s">
        <v>245</v>
      </c>
      <c r="D129" s="206"/>
      <c r="E129" s="206"/>
      <c r="F129" s="206"/>
      <c r="G129" s="207"/>
      <c r="L129" s="208" t="s">
        <v>245</v>
      </c>
      <c r="O129" s="195">
        <v>3</v>
      </c>
    </row>
    <row r="130" spans="1:104">
      <c r="A130" s="203"/>
      <c r="B130" s="204"/>
      <c r="C130" s="205" t="s">
        <v>246</v>
      </c>
      <c r="D130" s="206"/>
      <c r="E130" s="206"/>
      <c r="F130" s="206"/>
      <c r="G130" s="207"/>
      <c r="L130" s="208" t="s">
        <v>246</v>
      </c>
      <c r="O130" s="195">
        <v>3</v>
      </c>
    </row>
    <row r="131" spans="1:104">
      <c r="A131" s="203"/>
      <c r="B131" s="204"/>
      <c r="C131" s="205" t="s">
        <v>247</v>
      </c>
      <c r="D131" s="206"/>
      <c r="E131" s="206"/>
      <c r="F131" s="206"/>
      <c r="G131" s="207"/>
      <c r="L131" s="208" t="s">
        <v>247</v>
      </c>
      <c r="O131" s="195">
        <v>3</v>
      </c>
    </row>
    <row r="132" spans="1:104">
      <c r="A132" s="196">
        <v>47</v>
      </c>
      <c r="B132" s="197" t="s">
        <v>248</v>
      </c>
      <c r="C132" s="198" t="s">
        <v>249</v>
      </c>
      <c r="D132" s="199" t="s">
        <v>91</v>
      </c>
      <c r="E132" s="200">
        <v>2</v>
      </c>
      <c r="F132" s="200">
        <v>0</v>
      </c>
      <c r="G132" s="201">
        <f>E132*F132</f>
        <v>0</v>
      </c>
      <c r="O132" s="195">
        <v>2</v>
      </c>
      <c r="AA132" s="167">
        <v>3</v>
      </c>
      <c r="AB132" s="167">
        <v>9</v>
      </c>
      <c r="AC132" s="167" t="s">
        <v>248</v>
      </c>
      <c r="AZ132" s="167">
        <v>3</v>
      </c>
      <c r="BA132" s="167">
        <f>IF(AZ132=1,G132,0)</f>
        <v>0</v>
      </c>
      <c r="BB132" s="167">
        <f>IF(AZ132=2,G132,0)</f>
        <v>0</v>
      </c>
      <c r="BC132" s="167">
        <f>IF(AZ132=3,G132,0)</f>
        <v>0</v>
      </c>
      <c r="BD132" s="167">
        <f>IF(AZ132=4,G132,0)</f>
        <v>0</v>
      </c>
      <c r="BE132" s="167">
        <f>IF(AZ132=5,G132,0)</f>
        <v>0</v>
      </c>
      <c r="CA132" s="202">
        <v>3</v>
      </c>
      <c r="CB132" s="202">
        <v>9</v>
      </c>
      <c r="CZ132" s="167">
        <v>2.5999999999999999E-3</v>
      </c>
    </row>
    <row r="133" spans="1:104">
      <c r="A133" s="203"/>
      <c r="B133" s="204"/>
      <c r="C133" s="205" t="s">
        <v>244</v>
      </c>
      <c r="D133" s="206"/>
      <c r="E133" s="206"/>
      <c r="F133" s="206"/>
      <c r="G133" s="207"/>
      <c r="L133" s="208" t="s">
        <v>244</v>
      </c>
      <c r="O133" s="195">
        <v>3</v>
      </c>
    </row>
    <row r="134" spans="1:104">
      <c r="A134" s="203"/>
      <c r="B134" s="204"/>
      <c r="C134" s="205" t="s">
        <v>245</v>
      </c>
      <c r="D134" s="206"/>
      <c r="E134" s="206"/>
      <c r="F134" s="206"/>
      <c r="G134" s="207"/>
      <c r="L134" s="208" t="s">
        <v>245</v>
      </c>
      <c r="O134" s="195">
        <v>3</v>
      </c>
    </row>
    <row r="135" spans="1:104">
      <c r="A135" s="203"/>
      <c r="B135" s="204"/>
      <c r="C135" s="205" t="s">
        <v>246</v>
      </c>
      <c r="D135" s="206"/>
      <c r="E135" s="206"/>
      <c r="F135" s="206"/>
      <c r="G135" s="207"/>
      <c r="L135" s="208" t="s">
        <v>246</v>
      </c>
      <c r="O135" s="195">
        <v>3</v>
      </c>
    </row>
    <row r="136" spans="1:104">
      <c r="A136" s="203"/>
      <c r="B136" s="204"/>
      <c r="C136" s="205"/>
      <c r="D136" s="206"/>
      <c r="E136" s="206"/>
      <c r="F136" s="206"/>
      <c r="G136" s="207"/>
      <c r="L136" s="208"/>
      <c r="O136" s="195">
        <v>3</v>
      </c>
    </row>
    <row r="137" spans="1:104">
      <c r="A137" s="196">
        <v>48</v>
      </c>
      <c r="B137" s="197" t="s">
        <v>250</v>
      </c>
      <c r="C137" s="198" t="s">
        <v>251</v>
      </c>
      <c r="D137" s="199" t="s">
        <v>91</v>
      </c>
      <c r="E137" s="200">
        <v>2</v>
      </c>
      <c r="F137" s="200">
        <v>0</v>
      </c>
      <c r="G137" s="201">
        <f>E137*F137</f>
        <v>0</v>
      </c>
      <c r="O137" s="195">
        <v>2</v>
      </c>
      <c r="AA137" s="167">
        <v>3</v>
      </c>
      <c r="AB137" s="167">
        <v>9</v>
      </c>
      <c r="AC137" s="167" t="s">
        <v>250</v>
      </c>
      <c r="AZ137" s="167">
        <v>3</v>
      </c>
      <c r="BA137" s="167">
        <f>IF(AZ137=1,G137,0)</f>
        <v>0</v>
      </c>
      <c r="BB137" s="167">
        <f>IF(AZ137=2,G137,0)</f>
        <v>0</v>
      </c>
      <c r="BC137" s="167">
        <f>IF(AZ137=3,G137,0)</f>
        <v>0</v>
      </c>
      <c r="BD137" s="167">
        <f>IF(AZ137=4,G137,0)</f>
        <v>0</v>
      </c>
      <c r="BE137" s="167">
        <f>IF(AZ137=5,G137,0)</f>
        <v>0</v>
      </c>
      <c r="CA137" s="202">
        <v>3</v>
      </c>
      <c r="CB137" s="202">
        <v>9</v>
      </c>
      <c r="CZ137" s="167">
        <v>3.8E-3</v>
      </c>
    </row>
    <row r="138" spans="1:104">
      <c r="A138" s="203"/>
      <c r="B138" s="204"/>
      <c r="C138" s="205" t="s">
        <v>244</v>
      </c>
      <c r="D138" s="206"/>
      <c r="E138" s="206"/>
      <c r="F138" s="206"/>
      <c r="G138" s="207"/>
      <c r="L138" s="208" t="s">
        <v>244</v>
      </c>
      <c r="O138" s="195">
        <v>3</v>
      </c>
    </row>
    <row r="139" spans="1:104">
      <c r="A139" s="203"/>
      <c r="B139" s="204"/>
      <c r="C139" s="205" t="s">
        <v>245</v>
      </c>
      <c r="D139" s="206"/>
      <c r="E139" s="206"/>
      <c r="F139" s="206"/>
      <c r="G139" s="207"/>
      <c r="L139" s="208" t="s">
        <v>245</v>
      </c>
      <c r="O139" s="195">
        <v>3</v>
      </c>
    </row>
    <row r="140" spans="1:104">
      <c r="A140" s="203"/>
      <c r="B140" s="204"/>
      <c r="C140" s="205" t="s">
        <v>246</v>
      </c>
      <c r="D140" s="206"/>
      <c r="E140" s="206"/>
      <c r="F140" s="206"/>
      <c r="G140" s="207"/>
      <c r="L140" s="208" t="s">
        <v>246</v>
      </c>
      <c r="O140" s="195">
        <v>3</v>
      </c>
    </row>
    <row r="141" spans="1:104">
      <c r="A141" s="203"/>
      <c r="B141" s="204"/>
      <c r="C141" s="205"/>
      <c r="D141" s="206"/>
      <c r="E141" s="206"/>
      <c r="F141" s="206"/>
      <c r="G141" s="207"/>
      <c r="L141" s="208"/>
      <c r="O141" s="195">
        <v>3</v>
      </c>
    </row>
    <row r="142" spans="1:104">
      <c r="A142" s="196">
        <v>49</v>
      </c>
      <c r="B142" s="197" t="s">
        <v>252</v>
      </c>
      <c r="C142" s="198" t="s">
        <v>253</v>
      </c>
      <c r="D142" s="199" t="s">
        <v>91</v>
      </c>
      <c r="E142" s="200">
        <v>2</v>
      </c>
      <c r="F142" s="200">
        <v>0</v>
      </c>
      <c r="G142" s="201">
        <f>E142*F142</f>
        <v>0</v>
      </c>
      <c r="O142" s="195">
        <v>2</v>
      </c>
      <c r="AA142" s="167">
        <v>3</v>
      </c>
      <c r="AB142" s="167">
        <v>9</v>
      </c>
      <c r="AC142" s="167" t="s">
        <v>252</v>
      </c>
      <c r="AZ142" s="167">
        <v>3</v>
      </c>
      <c r="BA142" s="167">
        <f>IF(AZ142=1,G142,0)</f>
        <v>0</v>
      </c>
      <c r="BB142" s="167">
        <f>IF(AZ142=2,G142,0)</f>
        <v>0</v>
      </c>
      <c r="BC142" s="167">
        <f>IF(AZ142=3,G142,0)</f>
        <v>0</v>
      </c>
      <c r="BD142" s="167">
        <f>IF(AZ142=4,G142,0)</f>
        <v>0</v>
      </c>
      <c r="BE142" s="167">
        <f>IF(AZ142=5,G142,0)</f>
        <v>0</v>
      </c>
      <c r="CA142" s="202">
        <v>3</v>
      </c>
      <c r="CB142" s="202">
        <v>9</v>
      </c>
      <c r="CZ142" s="167">
        <v>2.5999999999999999E-3</v>
      </c>
    </row>
    <row r="143" spans="1:104">
      <c r="A143" s="203"/>
      <c r="B143" s="204"/>
      <c r="C143" s="205" t="s">
        <v>244</v>
      </c>
      <c r="D143" s="206"/>
      <c r="E143" s="206"/>
      <c r="F143" s="206"/>
      <c r="G143" s="207"/>
      <c r="L143" s="208" t="s">
        <v>244</v>
      </c>
      <c r="O143" s="195">
        <v>3</v>
      </c>
    </row>
    <row r="144" spans="1:104">
      <c r="A144" s="203"/>
      <c r="B144" s="204"/>
      <c r="C144" s="205" t="s">
        <v>245</v>
      </c>
      <c r="D144" s="206"/>
      <c r="E144" s="206"/>
      <c r="F144" s="206"/>
      <c r="G144" s="207"/>
      <c r="L144" s="208" t="s">
        <v>245</v>
      </c>
      <c r="O144" s="195">
        <v>3</v>
      </c>
    </row>
    <row r="145" spans="1:104">
      <c r="A145" s="203"/>
      <c r="B145" s="204"/>
      <c r="C145" s="205"/>
      <c r="D145" s="206"/>
      <c r="E145" s="206"/>
      <c r="F145" s="206"/>
      <c r="G145" s="207"/>
      <c r="L145" s="208"/>
      <c r="O145" s="195">
        <v>3</v>
      </c>
    </row>
    <row r="146" spans="1:104">
      <c r="A146" s="203"/>
      <c r="B146" s="204"/>
      <c r="C146" s="205"/>
      <c r="D146" s="206"/>
      <c r="E146" s="206"/>
      <c r="F146" s="206"/>
      <c r="G146" s="207"/>
      <c r="L146" s="208"/>
      <c r="O146" s="195">
        <v>3</v>
      </c>
    </row>
    <row r="147" spans="1:104">
      <c r="A147" s="196">
        <v>50</v>
      </c>
      <c r="B147" s="197" t="s">
        <v>254</v>
      </c>
      <c r="C147" s="198" t="s">
        <v>255</v>
      </c>
      <c r="D147" s="199" t="s">
        <v>91</v>
      </c>
      <c r="E147" s="200">
        <v>1</v>
      </c>
      <c r="F147" s="200">
        <v>0</v>
      </c>
      <c r="G147" s="201">
        <f>E147*F147</f>
        <v>0</v>
      </c>
      <c r="O147" s="195">
        <v>2</v>
      </c>
      <c r="AA147" s="167">
        <v>3</v>
      </c>
      <c r="AB147" s="167">
        <v>9</v>
      </c>
      <c r="AC147" s="167" t="s">
        <v>254</v>
      </c>
      <c r="AZ147" s="167">
        <v>3</v>
      </c>
      <c r="BA147" s="167">
        <f>IF(AZ147=1,G147,0)</f>
        <v>0</v>
      </c>
      <c r="BB147" s="167">
        <f>IF(AZ147=2,G147,0)</f>
        <v>0</v>
      </c>
      <c r="BC147" s="167">
        <f>IF(AZ147=3,G147,0)</f>
        <v>0</v>
      </c>
      <c r="BD147" s="167">
        <f>IF(AZ147=4,G147,0)</f>
        <v>0</v>
      </c>
      <c r="BE147" s="167">
        <f>IF(AZ147=5,G147,0)</f>
        <v>0</v>
      </c>
      <c r="CA147" s="202">
        <v>3</v>
      </c>
      <c r="CB147" s="202">
        <v>9</v>
      </c>
      <c r="CZ147" s="167">
        <v>5.5999999999999995E-4</v>
      </c>
    </row>
    <row r="148" spans="1:104">
      <c r="A148" s="203"/>
      <c r="B148" s="204"/>
      <c r="C148" s="205" t="s">
        <v>244</v>
      </c>
      <c r="D148" s="206"/>
      <c r="E148" s="206"/>
      <c r="F148" s="206"/>
      <c r="G148" s="207"/>
      <c r="L148" s="208" t="s">
        <v>244</v>
      </c>
      <c r="O148" s="195">
        <v>3</v>
      </c>
    </row>
    <row r="149" spans="1:104">
      <c r="A149" s="203"/>
      <c r="B149" s="204"/>
      <c r="C149" s="205" t="s">
        <v>245</v>
      </c>
      <c r="D149" s="206"/>
      <c r="E149" s="206"/>
      <c r="F149" s="206"/>
      <c r="G149" s="207"/>
      <c r="L149" s="208" t="s">
        <v>245</v>
      </c>
      <c r="O149" s="195">
        <v>3</v>
      </c>
    </row>
    <row r="150" spans="1:104">
      <c r="A150" s="203"/>
      <c r="B150" s="204"/>
      <c r="C150" s="205" t="s">
        <v>246</v>
      </c>
      <c r="D150" s="206"/>
      <c r="E150" s="206"/>
      <c r="F150" s="206"/>
      <c r="G150" s="207"/>
      <c r="L150" s="208" t="s">
        <v>246</v>
      </c>
      <c r="O150" s="195">
        <v>3</v>
      </c>
    </row>
    <row r="151" spans="1:104">
      <c r="A151" s="203"/>
      <c r="B151" s="204"/>
      <c r="C151" s="205"/>
      <c r="D151" s="206"/>
      <c r="E151" s="206"/>
      <c r="F151" s="206"/>
      <c r="G151" s="207"/>
      <c r="L151" s="208"/>
      <c r="O151" s="195">
        <v>3</v>
      </c>
    </row>
    <row r="152" spans="1:104">
      <c r="A152" s="196">
        <v>51</v>
      </c>
      <c r="B152" s="197" t="s">
        <v>256</v>
      </c>
      <c r="C152" s="198" t="s">
        <v>257</v>
      </c>
      <c r="D152" s="199" t="s">
        <v>91</v>
      </c>
      <c r="E152" s="200">
        <v>1</v>
      </c>
      <c r="F152" s="200">
        <v>0</v>
      </c>
      <c r="G152" s="201">
        <f>E152*F152</f>
        <v>0</v>
      </c>
      <c r="O152" s="195">
        <v>2</v>
      </c>
      <c r="AA152" s="167">
        <v>3</v>
      </c>
      <c r="AB152" s="167">
        <v>9</v>
      </c>
      <c r="AC152" s="167" t="s">
        <v>256</v>
      </c>
      <c r="AZ152" s="167">
        <v>3</v>
      </c>
      <c r="BA152" s="167">
        <f>IF(AZ152=1,G152,0)</f>
        <v>0</v>
      </c>
      <c r="BB152" s="167">
        <f>IF(AZ152=2,G152,0)</f>
        <v>0</v>
      </c>
      <c r="BC152" s="167">
        <f>IF(AZ152=3,G152,0)</f>
        <v>0</v>
      </c>
      <c r="BD152" s="167">
        <f>IF(AZ152=4,G152,0)</f>
        <v>0</v>
      </c>
      <c r="BE152" s="167">
        <f>IF(AZ152=5,G152,0)</f>
        <v>0</v>
      </c>
      <c r="CA152" s="202">
        <v>3</v>
      </c>
      <c r="CB152" s="202">
        <v>9</v>
      </c>
      <c r="CZ152" s="167">
        <v>4.2999999999999999E-4</v>
      </c>
    </row>
    <row r="153" spans="1:104">
      <c r="A153" s="203"/>
      <c r="B153" s="204"/>
      <c r="C153" s="205" t="s">
        <v>244</v>
      </c>
      <c r="D153" s="206"/>
      <c r="E153" s="206"/>
      <c r="F153" s="206"/>
      <c r="G153" s="207"/>
      <c r="L153" s="208" t="s">
        <v>244</v>
      </c>
      <c r="O153" s="195">
        <v>3</v>
      </c>
    </row>
    <row r="154" spans="1:104">
      <c r="A154" s="203"/>
      <c r="B154" s="204"/>
      <c r="C154" s="205" t="s">
        <v>245</v>
      </c>
      <c r="D154" s="206"/>
      <c r="E154" s="206"/>
      <c r="F154" s="206"/>
      <c r="G154" s="207"/>
      <c r="L154" s="208" t="s">
        <v>245</v>
      </c>
      <c r="O154" s="195">
        <v>3</v>
      </c>
    </row>
    <row r="155" spans="1:104">
      <c r="A155" s="203"/>
      <c r="B155" s="204"/>
      <c r="C155" s="205" t="s">
        <v>246</v>
      </c>
      <c r="D155" s="206"/>
      <c r="E155" s="206"/>
      <c r="F155" s="206"/>
      <c r="G155" s="207"/>
      <c r="L155" s="208" t="s">
        <v>246</v>
      </c>
      <c r="O155" s="195">
        <v>3</v>
      </c>
    </row>
    <row r="156" spans="1:104">
      <c r="A156" s="203"/>
      <c r="B156" s="204"/>
      <c r="C156" s="205"/>
      <c r="D156" s="206"/>
      <c r="E156" s="206"/>
      <c r="F156" s="206"/>
      <c r="G156" s="207"/>
      <c r="L156" s="208"/>
      <c r="O156" s="195">
        <v>3</v>
      </c>
    </row>
    <row r="157" spans="1:104">
      <c r="A157" s="196">
        <v>52</v>
      </c>
      <c r="B157" s="197" t="s">
        <v>258</v>
      </c>
      <c r="C157" s="198" t="s">
        <v>259</v>
      </c>
      <c r="D157" s="199" t="s">
        <v>91</v>
      </c>
      <c r="E157" s="200">
        <v>1</v>
      </c>
      <c r="F157" s="200">
        <v>0</v>
      </c>
      <c r="G157" s="201">
        <f>E157*F157</f>
        <v>0</v>
      </c>
      <c r="O157" s="195">
        <v>2</v>
      </c>
      <c r="AA157" s="167">
        <v>3</v>
      </c>
      <c r="AB157" s="167">
        <v>9</v>
      </c>
      <c r="AC157" s="167" t="s">
        <v>258</v>
      </c>
      <c r="AZ157" s="167">
        <v>3</v>
      </c>
      <c r="BA157" s="167">
        <f>IF(AZ157=1,G157,0)</f>
        <v>0</v>
      </c>
      <c r="BB157" s="167">
        <f>IF(AZ157=2,G157,0)</f>
        <v>0</v>
      </c>
      <c r="BC157" s="167">
        <f>IF(AZ157=3,G157,0)</f>
        <v>0</v>
      </c>
      <c r="BD157" s="167">
        <f>IF(AZ157=4,G157,0)</f>
        <v>0</v>
      </c>
      <c r="BE157" s="167">
        <f>IF(AZ157=5,G157,0)</f>
        <v>0</v>
      </c>
      <c r="CA157" s="202">
        <v>3</v>
      </c>
      <c r="CB157" s="202">
        <v>9</v>
      </c>
      <c r="CZ157" s="167">
        <v>1.09E-2</v>
      </c>
    </row>
    <row r="158" spans="1:104">
      <c r="A158" s="203"/>
      <c r="B158" s="204"/>
      <c r="C158" s="205" t="s">
        <v>244</v>
      </c>
      <c r="D158" s="206"/>
      <c r="E158" s="206"/>
      <c r="F158" s="206"/>
      <c r="G158" s="207"/>
      <c r="L158" s="208" t="s">
        <v>244</v>
      </c>
      <c r="O158" s="195">
        <v>3</v>
      </c>
    </row>
    <row r="159" spans="1:104">
      <c r="A159" s="203"/>
      <c r="B159" s="204"/>
      <c r="C159" s="205" t="s">
        <v>245</v>
      </c>
      <c r="D159" s="206"/>
      <c r="E159" s="206"/>
      <c r="F159" s="206"/>
      <c r="G159" s="207"/>
      <c r="L159" s="208" t="s">
        <v>245</v>
      </c>
      <c r="O159" s="195">
        <v>3</v>
      </c>
    </row>
    <row r="160" spans="1:104">
      <c r="A160" s="203"/>
      <c r="B160" s="204"/>
      <c r="C160" s="205" t="s">
        <v>246</v>
      </c>
      <c r="D160" s="206"/>
      <c r="E160" s="206"/>
      <c r="F160" s="206"/>
      <c r="G160" s="207"/>
      <c r="L160" s="208" t="s">
        <v>246</v>
      </c>
      <c r="O160" s="195">
        <v>3</v>
      </c>
    </row>
    <row r="161" spans="1:104">
      <c r="A161" s="203"/>
      <c r="B161" s="204"/>
      <c r="C161" s="205"/>
      <c r="D161" s="206"/>
      <c r="E161" s="206"/>
      <c r="F161" s="206"/>
      <c r="G161" s="207"/>
      <c r="L161" s="208"/>
      <c r="O161" s="195">
        <v>3</v>
      </c>
    </row>
    <row r="162" spans="1:104">
      <c r="A162" s="196">
        <v>53</v>
      </c>
      <c r="B162" s="197" t="s">
        <v>260</v>
      </c>
      <c r="C162" s="198" t="s">
        <v>261</v>
      </c>
      <c r="D162" s="199" t="s">
        <v>91</v>
      </c>
      <c r="E162" s="200">
        <v>1</v>
      </c>
      <c r="F162" s="200">
        <v>0</v>
      </c>
      <c r="G162" s="201">
        <f>E162*F162</f>
        <v>0</v>
      </c>
      <c r="O162" s="195">
        <v>2</v>
      </c>
      <c r="AA162" s="167">
        <v>3</v>
      </c>
      <c r="AB162" s="167">
        <v>9</v>
      </c>
      <c r="AC162" s="167" t="s">
        <v>260</v>
      </c>
      <c r="AZ162" s="167">
        <v>3</v>
      </c>
      <c r="BA162" s="167">
        <f>IF(AZ162=1,G162,0)</f>
        <v>0</v>
      </c>
      <c r="BB162" s="167">
        <f>IF(AZ162=2,G162,0)</f>
        <v>0</v>
      </c>
      <c r="BC162" s="167">
        <f>IF(AZ162=3,G162,0)</f>
        <v>0</v>
      </c>
      <c r="BD162" s="167">
        <f>IF(AZ162=4,G162,0)</f>
        <v>0</v>
      </c>
      <c r="BE162" s="167">
        <f>IF(AZ162=5,G162,0)</f>
        <v>0</v>
      </c>
      <c r="CA162" s="202">
        <v>3</v>
      </c>
      <c r="CB162" s="202">
        <v>9</v>
      </c>
      <c r="CZ162" s="167">
        <v>1.8E-3</v>
      </c>
    </row>
    <row r="163" spans="1:104">
      <c r="A163" s="203"/>
      <c r="B163" s="204"/>
      <c r="C163" s="205" t="s">
        <v>244</v>
      </c>
      <c r="D163" s="206"/>
      <c r="E163" s="206"/>
      <c r="F163" s="206"/>
      <c r="G163" s="207"/>
      <c r="L163" s="208" t="s">
        <v>244</v>
      </c>
      <c r="O163" s="195">
        <v>3</v>
      </c>
    </row>
    <row r="164" spans="1:104">
      <c r="A164" s="203"/>
      <c r="B164" s="204"/>
      <c r="C164" s="205" t="s">
        <v>245</v>
      </c>
      <c r="D164" s="206"/>
      <c r="E164" s="206"/>
      <c r="F164" s="206"/>
      <c r="G164" s="207"/>
      <c r="L164" s="208" t="s">
        <v>245</v>
      </c>
      <c r="O164" s="195">
        <v>3</v>
      </c>
    </row>
    <row r="165" spans="1:104">
      <c r="A165" s="203"/>
      <c r="B165" s="204"/>
      <c r="C165" s="205" t="s">
        <v>246</v>
      </c>
      <c r="D165" s="206"/>
      <c r="E165" s="206"/>
      <c r="F165" s="206"/>
      <c r="G165" s="207"/>
      <c r="L165" s="208" t="s">
        <v>246</v>
      </c>
      <c r="O165" s="195">
        <v>3</v>
      </c>
    </row>
    <row r="166" spans="1:104">
      <c r="A166" s="196">
        <v>54</v>
      </c>
      <c r="B166" s="197" t="s">
        <v>262</v>
      </c>
      <c r="C166" s="198" t="s">
        <v>263</v>
      </c>
      <c r="D166" s="199" t="s">
        <v>91</v>
      </c>
      <c r="E166" s="200">
        <v>18</v>
      </c>
      <c r="F166" s="200">
        <v>0</v>
      </c>
      <c r="G166" s="201">
        <f>E166*F166</f>
        <v>0</v>
      </c>
      <c r="O166" s="195">
        <v>2</v>
      </c>
      <c r="AA166" s="167">
        <v>3</v>
      </c>
      <c r="AB166" s="167">
        <v>9</v>
      </c>
      <c r="AC166" s="167" t="s">
        <v>262</v>
      </c>
      <c r="AZ166" s="167">
        <v>3</v>
      </c>
      <c r="BA166" s="167">
        <f>IF(AZ166=1,G166,0)</f>
        <v>0</v>
      </c>
      <c r="BB166" s="167">
        <f>IF(AZ166=2,G166,0)</f>
        <v>0</v>
      </c>
      <c r="BC166" s="167">
        <f>IF(AZ166=3,G166,0)</f>
        <v>0</v>
      </c>
      <c r="BD166" s="167">
        <f>IF(AZ166=4,G166,0)</f>
        <v>0</v>
      </c>
      <c r="BE166" s="167">
        <f>IF(AZ166=5,G166,0)</f>
        <v>0</v>
      </c>
      <c r="CA166" s="202">
        <v>3</v>
      </c>
      <c r="CB166" s="202">
        <v>9</v>
      </c>
      <c r="CZ166" s="167">
        <v>2.7000000000000001E-3</v>
      </c>
    </row>
    <row r="167" spans="1:104">
      <c r="A167" s="203"/>
      <c r="B167" s="204"/>
      <c r="C167" s="205" t="s">
        <v>244</v>
      </c>
      <c r="D167" s="206"/>
      <c r="E167" s="206"/>
      <c r="F167" s="206"/>
      <c r="G167" s="207"/>
      <c r="L167" s="208" t="s">
        <v>244</v>
      </c>
      <c r="O167" s="195">
        <v>3</v>
      </c>
    </row>
    <row r="168" spans="1:104">
      <c r="A168" s="203"/>
      <c r="B168" s="204"/>
      <c r="C168" s="205" t="s">
        <v>245</v>
      </c>
      <c r="D168" s="206"/>
      <c r="E168" s="206"/>
      <c r="F168" s="206"/>
      <c r="G168" s="207"/>
      <c r="L168" s="208" t="s">
        <v>245</v>
      </c>
      <c r="O168" s="195">
        <v>3</v>
      </c>
    </row>
    <row r="169" spans="1:104">
      <c r="A169" s="203"/>
      <c r="B169" s="204"/>
      <c r="C169" s="205" t="s">
        <v>264</v>
      </c>
      <c r="D169" s="206"/>
      <c r="E169" s="206"/>
      <c r="F169" s="206"/>
      <c r="G169" s="207"/>
      <c r="L169" s="208" t="s">
        <v>264</v>
      </c>
      <c r="O169" s="195">
        <v>3</v>
      </c>
    </row>
    <row r="170" spans="1:104">
      <c r="A170" s="203"/>
      <c r="B170" s="204"/>
      <c r="C170" s="205" t="s">
        <v>246</v>
      </c>
      <c r="D170" s="206"/>
      <c r="E170" s="206"/>
      <c r="F170" s="206"/>
      <c r="G170" s="207"/>
      <c r="L170" s="208" t="s">
        <v>246</v>
      </c>
      <c r="O170" s="195">
        <v>3</v>
      </c>
    </row>
    <row r="171" spans="1:104">
      <c r="A171" s="203"/>
      <c r="B171" s="204"/>
      <c r="C171" s="205"/>
      <c r="D171" s="206"/>
      <c r="E171" s="206"/>
      <c r="F171" s="206"/>
      <c r="G171" s="207"/>
      <c r="L171" s="208"/>
      <c r="O171" s="195">
        <v>3</v>
      </c>
    </row>
    <row r="172" spans="1:104">
      <c r="A172" s="196">
        <v>55</v>
      </c>
      <c r="B172" s="197" t="s">
        <v>265</v>
      </c>
      <c r="C172" s="198" t="s">
        <v>266</v>
      </c>
      <c r="D172" s="199" t="s">
        <v>267</v>
      </c>
      <c r="E172" s="200">
        <v>2</v>
      </c>
      <c r="F172" s="200">
        <v>0</v>
      </c>
      <c r="G172" s="201">
        <f>E172*F172</f>
        <v>0</v>
      </c>
      <c r="O172" s="195">
        <v>2</v>
      </c>
      <c r="AA172" s="167">
        <v>3</v>
      </c>
      <c r="AB172" s="167">
        <v>9</v>
      </c>
      <c r="AC172" s="167" t="s">
        <v>265</v>
      </c>
      <c r="AZ172" s="167">
        <v>3</v>
      </c>
      <c r="BA172" s="167">
        <f>IF(AZ172=1,G172,0)</f>
        <v>0</v>
      </c>
      <c r="BB172" s="167">
        <f>IF(AZ172=2,G172,0)</f>
        <v>0</v>
      </c>
      <c r="BC172" s="167">
        <f>IF(AZ172=3,G172,0)</f>
        <v>0</v>
      </c>
      <c r="BD172" s="167">
        <f>IF(AZ172=4,G172,0)</f>
        <v>0</v>
      </c>
      <c r="BE172" s="167">
        <f>IF(AZ172=5,G172,0)</f>
        <v>0</v>
      </c>
      <c r="CA172" s="202">
        <v>3</v>
      </c>
      <c r="CB172" s="202">
        <v>9</v>
      </c>
      <c r="CZ172" s="167">
        <v>1E-4</v>
      </c>
    </row>
    <row r="173" spans="1:104">
      <c r="A173" s="203"/>
      <c r="B173" s="204"/>
      <c r="C173" s="205" t="s">
        <v>268</v>
      </c>
      <c r="D173" s="206"/>
      <c r="E173" s="206"/>
      <c r="F173" s="206"/>
      <c r="G173" s="207"/>
      <c r="L173" s="208" t="s">
        <v>268</v>
      </c>
      <c r="O173" s="195">
        <v>3</v>
      </c>
    </row>
    <row r="174" spans="1:104">
      <c r="A174" s="215"/>
      <c r="B174" s="216" t="s">
        <v>74</v>
      </c>
      <c r="C174" s="217" t="str">
        <f>CONCATENATE(B27," ",C27)</f>
        <v>M21 Elektromontáže</v>
      </c>
      <c r="D174" s="218"/>
      <c r="E174" s="219"/>
      <c r="F174" s="220"/>
      <c r="G174" s="221">
        <f>SUM(G27:G173)</f>
        <v>0</v>
      </c>
      <c r="O174" s="195">
        <v>4</v>
      </c>
      <c r="BA174" s="222">
        <f>SUM(BA27:BA173)</f>
        <v>0</v>
      </c>
      <c r="BB174" s="222">
        <f>SUM(BB27:BB173)</f>
        <v>0</v>
      </c>
      <c r="BC174" s="222">
        <f>SUM(BC27:BC173)</f>
        <v>0</v>
      </c>
      <c r="BD174" s="222">
        <f>SUM(BD27:BD173)</f>
        <v>0</v>
      </c>
      <c r="BE174" s="222">
        <f>SUM(BE27:BE173)</f>
        <v>0</v>
      </c>
    </row>
    <row r="175" spans="1:104">
      <c r="A175" s="188" t="s">
        <v>72</v>
      </c>
      <c r="B175" s="189" t="s">
        <v>269</v>
      </c>
      <c r="C175" s="190" t="s">
        <v>270</v>
      </c>
      <c r="D175" s="191"/>
      <c r="E175" s="192"/>
      <c r="F175" s="192"/>
      <c r="G175" s="193"/>
      <c r="H175" s="194"/>
      <c r="I175" s="194"/>
      <c r="O175" s="195">
        <v>1</v>
      </c>
    </row>
    <row r="176" spans="1:104">
      <c r="A176" s="196">
        <v>56</v>
      </c>
      <c r="B176" s="197" t="s">
        <v>271</v>
      </c>
      <c r="C176" s="198" t="s">
        <v>272</v>
      </c>
      <c r="D176" s="199" t="s">
        <v>273</v>
      </c>
      <c r="E176" s="200">
        <v>26</v>
      </c>
      <c r="F176" s="200">
        <v>0</v>
      </c>
      <c r="G176" s="201">
        <f>E176*F176</f>
        <v>0</v>
      </c>
      <c r="O176" s="195">
        <v>2</v>
      </c>
      <c r="AA176" s="167">
        <v>1</v>
      </c>
      <c r="AB176" s="167">
        <v>9</v>
      </c>
      <c r="AC176" s="167">
        <v>9</v>
      </c>
      <c r="AZ176" s="167">
        <v>4</v>
      </c>
      <c r="BA176" s="167">
        <f>IF(AZ176=1,G176,0)</f>
        <v>0</v>
      </c>
      <c r="BB176" s="167">
        <f>IF(AZ176=2,G176,0)</f>
        <v>0</v>
      </c>
      <c r="BC176" s="167">
        <f>IF(AZ176=3,G176,0)</f>
        <v>0</v>
      </c>
      <c r="BD176" s="167">
        <f>IF(AZ176=4,G176,0)</f>
        <v>0</v>
      </c>
      <c r="BE176" s="167">
        <f>IF(AZ176=5,G176,0)</f>
        <v>0</v>
      </c>
      <c r="CA176" s="202">
        <v>1</v>
      </c>
      <c r="CB176" s="202">
        <v>9</v>
      </c>
      <c r="CZ176" s="167">
        <v>0</v>
      </c>
    </row>
    <row r="177" spans="1:104">
      <c r="A177" s="203"/>
      <c r="B177" s="204"/>
      <c r="C177" s="205" t="s">
        <v>274</v>
      </c>
      <c r="D177" s="206"/>
      <c r="E177" s="206"/>
      <c r="F177" s="206"/>
      <c r="G177" s="207"/>
      <c r="L177" s="208" t="s">
        <v>274</v>
      </c>
      <c r="O177" s="195">
        <v>3</v>
      </c>
    </row>
    <row r="178" spans="1:104">
      <c r="A178" s="203"/>
      <c r="B178" s="209"/>
      <c r="C178" s="210" t="s">
        <v>275</v>
      </c>
      <c r="D178" s="211"/>
      <c r="E178" s="212">
        <v>9</v>
      </c>
      <c r="F178" s="213"/>
      <c r="G178" s="214"/>
      <c r="M178" s="208" t="s">
        <v>275</v>
      </c>
      <c r="O178" s="195"/>
    </row>
    <row r="179" spans="1:104">
      <c r="A179" s="203"/>
      <c r="B179" s="209"/>
      <c r="C179" s="210" t="s">
        <v>276</v>
      </c>
      <c r="D179" s="211"/>
      <c r="E179" s="212">
        <v>15</v>
      </c>
      <c r="F179" s="213"/>
      <c r="G179" s="214"/>
      <c r="M179" s="208" t="s">
        <v>276</v>
      </c>
      <c r="O179" s="195"/>
    </row>
    <row r="180" spans="1:104">
      <c r="A180" s="203"/>
      <c r="B180" s="209"/>
      <c r="C180" s="210" t="s">
        <v>277</v>
      </c>
      <c r="D180" s="211"/>
      <c r="E180" s="212">
        <v>2</v>
      </c>
      <c r="F180" s="213"/>
      <c r="G180" s="214"/>
      <c r="M180" s="208" t="s">
        <v>277</v>
      </c>
      <c r="O180" s="195"/>
    </row>
    <row r="181" spans="1:104">
      <c r="A181" s="196">
        <v>57</v>
      </c>
      <c r="B181" s="197" t="s">
        <v>278</v>
      </c>
      <c r="C181" s="198" t="s">
        <v>279</v>
      </c>
      <c r="D181" s="199" t="s">
        <v>91</v>
      </c>
      <c r="E181" s="200">
        <v>1</v>
      </c>
      <c r="F181" s="200">
        <v>0</v>
      </c>
      <c r="G181" s="201">
        <f>E181*F181</f>
        <v>0</v>
      </c>
      <c r="O181" s="195">
        <v>2</v>
      </c>
      <c r="AA181" s="167">
        <v>1</v>
      </c>
      <c r="AB181" s="167">
        <v>9</v>
      </c>
      <c r="AC181" s="167">
        <v>9</v>
      </c>
      <c r="AZ181" s="167">
        <v>4</v>
      </c>
      <c r="BA181" s="167">
        <f>IF(AZ181=1,G181,0)</f>
        <v>0</v>
      </c>
      <c r="BB181" s="167">
        <f>IF(AZ181=2,G181,0)</f>
        <v>0</v>
      </c>
      <c r="BC181" s="167">
        <f>IF(AZ181=3,G181,0)</f>
        <v>0</v>
      </c>
      <c r="BD181" s="167">
        <f>IF(AZ181=4,G181,0)</f>
        <v>0</v>
      </c>
      <c r="BE181" s="167">
        <f>IF(AZ181=5,G181,0)</f>
        <v>0</v>
      </c>
      <c r="CA181" s="202">
        <v>1</v>
      </c>
      <c r="CB181" s="202">
        <v>9</v>
      </c>
      <c r="CZ181" s="167">
        <v>0</v>
      </c>
    </row>
    <row r="182" spans="1:104">
      <c r="A182" s="196">
        <v>58</v>
      </c>
      <c r="B182" s="197" t="s">
        <v>280</v>
      </c>
      <c r="C182" s="198" t="s">
        <v>281</v>
      </c>
      <c r="D182" s="199" t="s">
        <v>91</v>
      </c>
      <c r="E182" s="200">
        <v>1</v>
      </c>
      <c r="F182" s="200">
        <v>0</v>
      </c>
      <c r="G182" s="201">
        <f>E182*F182</f>
        <v>0</v>
      </c>
      <c r="O182" s="195">
        <v>2</v>
      </c>
      <c r="AA182" s="167">
        <v>1</v>
      </c>
      <c r="AB182" s="167">
        <v>9</v>
      </c>
      <c r="AC182" s="167">
        <v>9</v>
      </c>
      <c r="AZ182" s="167">
        <v>4</v>
      </c>
      <c r="BA182" s="167">
        <f>IF(AZ182=1,G182,0)</f>
        <v>0</v>
      </c>
      <c r="BB182" s="167">
        <f>IF(AZ182=2,G182,0)</f>
        <v>0</v>
      </c>
      <c r="BC182" s="167">
        <f>IF(AZ182=3,G182,0)</f>
        <v>0</v>
      </c>
      <c r="BD182" s="167">
        <f>IF(AZ182=4,G182,0)</f>
        <v>0</v>
      </c>
      <c r="BE182" s="167">
        <f>IF(AZ182=5,G182,0)</f>
        <v>0</v>
      </c>
      <c r="CA182" s="202">
        <v>1</v>
      </c>
      <c r="CB182" s="202">
        <v>9</v>
      </c>
      <c r="CZ182" s="167">
        <v>0</v>
      </c>
    </row>
    <row r="183" spans="1:104">
      <c r="A183" s="196">
        <v>59</v>
      </c>
      <c r="B183" s="197" t="s">
        <v>282</v>
      </c>
      <c r="C183" s="198" t="s">
        <v>283</v>
      </c>
      <c r="D183" s="199" t="s">
        <v>91</v>
      </c>
      <c r="E183" s="200">
        <v>11</v>
      </c>
      <c r="F183" s="200">
        <v>0</v>
      </c>
      <c r="G183" s="201">
        <f>E183*F183</f>
        <v>0</v>
      </c>
      <c r="O183" s="195">
        <v>2</v>
      </c>
      <c r="AA183" s="167">
        <v>1</v>
      </c>
      <c r="AB183" s="167">
        <v>9</v>
      </c>
      <c r="AC183" s="167">
        <v>9</v>
      </c>
      <c r="AZ183" s="167">
        <v>4</v>
      </c>
      <c r="BA183" s="167">
        <f>IF(AZ183=1,G183,0)</f>
        <v>0</v>
      </c>
      <c r="BB183" s="167">
        <f>IF(AZ183=2,G183,0)</f>
        <v>0</v>
      </c>
      <c r="BC183" s="167">
        <f>IF(AZ183=3,G183,0)</f>
        <v>0</v>
      </c>
      <c r="BD183" s="167">
        <f>IF(AZ183=4,G183,0)</f>
        <v>0</v>
      </c>
      <c r="BE183" s="167">
        <f>IF(AZ183=5,G183,0)</f>
        <v>0</v>
      </c>
      <c r="CA183" s="202">
        <v>1</v>
      </c>
      <c r="CB183" s="202">
        <v>9</v>
      </c>
      <c r="CZ183" s="167">
        <v>0</v>
      </c>
    </row>
    <row r="184" spans="1:104">
      <c r="A184" s="196">
        <v>60</v>
      </c>
      <c r="B184" s="197" t="s">
        <v>284</v>
      </c>
      <c r="C184" s="198" t="s">
        <v>285</v>
      </c>
      <c r="D184" s="199" t="s">
        <v>91</v>
      </c>
      <c r="E184" s="200">
        <v>22</v>
      </c>
      <c r="F184" s="200">
        <v>0</v>
      </c>
      <c r="G184" s="201">
        <f>E184*F184</f>
        <v>0</v>
      </c>
      <c r="O184" s="195">
        <v>2</v>
      </c>
      <c r="AA184" s="167">
        <v>1</v>
      </c>
      <c r="AB184" s="167">
        <v>9</v>
      </c>
      <c r="AC184" s="167">
        <v>9</v>
      </c>
      <c r="AZ184" s="167">
        <v>4</v>
      </c>
      <c r="BA184" s="167">
        <f>IF(AZ184=1,G184,0)</f>
        <v>0</v>
      </c>
      <c r="BB184" s="167">
        <f>IF(AZ184=2,G184,0)</f>
        <v>0</v>
      </c>
      <c r="BC184" s="167">
        <f>IF(AZ184=3,G184,0)</f>
        <v>0</v>
      </c>
      <c r="BD184" s="167">
        <f>IF(AZ184=4,G184,0)</f>
        <v>0</v>
      </c>
      <c r="BE184" s="167">
        <f>IF(AZ184=5,G184,0)</f>
        <v>0</v>
      </c>
      <c r="CA184" s="202">
        <v>1</v>
      </c>
      <c r="CB184" s="202">
        <v>9</v>
      </c>
      <c r="CZ184" s="167">
        <v>0</v>
      </c>
    </row>
    <row r="185" spans="1:104">
      <c r="A185" s="196">
        <v>61</v>
      </c>
      <c r="B185" s="197" t="s">
        <v>286</v>
      </c>
      <c r="C185" s="198" t="s">
        <v>287</v>
      </c>
      <c r="D185" s="199" t="s">
        <v>87</v>
      </c>
      <c r="E185" s="200">
        <v>190</v>
      </c>
      <c r="F185" s="200">
        <v>0</v>
      </c>
      <c r="G185" s="201">
        <f>E185*F185</f>
        <v>0</v>
      </c>
      <c r="O185" s="195">
        <v>2</v>
      </c>
      <c r="AA185" s="167">
        <v>3</v>
      </c>
      <c r="AB185" s="167">
        <v>9</v>
      </c>
      <c r="AC185" s="167">
        <v>371201305</v>
      </c>
      <c r="AZ185" s="167">
        <v>3</v>
      </c>
      <c r="BA185" s="167">
        <f>IF(AZ185=1,G185,0)</f>
        <v>0</v>
      </c>
      <c r="BB185" s="167">
        <f>IF(AZ185=2,G185,0)</f>
        <v>0</v>
      </c>
      <c r="BC185" s="167">
        <f>IF(AZ185=3,G185,0)</f>
        <v>0</v>
      </c>
      <c r="BD185" s="167">
        <f>IF(AZ185=4,G185,0)</f>
        <v>0</v>
      </c>
      <c r="BE185" s="167">
        <f>IF(AZ185=5,G185,0)</f>
        <v>0</v>
      </c>
      <c r="CA185" s="202">
        <v>3</v>
      </c>
      <c r="CB185" s="202">
        <v>9</v>
      </c>
      <c r="CZ185" s="167">
        <v>0</v>
      </c>
    </row>
    <row r="186" spans="1:104">
      <c r="A186" s="203"/>
      <c r="B186" s="209"/>
      <c r="C186" s="210" t="s">
        <v>288</v>
      </c>
      <c r="D186" s="211"/>
      <c r="E186" s="212">
        <v>90</v>
      </c>
      <c r="F186" s="213"/>
      <c r="G186" s="214"/>
      <c r="M186" s="208" t="s">
        <v>288</v>
      </c>
      <c r="O186" s="195"/>
    </row>
    <row r="187" spans="1:104">
      <c r="A187" s="203"/>
      <c r="B187" s="209"/>
      <c r="C187" s="210" t="s">
        <v>289</v>
      </c>
      <c r="D187" s="211"/>
      <c r="E187" s="212">
        <v>100</v>
      </c>
      <c r="F187" s="213"/>
      <c r="G187" s="214"/>
      <c r="M187" s="208" t="s">
        <v>289</v>
      </c>
      <c r="O187" s="195"/>
    </row>
    <row r="188" spans="1:104">
      <c r="A188" s="196">
        <v>62</v>
      </c>
      <c r="B188" s="197" t="s">
        <v>290</v>
      </c>
      <c r="C188" s="198" t="s">
        <v>291</v>
      </c>
      <c r="D188" s="199" t="s">
        <v>91</v>
      </c>
      <c r="E188" s="200">
        <v>5</v>
      </c>
      <c r="F188" s="200">
        <v>0</v>
      </c>
      <c r="G188" s="201">
        <f>E188*F188</f>
        <v>0</v>
      </c>
      <c r="O188" s="195">
        <v>2</v>
      </c>
      <c r="AA188" s="167">
        <v>3</v>
      </c>
      <c r="AB188" s="167">
        <v>9</v>
      </c>
      <c r="AC188" s="167">
        <v>371205023</v>
      </c>
      <c r="AZ188" s="167">
        <v>3</v>
      </c>
      <c r="BA188" s="167">
        <f>IF(AZ188=1,G188,0)</f>
        <v>0</v>
      </c>
      <c r="BB188" s="167">
        <f>IF(AZ188=2,G188,0)</f>
        <v>0</v>
      </c>
      <c r="BC188" s="167">
        <f>IF(AZ188=3,G188,0)</f>
        <v>0</v>
      </c>
      <c r="BD188" s="167">
        <f>IF(AZ188=4,G188,0)</f>
        <v>0</v>
      </c>
      <c r="BE188" s="167">
        <f>IF(AZ188=5,G188,0)</f>
        <v>0</v>
      </c>
      <c r="CA188" s="202">
        <v>3</v>
      </c>
      <c r="CB188" s="202">
        <v>9</v>
      </c>
      <c r="CZ188" s="167">
        <v>0</v>
      </c>
    </row>
    <row r="189" spans="1:104">
      <c r="A189" s="203"/>
      <c r="B189" s="204"/>
      <c r="C189" s="205" t="s">
        <v>292</v>
      </c>
      <c r="D189" s="206"/>
      <c r="E189" s="206"/>
      <c r="F189" s="206"/>
      <c r="G189" s="207"/>
      <c r="L189" s="208" t="s">
        <v>292</v>
      </c>
      <c r="O189" s="195">
        <v>3</v>
      </c>
    </row>
    <row r="190" spans="1:104">
      <c r="A190" s="203"/>
      <c r="B190" s="204"/>
      <c r="C190" s="205" t="s">
        <v>293</v>
      </c>
      <c r="D190" s="206"/>
      <c r="E190" s="206"/>
      <c r="F190" s="206"/>
      <c r="G190" s="207"/>
      <c r="L190" s="208" t="s">
        <v>293</v>
      </c>
      <c r="O190" s="195">
        <v>3</v>
      </c>
    </row>
    <row r="191" spans="1:104">
      <c r="A191" s="215"/>
      <c r="B191" s="216" t="s">
        <v>74</v>
      </c>
      <c r="C191" s="217" t="str">
        <f>CONCATENATE(B175," ",C175)</f>
        <v>M22 Montáž sdělovací a zabezp. techniky</v>
      </c>
      <c r="D191" s="218"/>
      <c r="E191" s="219"/>
      <c r="F191" s="220"/>
      <c r="G191" s="221">
        <f>SUM(G175:G190)</f>
        <v>0</v>
      </c>
      <c r="O191" s="195">
        <v>4</v>
      </c>
      <c r="BA191" s="222">
        <f>SUM(BA175:BA190)</f>
        <v>0</v>
      </c>
      <c r="BB191" s="222">
        <f>SUM(BB175:BB190)</f>
        <v>0</v>
      </c>
      <c r="BC191" s="222">
        <f>SUM(BC175:BC190)</f>
        <v>0</v>
      </c>
      <c r="BD191" s="222">
        <f>SUM(BD175:BD190)</f>
        <v>0</v>
      </c>
      <c r="BE191" s="222">
        <f>SUM(BE175:BE190)</f>
        <v>0</v>
      </c>
    </row>
    <row r="192" spans="1:104">
      <c r="E192" s="167"/>
    </row>
    <row r="193" spans="5:5">
      <c r="E193" s="167"/>
    </row>
    <row r="194" spans="5:5">
      <c r="E194" s="167"/>
    </row>
    <row r="195" spans="5:5">
      <c r="E195" s="167"/>
    </row>
    <row r="196" spans="5:5">
      <c r="E196" s="167"/>
    </row>
    <row r="197" spans="5:5">
      <c r="E197" s="167"/>
    </row>
    <row r="198" spans="5:5">
      <c r="E198" s="167"/>
    </row>
    <row r="199" spans="5:5">
      <c r="E199" s="167"/>
    </row>
    <row r="200" spans="5:5">
      <c r="E200" s="167"/>
    </row>
    <row r="201" spans="5:5">
      <c r="E201" s="167"/>
    </row>
    <row r="202" spans="5:5">
      <c r="E202" s="167"/>
    </row>
    <row r="203" spans="5:5">
      <c r="E203" s="167"/>
    </row>
    <row r="204" spans="5:5">
      <c r="E204" s="167"/>
    </row>
    <row r="205" spans="5:5">
      <c r="E205" s="167"/>
    </row>
    <row r="206" spans="5:5">
      <c r="E206" s="167"/>
    </row>
    <row r="207" spans="5:5">
      <c r="E207" s="167"/>
    </row>
    <row r="208" spans="5:5">
      <c r="E208" s="167"/>
    </row>
    <row r="209" spans="1:7">
      <c r="E209" s="167"/>
    </row>
    <row r="210" spans="1:7">
      <c r="E210" s="167"/>
    </row>
    <row r="211" spans="1:7">
      <c r="E211" s="167"/>
    </row>
    <row r="212" spans="1:7">
      <c r="E212" s="167"/>
    </row>
    <row r="213" spans="1:7">
      <c r="E213" s="167"/>
    </row>
    <row r="214" spans="1:7">
      <c r="E214" s="167"/>
    </row>
    <row r="215" spans="1:7">
      <c r="A215" s="223"/>
      <c r="B215" s="223"/>
      <c r="C215" s="223"/>
      <c r="D215" s="223"/>
      <c r="E215" s="223"/>
      <c r="F215" s="223"/>
      <c r="G215" s="223"/>
    </row>
    <row r="216" spans="1:7">
      <c r="A216" s="223"/>
      <c r="B216" s="223"/>
      <c r="C216" s="223"/>
      <c r="D216" s="223"/>
      <c r="E216" s="223"/>
      <c r="F216" s="223"/>
      <c r="G216" s="223"/>
    </row>
    <row r="217" spans="1:7">
      <c r="A217" s="223"/>
      <c r="B217" s="223"/>
      <c r="C217" s="223"/>
      <c r="D217" s="223"/>
      <c r="E217" s="223"/>
      <c r="F217" s="223"/>
      <c r="G217" s="223"/>
    </row>
    <row r="218" spans="1:7">
      <c r="A218" s="223"/>
      <c r="B218" s="223"/>
      <c r="C218" s="223"/>
      <c r="D218" s="223"/>
      <c r="E218" s="223"/>
      <c r="F218" s="223"/>
      <c r="G218" s="223"/>
    </row>
    <row r="219" spans="1:7">
      <c r="E219" s="167"/>
    </row>
    <row r="220" spans="1:7">
      <c r="E220" s="167"/>
    </row>
    <row r="221" spans="1:7">
      <c r="E221" s="167"/>
    </row>
    <row r="222" spans="1:7">
      <c r="E222" s="167"/>
    </row>
    <row r="223" spans="1:7">
      <c r="E223" s="167"/>
    </row>
    <row r="224" spans="1:7">
      <c r="E224" s="167"/>
    </row>
    <row r="225" spans="5:5">
      <c r="E225" s="167"/>
    </row>
    <row r="226" spans="5:5">
      <c r="E226" s="167"/>
    </row>
    <row r="227" spans="5:5">
      <c r="E227" s="167"/>
    </row>
    <row r="228" spans="5:5">
      <c r="E228" s="167"/>
    </row>
    <row r="229" spans="5:5">
      <c r="E229" s="167"/>
    </row>
    <row r="230" spans="5:5">
      <c r="E230" s="167"/>
    </row>
    <row r="231" spans="5:5">
      <c r="E231" s="167"/>
    </row>
    <row r="232" spans="5:5">
      <c r="E232" s="167"/>
    </row>
    <row r="233" spans="5:5">
      <c r="E233" s="167"/>
    </row>
    <row r="234" spans="5:5">
      <c r="E234" s="167"/>
    </row>
    <row r="235" spans="5:5">
      <c r="E235" s="167"/>
    </row>
    <row r="236" spans="5:5">
      <c r="E236" s="167"/>
    </row>
    <row r="237" spans="5:5">
      <c r="E237" s="167"/>
    </row>
    <row r="238" spans="5:5">
      <c r="E238" s="167"/>
    </row>
    <row r="239" spans="5:5">
      <c r="E239" s="167"/>
    </row>
    <row r="240" spans="5:5">
      <c r="E240" s="167"/>
    </row>
    <row r="241" spans="1:7">
      <c r="E241" s="167"/>
    </row>
    <row r="242" spans="1:7">
      <c r="E242" s="167"/>
    </row>
    <row r="243" spans="1:7">
      <c r="E243" s="167"/>
    </row>
    <row r="244" spans="1:7">
      <c r="E244" s="167"/>
    </row>
    <row r="245" spans="1:7">
      <c r="E245" s="167"/>
    </row>
    <row r="246" spans="1:7">
      <c r="E246" s="167"/>
    </row>
    <row r="247" spans="1:7">
      <c r="E247" s="167"/>
    </row>
    <row r="248" spans="1:7">
      <c r="E248" s="167"/>
    </row>
    <row r="249" spans="1:7">
      <c r="E249" s="167"/>
    </row>
    <row r="250" spans="1:7">
      <c r="A250" s="224"/>
      <c r="B250" s="224"/>
    </row>
    <row r="251" spans="1:7">
      <c r="A251" s="223"/>
      <c r="B251" s="223"/>
      <c r="C251" s="226"/>
      <c r="D251" s="226"/>
      <c r="E251" s="227"/>
      <c r="F251" s="226"/>
      <c r="G251" s="228"/>
    </row>
    <row r="252" spans="1:7">
      <c r="A252" s="229"/>
      <c r="B252" s="229"/>
      <c r="C252" s="223"/>
      <c r="D252" s="223"/>
      <c r="E252" s="230"/>
      <c r="F252" s="223"/>
      <c r="G252" s="223"/>
    </row>
    <row r="253" spans="1:7">
      <c r="A253" s="223"/>
      <c r="B253" s="223"/>
      <c r="C253" s="223"/>
      <c r="D253" s="223"/>
      <c r="E253" s="230"/>
      <c r="F253" s="223"/>
      <c r="G253" s="223"/>
    </row>
    <row r="254" spans="1:7">
      <c r="A254" s="223"/>
      <c r="B254" s="223"/>
      <c r="C254" s="223"/>
      <c r="D254" s="223"/>
      <c r="E254" s="230"/>
      <c r="F254" s="223"/>
      <c r="G254" s="223"/>
    </row>
    <row r="255" spans="1:7">
      <c r="A255" s="223"/>
      <c r="B255" s="223"/>
      <c r="C255" s="223"/>
      <c r="D255" s="223"/>
      <c r="E255" s="230"/>
      <c r="F255" s="223"/>
      <c r="G255" s="223"/>
    </row>
    <row r="256" spans="1:7">
      <c r="A256" s="223"/>
      <c r="B256" s="223"/>
      <c r="C256" s="223"/>
      <c r="D256" s="223"/>
      <c r="E256" s="230"/>
      <c r="F256" s="223"/>
      <c r="G256" s="223"/>
    </row>
    <row r="257" spans="1:7">
      <c r="A257" s="223"/>
      <c r="B257" s="223"/>
      <c r="C257" s="223"/>
      <c r="D257" s="223"/>
      <c r="E257" s="230"/>
      <c r="F257" s="223"/>
      <c r="G257" s="223"/>
    </row>
    <row r="258" spans="1:7">
      <c r="A258" s="223"/>
      <c r="B258" s="223"/>
      <c r="C258" s="223"/>
      <c r="D258" s="223"/>
      <c r="E258" s="230"/>
      <c r="F258" s="223"/>
      <c r="G258" s="223"/>
    </row>
    <row r="259" spans="1:7">
      <c r="A259" s="223"/>
      <c r="B259" s="223"/>
      <c r="C259" s="223"/>
      <c r="D259" s="223"/>
      <c r="E259" s="230"/>
      <c r="F259" s="223"/>
      <c r="G259" s="223"/>
    </row>
    <row r="260" spans="1:7">
      <c r="A260" s="223"/>
      <c r="B260" s="223"/>
      <c r="C260" s="223"/>
      <c r="D260" s="223"/>
      <c r="E260" s="230"/>
      <c r="F260" s="223"/>
      <c r="G260" s="223"/>
    </row>
    <row r="261" spans="1:7">
      <c r="A261" s="223"/>
      <c r="B261" s="223"/>
      <c r="C261" s="223"/>
      <c r="D261" s="223"/>
      <c r="E261" s="230"/>
      <c r="F261" s="223"/>
      <c r="G261" s="223"/>
    </row>
    <row r="262" spans="1:7">
      <c r="A262" s="223"/>
      <c r="B262" s="223"/>
      <c r="C262" s="223"/>
      <c r="D262" s="223"/>
      <c r="E262" s="230"/>
      <c r="F262" s="223"/>
      <c r="G262" s="223"/>
    </row>
    <row r="263" spans="1:7">
      <c r="A263" s="223"/>
      <c r="B263" s="223"/>
      <c r="C263" s="223"/>
      <c r="D263" s="223"/>
      <c r="E263" s="230"/>
      <c r="F263" s="223"/>
      <c r="G263" s="223"/>
    </row>
    <row r="264" spans="1:7">
      <c r="A264" s="223"/>
      <c r="B264" s="223"/>
      <c r="C264" s="223"/>
      <c r="D264" s="223"/>
      <c r="E264" s="230"/>
      <c r="F264" s="223"/>
      <c r="G264" s="223"/>
    </row>
  </sheetData>
  <mergeCells count="121">
    <mergeCell ref="C190:G190"/>
    <mergeCell ref="C173:G173"/>
    <mergeCell ref="C177:G177"/>
    <mergeCell ref="C178:D178"/>
    <mergeCell ref="C179:D179"/>
    <mergeCell ref="C180:D180"/>
    <mergeCell ref="C186:D186"/>
    <mergeCell ref="C187:D187"/>
    <mergeCell ref="C189:G189"/>
    <mergeCell ref="C165:G165"/>
    <mergeCell ref="C167:G167"/>
    <mergeCell ref="C168:G168"/>
    <mergeCell ref="C169:G169"/>
    <mergeCell ref="C170:G170"/>
    <mergeCell ref="C171:G171"/>
    <mergeCell ref="C158:G158"/>
    <mergeCell ref="C159:G159"/>
    <mergeCell ref="C160:G160"/>
    <mergeCell ref="C161:G161"/>
    <mergeCell ref="C163:G163"/>
    <mergeCell ref="C164:G164"/>
    <mergeCell ref="C150:G150"/>
    <mergeCell ref="C151:G151"/>
    <mergeCell ref="C153:G153"/>
    <mergeCell ref="C154:G154"/>
    <mergeCell ref="C155:G155"/>
    <mergeCell ref="C156:G156"/>
    <mergeCell ref="C143:G143"/>
    <mergeCell ref="C144:G144"/>
    <mergeCell ref="C145:G145"/>
    <mergeCell ref="C146:G146"/>
    <mergeCell ref="C148:G148"/>
    <mergeCell ref="C149:G149"/>
    <mergeCell ref="C135:G135"/>
    <mergeCell ref="C136:G136"/>
    <mergeCell ref="C138:G138"/>
    <mergeCell ref="C139:G139"/>
    <mergeCell ref="C140:G140"/>
    <mergeCell ref="C141:G141"/>
    <mergeCell ref="C128:G128"/>
    <mergeCell ref="C129:G129"/>
    <mergeCell ref="C130:G130"/>
    <mergeCell ref="C131:G131"/>
    <mergeCell ref="C133:G133"/>
    <mergeCell ref="C134:G134"/>
    <mergeCell ref="C113:G113"/>
    <mergeCell ref="C115:G115"/>
    <mergeCell ref="C117:G117"/>
    <mergeCell ref="C118:G118"/>
    <mergeCell ref="C120:G120"/>
    <mergeCell ref="C126:G126"/>
    <mergeCell ref="C105:D105"/>
    <mergeCell ref="C106:D106"/>
    <mergeCell ref="C107:D107"/>
    <mergeCell ref="C108:D108"/>
    <mergeCell ref="C110:G110"/>
    <mergeCell ref="C112:G112"/>
    <mergeCell ref="C97:D97"/>
    <mergeCell ref="C98:D98"/>
    <mergeCell ref="C99:D99"/>
    <mergeCell ref="C101:G101"/>
    <mergeCell ref="C102:D102"/>
    <mergeCell ref="C103:D103"/>
    <mergeCell ref="C87:D87"/>
    <mergeCell ref="C88:D88"/>
    <mergeCell ref="C90:G90"/>
    <mergeCell ref="C92:G92"/>
    <mergeCell ref="C94:G94"/>
    <mergeCell ref="C96:G96"/>
    <mergeCell ref="C80:G80"/>
    <mergeCell ref="C82:G82"/>
    <mergeCell ref="C83:D83"/>
    <mergeCell ref="C84:D84"/>
    <mergeCell ref="C85:D85"/>
    <mergeCell ref="C86:D86"/>
    <mergeCell ref="C70:G70"/>
    <mergeCell ref="C71:G71"/>
    <mergeCell ref="C72:G72"/>
    <mergeCell ref="C74:G74"/>
    <mergeCell ref="C76:G76"/>
    <mergeCell ref="C78:G78"/>
    <mergeCell ref="C59:G59"/>
    <mergeCell ref="C60:G60"/>
    <mergeCell ref="C63:G63"/>
    <mergeCell ref="C65:G65"/>
    <mergeCell ref="C67:G67"/>
    <mergeCell ref="C68:G68"/>
    <mergeCell ref="C49:G49"/>
    <mergeCell ref="C50:G50"/>
    <mergeCell ref="C52:G52"/>
    <mergeCell ref="C53:G53"/>
    <mergeCell ref="C55:G55"/>
    <mergeCell ref="C57:G57"/>
    <mergeCell ref="C40:D40"/>
    <mergeCell ref="C41:D41"/>
    <mergeCell ref="C42:D42"/>
    <mergeCell ref="C43:D43"/>
    <mergeCell ref="C45:G45"/>
    <mergeCell ref="C47:G47"/>
    <mergeCell ref="C29:G29"/>
    <mergeCell ref="C30:D30"/>
    <mergeCell ref="C31:D31"/>
    <mergeCell ref="C32:D32"/>
    <mergeCell ref="C34:G34"/>
    <mergeCell ref="C36:G36"/>
    <mergeCell ref="C38:G38"/>
    <mergeCell ref="C39:D39"/>
    <mergeCell ref="C16:G16"/>
    <mergeCell ref="C18:G18"/>
    <mergeCell ref="C20:G20"/>
    <mergeCell ref="C21:G21"/>
    <mergeCell ref="C22:D22"/>
    <mergeCell ref="C23:D23"/>
    <mergeCell ref="A1:G1"/>
    <mergeCell ref="A3:B3"/>
    <mergeCell ref="A4:B4"/>
    <mergeCell ref="E4:G4"/>
    <mergeCell ref="C9:G9"/>
    <mergeCell ref="C11:G11"/>
    <mergeCell ref="C13:G13"/>
    <mergeCell ref="C15:G15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Your Organization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2025-11-28T22:33:13Z</dcterms:created>
  <dcterms:modified xsi:type="dcterms:W3CDTF">2025-11-28T22:33:43Z</dcterms:modified>
</cp:coreProperties>
</file>