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D.1.4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'D.1.4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'D.1.4 1 Pol'!$A$1:$Y$172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/>
  <c r="I69"/>
  <c r="I68"/>
  <c r="I67"/>
  <c r="I66"/>
  <c r="I65"/>
  <c r="I64"/>
  <c r="I63"/>
  <c r="I62"/>
  <c r="I61"/>
  <c r="I60"/>
  <c r="I59"/>
  <c r="I58"/>
  <c r="I17" s="1"/>
  <c r="I57"/>
  <c r="I56"/>
  <c r="I55"/>
  <c r="I54"/>
  <c r="I71" s="1"/>
  <c r="J70" s="1"/>
  <c r="I53"/>
  <c r="G42"/>
  <c r="F42"/>
  <c r="G41"/>
  <c r="F41"/>
  <c r="G39"/>
  <c r="F39"/>
  <c r="G171" i="12"/>
  <c r="BA23"/>
  <c r="BA12"/>
  <c r="G9"/>
  <c r="M9" s="1"/>
  <c r="M8" s="1"/>
  <c r="I9"/>
  <c r="I8" s="1"/>
  <c r="K9"/>
  <c r="K8" s="1"/>
  <c r="O9"/>
  <c r="O8" s="1"/>
  <c r="Q9"/>
  <c r="Q8" s="1"/>
  <c r="V9"/>
  <c r="V8" s="1"/>
  <c r="G11"/>
  <c r="I11"/>
  <c r="I10" s="1"/>
  <c r="K11"/>
  <c r="M11"/>
  <c r="O11"/>
  <c r="Q11"/>
  <c r="Q10" s="1"/>
  <c r="V11"/>
  <c r="V10" s="1"/>
  <c r="G14"/>
  <c r="G10" s="1"/>
  <c r="I14"/>
  <c r="K14"/>
  <c r="K10" s="1"/>
  <c r="O14"/>
  <c r="O10" s="1"/>
  <c r="Q14"/>
  <c r="V14"/>
  <c r="G16"/>
  <c r="I16"/>
  <c r="K16"/>
  <c r="M16"/>
  <c r="O16"/>
  <c r="Q16"/>
  <c r="V16"/>
  <c r="G19"/>
  <c r="M19" s="1"/>
  <c r="I19"/>
  <c r="K19"/>
  <c r="O19"/>
  <c r="Q19"/>
  <c r="V19"/>
  <c r="G22"/>
  <c r="I22"/>
  <c r="K22"/>
  <c r="M22"/>
  <c r="O22"/>
  <c r="Q22"/>
  <c r="V22"/>
  <c r="G24"/>
  <c r="K24"/>
  <c r="O24"/>
  <c r="V24"/>
  <c r="G25"/>
  <c r="I25"/>
  <c r="I24" s="1"/>
  <c r="K25"/>
  <c r="M25"/>
  <c r="M24" s="1"/>
  <c r="O25"/>
  <c r="Q25"/>
  <c r="Q24" s="1"/>
  <c r="V25"/>
  <c r="G28"/>
  <c r="I28"/>
  <c r="I27" s="1"/>
  <c r="K28"/>
  <c r="M28"/>
  <c r="O28"/>
  <c r="Q28"/>
  <c r="Q27" s="1"/>
  <c r="V28"/>
  <c r="G30"/>
  <c r="M30" s="1"/>
  <c r="I30"/>
  <c r="K30"/>
  <c r="K27" s="1"/>
  <c r="O30"/>
  <c r="Q30"/>
  <c r="V30"/>
  <c r="V27" s="1"/>
  <c r="G33"/>
  <c r="I33"/>
  <c r="K33"/>
  <c r="M33"/>
  <c r="O33"/>
  <c r="Q33"/>
  <c r="V33"/>
  <c r="G35"/>
  <c r="G27" s="1"/>
  <c r="I35"/>
  <c r="K35"/>
  <c r="O35"/>
  <c r="O27" s="1"/>
  <c r="Q35"/>
  <c r="V35"/>
  <c r="G37"/>
  <c r="I37"/>
  <c r="K37"/>
  <c r="M37"/>
  <c r="O37"/>
  <c r="Q37"/>
  <c r="V37"/>
  <c r="G39"/>
  <c r="M39" s="1"/>
  <c r="I39"/>
  <c r="K39"/>
  <c r="O39"/>
  <c r="Q39"/>
  <c r="V39"/>
  <c r="G41"/>
  <c r="I41"/>
  <c r="K41"/>
  <c r="M41"/>
  <c r="O41"/>
  <c r="Q41"/>
  <c r="V41"/>
  <c r="G42"/>
  <c r="M42" s="1"/>
  <c r="I42"/>
  <c r="K42"/>
  <c r="O42"/>
  <c r="Q42"/>
  <c r="V42"/>
  <c r="G45"/>
  <c r="M45" s="1"/>
  <c r="I45"/>
  <c r="K45"/>
  <c r="K44" s="1"/>
  <c r="O45"/>
  <c r="O44" s="1"/>
  <c r="Q45"/>
  <c r="V45"/>
  <c r="V44" s="1"/>
  <c r="G46"/>
  <c r="I46"/>
  <c r="K46"/>
  <c r="M46"/>
  <c r="O46"/>
  <c r="Q46"/>
  <c r="V46"/>
  <c r="G48"/>
  <c r="M48" s="1"/>
  <c r="I48"/>
  <c r="K48"/>
  <c r="O48"/>
  <c r="Q48"/>
  <c r="V48"/>
  <c r="G49"/>
  <c r="I49"/>
  <c r="I44" s="1"/>
  <c r="K49"/>
  <c r="M49"/>
  <c r="O49"/>
  <c r="Q49"/>
  <c r="Q44" s="1"/>
  <c r="V49"/>
  <c r="G51"/>
  <c r="K51"/>
  <c r="O51"/>
  <c r="V51"/>
  <c r="G52"/>
  <c r="I52"/>
  <c r="I51" s="1"/>
  <c r="K52"/>
  <c r="M52"/>
  <c r="M51" s="1"/>
  <c r="O52"/>
  <c r="Q52"/>
  <c r="Q51" s="1"/>
  <c r="V52"/>
  <c r="G56"/>
  <c r="I56"/>
  <c r="I55" s="1"/>
  <c r="K56"/>
  <c r="M56"/>
  <c r="O56"/>
  <c r="Q56"/>
  <c r="Q55" s="1"/>
  <c r="V56"/>
  <c r="G57"/>
  <c r="G55" s="1"/>
  <c r="I57"/>
  <c r="K57"/>
  <c r="K55" s="1"/>
  <c r="O57"/>
  <c r="O55" s="1"/>
  <c r="Q57"/>
  <c r="V57"/>
  <c r="V55" s="1"/>
  <c r="G58"/>
  <c r="I58"/>
  <c r="K58"/>
  <c r="M58"/>
  <c r="O58"/>
  <c r="Q58"/>
  <c r="V58"/>
  <c r="G61"/>
  <c r="I61"/>
  <c r="I60" s="1"/>
  <c r="K61"/>
  <c r="M61"/>
  <c r="O61"/>
  <c r="Q61"/>
  <c r="Q60" s="1"/>
  <c r="V61"/>
  <c r="G62"/>
  <c r="M62" s="1"/>
  <c r="I62"/>
  <c r="K62"/>
  <c r="K60" s="1"/>
  <c r="O62"/>
  <c r="Q62"/>
  <c r="V62"/>
  <c r="V60" s="1"/>
  <c r="G66"/>
  <c r="I66"/>
  <c r="K66"/>
  <c r="M66"/>
  <c r="O66"/>
  <c r="Q66"/>
  <c r="V66"/>
  <c r="G68"/>
  <c r="G60" s="1"/>
  <c r="I68"/>
  <c r="K68"/>
  <c r="O68"/>
  <c r="O60" s="1"/>
  <c r="Q68"/>
  <c r="V68"/>
  <c r="G70"/>
  <c r="I70"/>
  <c r="K70"/>
  <c r="M70"/>
  <c r="O70"/>
  <c r="Q70"/>
  <c r="V70"/>
  <c r="G72"/>
  <c r="M72" s="1"/>
  <c r="I72"/>
  <c r="K72"/>
  <c r="O72"/>
  <c r="Q72"/>
  <c r="V72"/>
  <c r="G74"/>
  <c r="I74"/>
  <c r="K74"/>
  <c r="M74"/>
  <c r="O74"/>
  <c r="Q74"/>
  <c r="V74"/>
  <c r="G76"/>
  <c r="M76" s="1"/>
  <c r="I76"/>
  <c r="K76"/>
  <c r="O76"/>
  <c r="Q76"/>
  <c r="V76"/>
  <c r="G78"/>
  <c r="I78"/>
  <c r="K78"/>
  <c r="M78"/>
  <c r="O78"/>
  <c r="Q78"/>
  <c r="V78"/>
  <c r="G80"/>
  <c r="M80" s="1"/>
  <c r="I80"/>
  <c r="K80"/>
  <c r="O80"/>
  <c r="Q80"/>
  <c r="V80"/>
  <c r="G83"/>
  <c r="I83"/>
  <c r="K83"/>
  <c r="M83"/>
  <c r="O83"/>
  <c r="Q83"/>
  <c r="V83"/>
  <c r="G84"/>
  <c r="M84" s="1"/>
  <c r="I84"/>
  <c r="K84"/>
  <c r="O84"/>
  <c r="Q84"/>
  <c r="V84"/>
  <c r="G88"/>
  <c r="I88"/>
  <c r="K88"/>
  <c r="M88"/>
  <c r="O88"/>
  <c r="Q88"/>
  <c r="V88"/>
  <c r="G90"/>
  <c r="K90"/>
  <c r="O90"/>
  <c r="V90"/>
  <c r="G91"/>
  <c r="I91"/>
  <c r="I90" s="1"/>
  <c r="K91"/>
  <c r="M91"/>
  <c r="M90" s="1"/>
  <c r="O91"/>
  <c r="Q91"/>
  <c r="Q90" s="1"/>
  <c r="V91"/>
  <c r="G93"/>
  <c r="K93"/>
  <c r="O93"/>
  <c r="V93"/>
  <c r="G94"/>
  <c r="I94"/>
  <c r="I93" s="1"/>
  <c r="K94"/>
  <c r="M94"/>
  <c r="M93" s="1"/>
  <c r="O94"/>
  <c r="Q94"/>
  <c r="Q93" s="1"/>
  <c r="V94"/>
  <c r="G96"/>
  <c r="I96"/>
  <c r="I95" s="1"/>
  <c r="K96"/>
  <c r="M96"/>
  <c r="O96"/>
  <c r="Q96"/>
  <c r="Q95" s="1"/>
  <c r="V96"/>
  <c r="G97"/>
  <c r="G95" s="1"/>
  <c r="I97"/>
  <c r="K97"/>
  <c r="O97"/>
  <c r="O95" s="1"/>
  <c r="Q97"/>
  <c r="V97"/>
  <c r="G100"/>
  <c r="I100"/>
  <c r="K100"/>
  <c r="M100"/>
  <c r="O100"/>
  <c r="Q100"/>
  <c r="V100"/>
  <c r="G103"/>
  <c r="M103" s="1"/>
  <c r="I103"/>
  <c r="K103"/>
  <c r="K95" s="1"/>
  <c r="O103"/>
  <c r="Q103"/>
  <c r="V103"/>
  <c r="V95" s="1"/>
  <c r="G106"/>
  <c r="I106"/>
  <c r="K106"/>
  <c r="M106"/>
  <c r="O106"/>
  <c r="Q106"/>
  <c r="V106"/>
  <c r="G107"/>
  <c r="M107" s="1"/>
  <c r="I107"/>
  <c r="K107"/>
  <c r="O107"/>
  <c r="Q107"/>
  <c r="V107"/>
  <c r="G109"/>
  <c r="I109"/>
  <c r="K109"/>
  <c r="M109"/>
  <c r="O109"/>
  <c r="Q109"/>
  <c r="V109"/>
  <c r="G110"/>
  <c r="M110" s="1"/>
  <c r="I110"/>
  <c r="K110"/>
  <c r="O110"/>
  <c r="Q110"/>
  <c r="V110"/>
  <c r="G112"/>
  <c r="G111" s="1"/>
  <c r="I112"/>
  <c r="K112"/>
  <c r="K111" s="1"/>
  <c r="O112"/>
  <c r="O111" s="1"/>
  <c r="Q112"/>
  <c r="V112"/>
  <c r="V111" s="1"/>
  <c r="G113"/>
  <c r="I113"/>
  <c r="I111" s="1"/>
  <c r="K113"/>
  <c r="M113"/>
  <c r="O113"/>
  <c r="Q113"/>
  <c r="Q111" s="1"/>
  <c r="V113"/>
  <c r="G114"/>
  <c r="M114" s="1"/>
  <c r="I114"/>
  <c r="K114"/>
  <c r="O114"/>
  <c r="Q114"/>
  <c r="V114"/>
  <c r="G115"/>
  <c r="I115"/>
  <c r="K115"/>
  <c r="M115"/>
  <c r="O115"/>
  <c r="Q115"/>
  <c r="V115"/>
  <c r="G116"/>
  <c r="M116" s="1"/>
  <c r="I116"/>
  <c r="K116"/>
  <c r="O116"/>
  <c r="Q116"/>
  <c r="V116"/>
  <c r="G118"/>
  <c r="M118" s="1"/>
  <c r="I118"/>
  <c r="K118"/>
  <c r="K117" s="1"/>
  <c r="O118"/>
  <c r="O117" s="1"/>
  <c r="Q118"/>
  <c r="V118"/>
  <c r="V117" s="1"/>
  <c r="G119"/>
  <c r="I119"/>
  <c r="K119"/>
  <c r="M119"/>
  <c r="O119"/>
  <c r="Q119"/>
  <c r="V119"/>
  <c r="G122"/>
  <c r="M122" s="1"/>
  <c r="I122"/>
  <c r="K122"/>
  <c r="O122"/>
  <c r="Q122"/>
  <c r="V122"/>
  <c r="G123"/>
  <c r="I123"/>
  <c r="I117" s="1"/>
  <c r="K123"/>
  <c r="M123"/>
  <c r="O123"/>
  <c r="Q123"/>
  <c r="Q117" s="1"/>
  <c r="V123"/>
  <c r="G124"/>
  <c r="M124" s="1"/>
  <c r="I124"/>
  <c r="K124"/>
  <c r="O124"/>
  <c r="Q124"/>
  <c r="V124"/>
  <c r="G125"/>
  <c r="I125"/>
  <c r="K125"/>
  <c r="M125"/>
  <c r="O125"/>
  <c r="Q125"/>
  <c r="V125"/>
  <c r="G126"/>
  <c r="M126" s="1"/>
  <c r="I126"/>
  <c r="K126"/>
  <c r="O126"/>
  <c r="Q126"/>
  <c r="V126"/>
  <c r="G127"/>
  <c r="I127"/>
  <c r="K127"/>
  <c r="M127"/>
  <c r="O127"/>
  <c r="Q127"/>
  <c r="V127"/>
  <c r="G128"/>
  <c r="M128" s="1"/>
  <c r="I128"/>
  <c r="K128"/>
  <c r="O128"/>
  <c r="Q128"/>
  <c r="V128"/>
  <c r="G129"/>
  <c r="I129"/>
  <c r="K129"/>
  <c r="M129"/>
  <c r="O129"/>
  <c r="Q129"/>
  <c r="V129"/>
  <c r="G130"/>
  <c r="M130" s="1"/>
  <c r="I130"/>
  <c r="K130"/>
  <c r="O130"/>
  <c r="Q130"/>
  <c r="V130"/>
  <c r="G131"/>
  <c r="I131"/>
  <c r="K131"/>
  <c r="M131"/>
  <c r="O131"/>
  <c r="Q131"/>
  <c r="V131"/>
  <c r="G132"/>
  <c r="M132" s="1"/>
  <c r="I132"/>
  <c r="K132"/>
  <c r="O132"/>
  <c r="Q132"/>
  <c r="V132"/>
  <c r="G133"/>
  <c r="I133"/>
  <c r="K133"/>
  <c r="M133"/>
  <c r="O133"/>
  <c r="Q133"/>
  <c r="V133"/>
  <c r="G134"/>
  <c r="M134" s="1"/>
  <c r="I134"/>
  <c r="K134"/>
  <c r="O134"/>
  <c r="Q134"/>
  <c r="V134"/>
  <c r="G135"/>
  <c r="I135"/>
  <c r="K135"/>
  <c r="M135"/>
  <c r="O135"/>
  <c r="Q135"/>
  <c r="V135"/>
  <c r="G136"/>
  <c r="M136" s="1"/>
  <c r="I136"/>
  <c r="K136"/>
  <c r="O136"/>
  <c r="Q136"/>
  <c r="V136"/>
  <c r="G137"/>
  <c r="I137"/>
  <c r="K137"/>
  <c r="M137"/>
  <c r="O137"/>
  <c r="Q137"/>
  <c r="V137"/>
  <c r="G138"/>
  <c r="M138" s="1"/>
  <c r="I138"/>
  <c r="K138"/>
  <c r="O138"/>
  <c r="Q138"/>
  <c r="V138"/>
  <c r="G142"/>
  <c r="I142"/>
  <c r="K142"/>
  <c r="M142"/>
  <c r="O142"/>
  <c r="Q142"/>
  <c r="V142"/>
  <c r="G144"/>
  <c r="M144" s="1"/>
  <c r="I144"/>
  <c r="K144"/>
  <c r="O144"/>
  <c r="Q144"/>
  <c r="V144"/>
  <c r="G145"/>
  <c r="I145"/>
  <c r="K145"/>
  <c r="M145"/>
  <c r="O145"/>
  <c r="Q145"/>
  <c r="V145"/>
  <c r="G146"/>
  <c r="M146" s="1"/>
  <c r="I146"/>
  <c r="K146"/>
  <c r="O146"/>
  <c r="Q146"/>
  <c r="V146"/>
  <c r="G147"/>
  <c r="I147"/>
  <c r="K147"/>
  <c r="M147"/>
  <c r="O147"/>
  <c r="Q147"/>
  <c r="V147"/>
  <c r="G148"/>
  <c r="M148" s="1"/>
  <c r="I148"/>
  <c r="K148"/>
  <c r="O148"/>
  <c r="Q148"/>
  <c r="V148"/>
  <c r="G150"/>
  <c r="G149" s="1"/>
  <c r="I150"/>
  <c r="I149" s="1"/>
  <c r="K150"/>
  <c r="K149" s="1"/>
  <c r="O150"/>
  <c r="O149" s="1"/>
  <c r="Q150"/>
  <c r="Q149" s="1"/>
  <c r="V150"/>
  <c r="V149" s="1"/>
  <c r="G151"/>
  <c r="I151"/>
  <c r="K151"/>
  <c r="M151"/>
  <c r="O151"/>
  <c r="Q151"/>
  <c r="V151"/>
  <c r="G153"/>
  <c r="I153"/>
  <c r="K153"/>
  <c r="M153"/>
  <c r="O153"/>
  <c r="Q153"/>
  <c r="V153"/>
  <c r="G154"/>
  <c r="I154"/>
  <c r="K154"/>
  <c r="M154"/>
  <c r="O154"/>
  <c r="Q154"/>
  <c r="V154"/>
  <c r="G155"/>
  <c r="M155" s="1"/>
  <c r="I155"/>
  <c r="K155"/>
  <c r="O155"/>
  <c r="Q155"/>
  <c r="V155"/>
  <c r="G158"/>
  <c r="G157" s="1"/>
  <c r="I158"/>
  <c r="K158"/>
  <c r="K157" s="1"/>
  <c r="M158"/>
  <c r="O158"/>
  <c r="O157" s="1"/>
  <c r="Q158"/>
  <c r="V158"/>
  <c r="V157" s="1"/>
  <c r="G159"/>
  <c r="M159" s="1"/>
  <c r="I159"/>
  <c r="I157" s="1"/>
  <c r="K159"/>
  <c r="O159"/>
  <c r="Q159"/>
  <c r="Q157" s="1"/>
  <c r="V159"/>
  <c r="G160"/>
  <c r="O160"/>
  <c r="G161"/>
  <c r="I161"/>
  <c r="I160" s="1"/>
  <c r="K161"/>
  <c r="K160" s="1"/>
  <c r="M161"/>
  <c r="M160" s="1"/>
  <c r="O161"/>
  <c r="Q161"/>
  <c r="Q160" s="1"/>
  <c r="V161"/>
  <c r="V160" s="1"/>
  <c r="G164"/>
  <c r="K164"/>
  <c r="O164"/>
  <c r="V164"/>
  <c r="G165"/>
  <c r="M165" s="1"/>
  <c r="M164" s="1"/>
  <c r="I165"/>
  <c r="I164" s="1"/>
  <c r="K165"/>
  <c r="O165"/>
  <c r="Q165"/>
  <c r="Q164" s="1"/>
  <c r="V165"/>
  <c r="I167"/>
  <c r="K167"/>
  <c r="Q167"/>
  <c r="V167"/>
  <c r="G168"/>
  <c r="I168"/>
  <c r="K168"/>
  <c r="M168"/>
  <c r="O168"/>
  <c r="Q168"/>
  <c r="V168"/>
  <c r="G169"/>
  <c r="G167" s="1"/>
  <c r="I169"/>
  <c r="K169"/>
  <c r="O169"/>
  <c r="O167" s="1"/>
  <c r="Q169"/>
  <c r="V169"/>
  <c r="AE171"/>
  <c r="AF171"/>
  <c r="I20" i="1"/>
  <c r="I19"/>
  <c r="I18"/>
  <c r="I16"/>
  <c r="F43"/>
  <c r="G43"/>
  <c r="G25" s="1"/>
  <c r="A25" s="1"/>
  <c r="H42"/>
  <c r="I42" s="1"/>
  <c r="H41"/>
  <c r="I41" s="1"/>
  <c r="H40"/>
  <c r="H39"/>
  <c r="I39" s="1"/>
  <c r="I43" s="1"/>
  <c r="J28"/>
  <c r="J26"/>
  <c r="G38"/>
  <c r="F38"/>
  <c r="J23"/>
  <c r="J24"/>
  <c r="J25"/>
  <c r="J27"/>
  <c r="E24"/>
  <c r="E26"/>
  <c r="J57" l="1"/>
  <c r="J53"/>
  <c r="J55"/>
  <c r="J61"/>
  <c r="J59"/>
  <c r="J65"/>
  <c r="J63"/>
  <c r="J54"/>
  <c r="J56"/>
  <c r="J58"/>
  <c r="J60"/>
  <c r="J62"/>
  <c r="J64"/>
  <c r="J69"/>
  <c r="J67"/>
  <c r="G26"/>
  <c r="A26"/>
  <c r="G28"/>
  <c r="G23"/>
  <c r="M27" i="12"/>
  <c r="M157"/>
  <c r="M117"/>
  <c r="M44"/>
  <c r="M150"/>
  <c r="M149" s="1"/>
  <c r="G117"/>
  <c r="M112"/>
  <c r="M111" s="1"/>
  <c r="M97"/>
  <c r="M95" s="1"/>
  <c r="M68"/>
  <c r="M60" s="1"/>
  <c r="G44"/>
  <c r="M35"/>
  <c r="G8"/>
  <c r="M169"/>
  <c r="M167" s="1"/>
  <c r="M57"/>
  <c r="M55" s="1"/>
  <c r="M14"/>
  <c r="M10" s="1"/>
  <c r="I21" i="1"/>
  <c r="J66"/>
  <c r="J68"/>
  <c r="H43"/>
  <c r="J42"/>
  <c r="J39"/>
  <c r="J41"/>
  <c r="J43" l="1"/>
  <c r="A23"/>
  <c r="J71"/>
  <c r="G24" l="1"/>
  <c r="A27" s="1"/>
  <c r="A24"/>
  <c r="A29" l="1"/>
  <c r="G29"/>
  <c r="G27" s="1"/>
</calcChain>
</file>

<file path=xl/sharedStrings.xml><?xml version="1.0" encoding="utf-8"?>
<sst xmlns="http://schemas.openxmlformats.org/spreadsheetml/2006/main" count="1152" uniqueCount="406">
  <si>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</si>
  <si>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</si>
  <si>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</si>
  <si>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</si>
  <si>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</si>
  <si>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</si>
  <si>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</si>
  <si>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</si>
  <si>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</si>
  <si>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</si>
  <si>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</si>
  <si>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</si>
  <si>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</si>
  <si>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</si>
  <si>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</si>
  <si>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</si>
  <si>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</si>
  <si>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</si>
  <si>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</si>
  <si>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</si>
  <si>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</si>
  <si>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</si>
  <si>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</si>
  <si>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</si>
  <si>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</si>
  <si>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</si>
  <si>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</si>
  <si>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</si>
  <si>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</si>
  <si>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</si>
  <si>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</si>
  <si>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</si>
  <si>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</si>
  <si>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</si>
  <si>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</si>
  <si>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</si>
  <si>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</si>
  <si>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</si>
  <si>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</si>
  <si>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</si>
  <si>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</si>
  <si>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</si>
  <si>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</si>
  <si>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</si>
  <si>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Vytápění + ZTI</t>
  </si>
  <si>
    <t>D.1.4</t>
  </si>
  <si>
    <t>Technicka prostředí staveb</t>
  </si>
  <si>
    <t>Objekt:</t>
  </si>
  <si>
    <t>Rozpočet:</t>
  </si>
  <si>
    <t>33/25_1</t>
  </si>
  <si>
    <t>Město Krnov</t>
  </si>
  <si>
    <t>Hlavní náměstí 96/1</t>
  </si>
  <si>
    <t>Krnov-Pod Bezručovým vrchem</t>
  </si>
  <si>
    <t>79401</t>
  </si>
  <si>
    <t>00296139</t>
  </si>
  <si>
    <t>CZ00296139</t>
  </si>
  <si>
    <t>MAXXI - THERM s.r.o.</t>
  </si>
  <si>
    <t>Ocelářská 473/29</t>
  </si>
  <si>
    <t xml:space="preserve">Ostrava-Moravská Ostrava </t>
  </si>
  <si>
    <t>70300</t>
  </si>
  <si>
    <t>27777685</t>
  </si>
  <si>
    <t>Stavba</t>
  </si>
  <si>
    <t>Stavební objekt</t>
  </si>
  <si>
    <t>Celkem za stavbu</t>
  </si>
  <si>
    <t>CZK</t>
  </si>
  <si>
    <t>#POPS</t>
  </si>
  <si>
    <t>Popis stavby: 33/25_1 - Obnova majetku města Krnov po povodni - MŠ Žižkova-etapa 3</t>
  </si>
  <si>
    <t>#POPO</t>
  </si>
  <si>
    <t>Popis objektu: D.1.4 - Technicka prostředí staveb</t>
  </si>
  <si>
    <t>#POPR</t>
  </si>
  <si>
    <t>Popis rozpočtu: 1 - Vytápění + ZTI</t>
  </si>
  <si>
    <t>Rekapitulace dílů</t>
  </si>
  <si>
    <t>Typ dílu</t>
  </si>
  <si>
    <t>6</t>
  </si>
  <si>
    <t>Úpravy povrchu, podlahy</t>
  </si>
  <si>
    <t>61</t>
  </si>
  <si>
    <t>Úpravy povrchů vnitřní</t>
  </si>
  <si>
    <t>63</t>
  </si>
  <si>
    <t>Podlahy a podlahové konstrukce</t>
  </si>
  <si>
    <t>96</t>
  </si>
  <si>
    <t>Bourání konstrukcí</t>
  </si>
  <si>
    <t>711</t>
  </si>
  <si>
    <t>Izolace proti vodě</t>
  </si>
  <si>
    <t>712</t>
  </si>
  <si>
    <t>Povlakové krytiny</t>
  </si>
  <si>
    <t>721</t>
  </si>
  <si>
    <t>Vnitřní kanalizace</t>
  </si>
  <si>
    <t>722</t>
  </si>
  <si>
    <t>Vnitřní vodovod</t>
  </si>
  <si>
    <t>725</t>
  </si>
  <si>
    <t>Zařizovací předměty</t>
  </si>
  <si>
    <t>730</t>
  </si>
  <si>
    <t>Ústřední vytápění</t>
  </si>
  <si>
    <t>733</t>
  </si>
  <si>
    <t>Rozvod potrubí</t>
  </si>
  <si>
    <t>734</t>
  </si>
  <si>
    <t>Armatury</t>
  </si>
  <si>
    <t>735</t>
  </si>
  <si>
    <t>Otopná tělesa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</si>
  <si>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</si>
  <si>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</si>
  <si>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</si>
  <si>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</si>
  <si>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</si>
  <si>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</si>
  <si>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</si>
  <si>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</si>
  <si>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799</t>
  </si>
  <si>
    <t>Ostatní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</si>
  <si>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</si>
  <si>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</si>
  <si>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</si>
  <si>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</si>
  <si>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</si>
  <si>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</si>
  <si>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</si>
  <si>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</si>
  <si>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</si>
  <si>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</si>
  <si>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</si>
  <si>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</si>
  <si>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</si>
  <si>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</si>
  <si>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</si>
  <si>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</si>
  <si>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</si>
  <si>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</si>
  <si>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</si>
  <si>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</si>
  <si>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</si>
  <si>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</si>
  <si>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</si>
  <si>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</si>
  <si>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</si>
  <si>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</si>
  <si>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</si>
  <si>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</si>
  <si>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</si>
  <si>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</si>
  <si>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</si>
  <si>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602016193R00</t>
  </si>
  <si>
    <t>Jádrová omítka hloubková penetrace stěn akrylátová</t>
  </si>
  <si>
    <t>m2</t>
  </si>
  <si>
    <t>801-1</t>
  </si>
  <si>
    <t>RTS 26/ I</t>
  </si>
  <si>
    <t>Práce</t>
  </si>
  <si>
    <t>Běžná</t>
  </si>
  <si>
    <t>POL1_</t>
  </si>
  <si>
    <t>612401291RT2</t>
  </si>
  <si>
    <t>Omítky malých ploch vnitřních stěn přes 0,09 do 0,25 m2, vápennou štukovou omítkou</t>
  </si>
  <si>
    <t>kus</t>
  </si>
  <si>
    <t>801-4</t>
  </si>
  <si>
    <t>jakoukoliv maltou, z pomocného pracovního lešení o výšce podlahy do 1900 mm a pro zatížení do 1,5 kPa,</t>
  </si>
  <si>
    <t>SPI</t>
  </si>
  <si>
    <t>po demontáží konzol topných těles</t>
  </si>
  <si>
    <t>POP</t>
  </si>
  <si>
    <t>612403386R00</t>
  </si>
  <si>
    <t>Hrubá výplň rýh ve stěnách, jakoukoliv maltou maltou ze suchých směsí  100 x 100 mm</t>
  </si>
  <si>
    <t>m</t>
  </si>
  <si>
    <t>jakékoliv šířky rýhy,</t>
  </si>
  <si>
    <t>612421421R00</t>
  </si>
  <si>
    <t>Oprava vnitřních vápenných omítek stěn v množství opravované plochy přes 30 do 50 %, hladkých</t>
  </si>
  <si>
    <t>RTS 25/ I</t>
  </si>
  <si>
    <t>Včetně pomocného pracovního lešení o výšce podlahy do 1900 mm a pro zatížení do 1,5 kPa.</t>
  </si>
  <si>
    <t>Po demontáži radiátorů a jejchi konzol a držáků</t>
  </si>
  <si>
    <t>612423531R00</t>
  </si>
  <si>
    <t xml:space="preserve">Omítka rýh ve stěnách maltou vápennou štuková, o šířce rýhy do 150 mm,  </t>
  </si>
  <si>
    <t>z pomocného pracovního lešení o výšce podlahy do 1900 mm a pro zatížení do 1,5 kPa,</t>
  </si>
  <si>
    <t>14*0,1</t>
  </si>
  <si>
    <t>VV</t>
  </si>
  <si>
    <t>612425931R00</t>
  </si>
  <si>
    <t>Omítka vápenná vnitřního ostění omítkou štukovou</t>
  </si>
  <si>
    <t>okenního nebo dveřního, z pomocného pracovního lešení o výšce podlahy do 1900 mm a pro zatížení do 1,5 kPa,</t>
  </si>
  <si>
    <t>632411140R00</t>
  </si>
  <si>
    <t>Potěr ze suchých směsí samonivelační anhydritový, tloušťky 40 mm, bez penetrace</t>
  </si>
  <si>
    <t>s rozprostřením a uhlazením</t>
  </si>
  <si>
    <t>971033231R00</t>
  </si>
  <si>
    <t>Vybourání otvorů ve zdivu cihelném z jakýchkoliv cihel pálených  na jakoukoliv maltu vápenou nebo vápenocementovou, plochy do 0,0225 m2, tloušťky do 150 mm</t>
  </si>
  <si>
    <t>801-3</t>
  </si>
  <si>
    <t>základovém nebo nadzákladovém,</t>
  </si>
  <si>
    <t>971033251R00</t>
  </si>
  <si>
    <t>Vybourání otvorů ve zdivu cihelném z jakýchkoliv cihel pálených  na jakoukoliv maltu vápenou nebo vápenocementovou, plochy do 0,0225 m2, tloušťky do 450 mm</t>
  </si>
  <si>
    <t>Včetně pomocného lešení o výšce podlahy do 1900 mm a pro zatížení do 1,5 kPa  (150 kg/m2).</t>
  </si>
  <si>
    <t>974031153R00</t>
  </si>
  <si>
    <t>Vysekání rýh v jakémkoliv zdivu cihelném v ploše  do hloubky 100 mm, šířky do 100 mm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</si>
  <si>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</si>
  <si>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</si>
  <si>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</si>
  <si>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979081121R00</t>
  </si>
  <si>
    <t>Odvoz suti a vybouraných hmot na skládku příplatek za každý další 1 km</t>
  </si>
  <si>
    <t>t</t>
  </si>
  <si>
    <t>celkem 20km : 19*1,536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</si>
  <si>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</si>
  <si>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</si>
  <si>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</si>
  <si>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</si>
  <si>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</si>
  <si>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979990101R00</t>
  </si>
  <si>
    <t>Poplatek směsi betonu a cihel do 30x30 cm</t>
  </si>
  <si>
    <t>RTS 23/ II</t>
  </si>
  <si>
    <t>979093111R00</t>
  </si>
  <si>
    <t>Uložení suti na skládku bez zhutnění</t>
  </si>
  <si>
    <t>800-6</t>
  </si>
  <si>
    <t>s hrubým urovnáním,</t>
  </si>
  <si>
    <t>711212111R00</t>
  </si>
  <si>
    <t>Izolace proti vodě nátěr podkladní pod hydroizolační stěrky</t>
  </si>
  <si>
    <t>800-711</t>
  </si>
  <si>
    <t>711212002R00</t>
  </si>
  <si>
    <t>Izolace proti vodě stěrka hydroizolační  proti zemní vlhkosti</t>
  </si>
  <si>
    <t>dvouvrstvá</t>
  </si>
  <si>
    <t>711212601R00</t>
  </si>
  <si>
    <t>Izolace proti vodě doplňky  těsnicí pás š.120 mm do spoje podlaha-stěna</t>
  </si>
  <si>
    <t>998711201R00</t>
  </si>
  <si>
    <t>Přesun hmot pro izolace proti vodě svisle do 6 m</t>
  </si>
  <si>
    <t>Přesun hmot</t>
  </si>
  <si>
    <t>POL7_</t>
  </si>
  <si>
    <t>50 m vodorovně měřeno od těžiště půdorysné plochy skládky do těžiště půdorysné plochy objektu</t>
  </si>
  <si>
    <t>712378006R00</t>
  </si>
  <si>
    <t>Klempířské doplňky k povlakovým krytinám z fólií rohová lišta vnější, RŠ 100 mm, z pozinkovaného plechu s povrchovou úpravou PVC</t>
  </si>
  <si>
    <t>včetně dodávek výrobků</t>
  </si>
  <si>
    <t>Úprava délky a připevnění rohové lišty natloukacími hmoždinkami včetně dodávky lišty.</t>
  </si>
  <si>
    <t>721223423V</t>
  </si>
  <si>
    <t>Podlahová vpust nerezová 150x150 spodní/boční výtok DN50/75</t>
  </si>
  <si>
    <t>Vlastní</t>
  </si>
  <si>
    <t>Indiv</t>
  </si>
  <si>
    <t>721223894V</t>
  </si>
  <si>
    <t>Napojení vpusti na stávající kanalizace</t>
  </si>
  <si>
    <t>998721201R00</t>
  </si>
  <si>
    <t>Přesun hmot pro vnitřní kanalizaci v objektech výšky do 6 m</t>
  </si>
  <si>
    <t>800-721</t>
  </si>
  <si>
    <t>50 m vodorovně, měřeno od těžiště půdorysné plochy skládky do těžiště půdorysné plochy objektu</t>
  </si>
  <si>
    <t>722130801R00</t>
  </si>
  <si>
    <t>Demontáž potrubí z ocelových trubek závitových do DN 25</t>
  </si>
  <si>
    <t>722178711R00</t>
  </si>
  <si>
    <t>Potrubí vícevrstvé PP-RCT/ PP-RCT+BF/ PP-RCT, D 20 mm, s 2,8 mm, S 3,2, polyfúzně svařované</t>
  </si>
  <si>
    <t>včetně tvarovek, bez zednických výpomocí</t>
  </si>
  <si>
    <t>Včetně pomocného lešení o výšce podlahy do 1900 mm a pro zatížení do 1,5 kPa.</t>
  </si>
  <si>
    <t>Bez zednických výpomocí.</t>
  </si>
  <si>
    <t>722181211RT7</t>
  </si>
  <si>
    <t>Izolace vodovodního potrubí návleková z trubic z pěnového polyetylenu, tloušťka stěny 6 mm, d 22 mm</t>
  </si>
  <si>
    <t>V položce je kalkulována dodávka izolační trubice, spon a lepicí pásky.</t>
  </si>
  <si>
    <t>722181213RT7</t>
  </si>
  <si>
    <t>Izolace vodovodního potrubí návleková z trubic z pěnového polyetylenu, tloušťka stěny 13 mm, d 22 mm</t>
  </si>
  <si>
    <t>722182091R00</t>
  </si>
  <si>
    <t>Montáž tepelné izolace potrubí příplatek za montáž izolačních tvarovek do DN 25</t>
  </si>
  <si>
    <t>D20</t>
  </si>
  <si>
    <t>722182200R00</t>
  </si>
  <si>
    <t>Montáž tepelné izolace potrubí příplatek za montáž izolačních tvarovek přes DN 25 do DN 40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</si>
  <si>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</si>
  <si>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</si>
  <si>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</si>
  <si>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</si>
  <si>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</si>
  <si>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</si>
  <si>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722280106R00</t>
  </si>
  <si>
    <t>Tlaková zkouška vodovodního potrubí do DN 32</t>
  </si>
  <si>
    <t>Včetně dodávky vody, uzavření a zabezpečení konců potrubí.</t>
  </si>
  <si>
    <t>722290234R00</t>
  </si>
  <si>
    <t>Proplach a dezinfekce vodovodního potrubí do DN 80</t>
  </si>
  <si>
    <t>Včetně dodání desinfekčního prostředku.</t>
  </si>
  <si>
    <t>DN20</t>
  </si>
  <si>
    <t>722161904V</t>
  </si>
  <si>
    <t>Provedení propojení nového měděného vodovodního potrubí D 22 mm na stávající rozvody</t>
  </si>
  <si>
    <t>722295641V</t>
  </si>
  <si>
    <t>Práce na rozvodech vody neoceněné položkami</t>
  </si>
  <si>
    <t xml:space="preserve">hod   </t>
  </si>
  <si>
    <t>Přepojení stáv. potrubí pro wc a umyvadlo vedle sprchy. : 4</t>
  </si>
  <si>
    <t>Odstavení rozvodů vody, vypuštění rozvoů vody, napojení na stáv. rozvod TV a SV : 5</t>
  </si>
  <si>
    <t>Napuštění systému : 3</t>
  </si>
  <si>
    <t>998722201R00</t>
  </si>
  <si>
    <t>Přesun hmot pro vnitřní vodovod v objektech výšky do 6 m</t>
  </si>
  <si>
    <t>vodorovně do 50 m</t>
  </si>
  <si>
    <t>725845111V</t>
  </si>
  <si>
    <t>Sprchový sloup se  sprchovou pákovou nástěnnou baterii, hlavovou sprchu pr. 200 mm,</t>
  </si>
  <si>
    <t>ruční sprchu pr. 80 mm 3 funkce, sprchovou hadici 1700 mm PVC satin</t>
  </si>
  <si>
    <t>904      R02</t>
  </si>
  <si>
    <t>Hzs-zkousky v ramci montaz.praci, Topná zkouška</t>
  </si>
  <si>
    <t>h</t>
  </si>
  <si>
    <t>Prav.M</t>
  </si>
  <si>
    <t>HZS</t>
  </si>
  <si>
    <t>POL10_</t>
  </si>
  <si>
    <t>733110806R00</t>
  </si>
  <si>
    <t>Demontáž potrubí z ocelových trubek závitových přes 15 do DN 32</t>
  </si>
  <si>
    <t>800-731</t>
  </si>
  <si>
    <t>733163102R00</t>
  </si>
  <si>
    <t>Potrubí pro vytápění a chlazení z trubek měděných spojovaných svařováním nebo lepením pájení pomocí kapilárních pájecích tvarovek, D 15 mm, s 1,0 mm</t>
  </si>
  <si>
    <t>montáž a dodávka trubek a tvarovek, s montážním lešením, bez zednické přípomoci, bez kotvení</t>
  </si>
  <si>
    <t>733163103R00</t>
  </si>
  <si>
    <t>Potrubí pro vytápění a chlazení z trubek měděných spojovaných svařováním nebo lepením pájení pomocí kapilárních pájecích tvarovek, D 18 mm, s 1,0 mm</t>
  </si>
  <si>
    <t>733163104R00</t>
  </si>
  <si>
    <t>Potrubí pro vytápění a chlazení z trubek měděných spojovaných svařováním nebo lepením pájení pomocí kapilárních pájecích tvarovek, D 22 mm, s 1,0 mm</t>
  </si>
  <si>
    <t>733167001R00</t>
  </si>
  <si>
    <t>Příplatek k ceně za zhotovení přípojky z trubek měděných D 15 mm, tloušťka stěny 1 mm</t>
  </si>
  <si>
    <t>733190306R00</t>
  </si>
  <si>
    <t xml:space="preserve">Tlaková zkouška potrubí ocelových závitových, plastových, měděných do D 35 </t>
  </si>
  <si>
    <t>733111569V</t>
  </si>
  <si>
    <t>Napojení na stávající rozvody</t>
  </si>
  <si>
    <t xml:space="preserve">ks    </t>
  </si>
  <si>
    <t>998733201R00</t>
  </si>
  <si>
    <t>Přesun hmot pro rozvody potrubí v objektech výšky do 6 m</t>
  </si>
  <si>
    <t>734200821R00</t>
  </si>
  <si>
    <t xml:space="preserve">Demontáž závitových armatur se dvěma závity, do G 1/2" </t>
  </si>
  <si>
    <t>734221672RT3</t>
  </si>
  <si>
    <t>Hlavice termostatická, včetně dodávky materiálu</t>
  </si>
  <si>
    <t>734266426R00</t>
  </si>
  <si>
    <t>Šroubení pro radiátory typu VK dvoutrubkový systém s vypouštěním, rohové, bronzové, DN EK 20x15, PN 10, včetně dodávky materiálu</t>
  </si>
  <si>
    <t>734266772R00</t>
  </si>
  <si>
    <t>Šroubení svěrné pro měděné potrubí, mosazné, D 16 x EK, PN 10, včetně dodávky materiálu</t>
  </si>
  <si>
    <t>998734201R00</t>
  </si>
  <si>
    <t>Přesun hmot pro armatury v objektech výšky do 6 m</t>
  </si>
  <si>
    <t>735000912R00</t>
  </si>
  <si>
    <t>Regulace otopného systému při opravách vyregulování dvojregulačních ventilů a kohoutů s termostatickým ovládáním</t>
  </si>
  <si>
    <t>735111810R00</t>
  </si>
  <si>
    <t>Demontáž radiátorů litinových článkových</t>
  </si>
  <si>
    <t>459*0,28</t>
  </si>
  <si>
    <t>12*0,12</t>
  </si>
  <si>
    <t>735157263R00</t>
  </si>
  <si>
    <t>Otopná tělesa panelová počet desek 1, počet přídavných přestupných ploch 1, výška 600 mm, délka 700 mm, provedení ventil kompakt, pravé spodní připojení, s nuceným oběhem, čelní deska profilovaná, včetně dodávky materiálu</t>
  </si>
  <si>
    <t>735157264R00</t>
  </si>
  <si>
    <t>Otopná tělesa panelová počet desek 1, počet přídavných přestupných ploch 1, výška 600 mm, délka 800 mm, provedení ventil kompakt, pravé spodní připojení, s nuceným oběhem, čelní deska profilovaná, včetně dodávky materiálu</t>
  </si>
  <si>
    <t>735157547R00</t>
  </si>
  <si>
    <t>Otopná tělesa panelová počet desek 2, počet přídavných přestupných ploch 1, výška 500 mm, délka 1100 mm, provedení ventil kompakt, pravé spodní připojení, s nuceným oběhem, čelní deska profilovaná, včetně dodávky materiálu</t>
  </si>
  <si>
    <t>735157548R00</t>
  </si>
  <si>
    <t>Otopná tělesa panelová počet desek 2, počet přídavných přestupných ploch 1, výška 500 mm, délka 1200 mm, provedení ventil kompakt, pravé spodní připojení, s nuceným oběhem, čelní deska profilovaná, včetně dodávky materiálu</t>
  </si>
  <si>
    <t>735157646R00</t>
  </si>
  <si>
    <t>Otopná tělesa panelová počet desek 2, počet přídavných přestupných ploch 2, výška 500 mm, délka 1000 mm, provedení ventil kompakt, pravé spodní připojení, s nuceným oběhem, čelní deska profilovaná, včetně dodávky materiálu</t>
  </si>
  <si>
    <t>735157665R00</t>
  </si>
  <si>
    <t>Otopná tělesa panelová počet desek 2, počet přídavných přestupných ploch 2, výška 600 mm, délka 900 mm, provedení ventil kompakt, pravé spodní připojení, s nuceným oběhem, čelní deska profilovaná, včetně dodávky materiálu</t>
  </si>
  <si>
    <t>735157707R00</t>
  </si>
  <si>
    <t>Otopná tělesa panelová počet desek 3, počet přídavných přestupných ploch 3, výška 300 mm, délka 1100 mm, provedení ventil kompakt, pravé spodní připojení, s nuceným oběhem, čelní deska profilovaná, včetně dodávky materiálu</t>
  </si>
  <si>
    <t>735157713R00</t>
  </si>
  <si>
    <t>Otopná tělesa panelová počet desek 3, počet přídavných přestupných ploch 3, výška 300 mm, délka 2300 mm, provedení ventil kompakt, pravé spodní připojení, s nuceným oběhem, čelní deska profilovaná, včetně dodávky materiálu</t>
  </si>
  <si>
    <t>735157748R00</t>
  </si>
  <si>
    <t>Otopná tělesa panelová počet desek 3, počet přídavných přestupných ploch 3, výška 500 mm, délka 1200 mm, provedení ventil kompakt, pravé spodní připojení, s nuceným oběhem, čelní deska profilovaná, včetně dodávky materiálu</t>
  </si>
  <si>
    <t>735159110R00</t>
  </si>
  <si>
    <t>Otopná tělesa panelová montáž jednořadých, do délky 1500 mm, bez dodávky materiálu</t>
  </si>
  <si>
    <t>735159210R00</t>
  </si>
  <si>
    <t>Otopná tělesa panelová montáž dvouřadých, délky do 1140 mm, bez dodávky materiálu</t>
  </si>
  <si>
    <t>735159240R00</t>
  </si>
  <si>
    <t>Otopná tělesa panelová montáž dvouřadých, délky přes 1980 do 2820 mm, bez dodávky materiálu</t>
  </si>
  <si>
    <t>735191901R00</t>
  </si>
  <si>
    <t>Ostatní opravy otopných těles vyzkoušení otopných těles po opravě tlakem  ocelových</t>
  </si>
  <si>
    <t>735191903R00</t>
  </si>
  <si>
    <t>Ostatní opravy otopných těles vyčištění otopných těles propláchnutím vodou  ocelových nebo hliníkových</t>
  </si>
  <si>
    <t>735191905R00</t>
  </si>
  <si>
    <t>Ostatní opravy otopných těles odvzdušnění   otopných těles</t>
  </si>
  <si>
    <t>735191910R00</t>
  </si>
  <si>
    <t>Ostatní opravy otopných těles napuštění vody do otopného systému včetně potrubí (bez kotle a ohříváků)  otopných těles</t>
  </si>
  <si>
    <t>735291800R00</t>
  </si>
  <si>
    <t>Demontáž konzol nebo držáků otopných těles, registrů, konvektorů do odpadu</t>
  </si>
  <si>
    <t>otopných těles, registrů, konvektorů do odpadu</t>
  </si>
  <si>
    <t>8*5</t>
  </si>
  <si>
    <t>17*4</t>
  </si>
  <si>
    <t>735494811R00</t>
  </si>
  <si>
    <t>Vypuštění vody z otopných soustav bez kotlů, ohříváků, zásobníků a nádrží</t>
  </si>
  <si>
    <t>( bez kotlů, ohříváků, zásobníků a nádrží )</t>
  </si>
  <si>
    <t>48457435022R</t>
  </si>
  <si>
    <t>Těleso otopné s přirozeným prouděním - deskové; materiál: uhlíková ocel; typ: 11; H = 700 mm; B = 63 mm; L = 2 000 mm; l = 50 mm; tepelný výkon (50) = 2 278 W; s vestavěným ventilem</t>
  </si>
  <si>
    <t>SPCM</t>
  </si>
  <si>
    <t>Specifikace</t>
  </si>
  <si>
    <t>POL3_</t>
  </si>
  <si>
    <t>48457478016R</t>
  </si>
  <si>
    <t>Těleso otopné s přirozeným prouděním - deskové; materiál: uhlíková ocel; typ: 20; H = 700 mm; B = 66 mm; L = 1 000 mm; l = 50 mm; tepelný výkon (50) = 1 117 W; s vestavěným ventilem</t>
  </si>
  <si>
    <t>48457514311R</t>
  </si>
  <si>
    <t>Těleso otopné s přirozeným prouděním - deskové; materiál: uhlíková ocel; typ: 21; H = 700 mm; B = 66 mm; L = 500 mm; l = 50 mm; tepelný výkon (50) = 725 W; s vestavěným ventilem</t>
  </si>
  <si>
    <t>735890801R00</t>
  </si>
  <si>
    <t>Vnitrostaveništní přemístění demontovaných hmot  otopných těles vodorovně 100 m  z objektů výšky do 6 m</t>
  </si>
  <si>
    <t>998735201R00</t>
  </si>
  <si>
    <t>Přesun hmot pro otopná tělesa v objektech výšky do 6 m</t>
  </si>
  <si>
    <t>771575109RW1</t>
  </si>
  <si>
    <t>Montáž podlah vnitřních z dlaždic keramických 300 x 300 mm, režných nebo glazovaných, hladkých, kladených do flexibilního tmele</t>
  </si>
  <si>
    <t>800-771</t>
  </si>
  <si>
    <t>771578011R00</t>
  </si>
  <si>
    <t>Montáž podlah vnitřních z dlaždic keramických Zvláštní úpravy spár spára podlaha-stěna silikonem</t>
  </si>
  <si>
    <t>vč. dodávky a montáže silikonu.</t>
  </si>
  <si>
    <t>771579795R00</t>
  </si>
  <si>
    <t>Montáž podlah vnitřních z dlaždic keramických Příplatky k položkám montáže podlah keramických příplatek za spárování vodotěsnou hmotou - plošně</t>
  </si>
  <si>
    <t>RTS 19/ II</t>
  </si>
  <si>
    <t>771580623V</t>
  </si>
  <si>
    <t>Dlažba dle výběru investora</t>
  </si>
  <si>
    <t xml:space="preserve">m2    </t>
  </si>
  <si>
    <t>998771102R00</t>
  </si>
  <si>
    <t>Přesun hmot pro podlahy z dlaždic v objektech výšky do 12 m</t>
  </si>
  <si>
    <t>50 m vodorovně</t>
  </si>
  <si>
    <t>781415013RT2</t>
  </si>
  <si>
    <t>Montáž obkladů vnitřních z obkládaček pórovinových montáž obkladů vnitřních  z obkladaček pórovinových do tmele 150 x 150 mm, lepených do flexibilního tmele</t>
  </si>
  <si>
    <t>58386050V</t>
  </si>
  <si>
    <t>Obklad dle výběru investora</t>
  </si>
  <si>
    <t>783424340R00</t>
  </si>
  <si>
    <t>Nátěry potrubí a armatur syntetické potrubí, do DN 50 mm, dvojnásobné s 1x emailováním a základním nátěrem</t>
  </si>
  <si>
    <t>800-783</t>
  </si>
  <si>
    <t>na vzduchu schnoucí</t>
  </si>
  <si>
    <t>Nátěr ponechaného a nového potrubí vedené po zdi, světlý odstín email 2x</t>
  </si>
  <si>
    <t>784195112R00</t>
  </si>
  <si>
    <t>Malby z malířských směsí hlinkových,  , bělost 77 %, dvojnásobné</t>
  </si>
  <si>
    <t>800-784</t>
  </si>
  <si>
    <t>malba za dempntovanými topnými tělesy</t>
  </si>
  <si>
    <t>799722730V</t>
  </si>
  <si>
    <t>Pomocný materiál montážní,spojovací,těsnící,konzoly,závěsy,objímky,drobné fitinky</t>
  </si>
  <si>
    <t>kg</t>
  </si>
  <si>
    <t>799722734V</t>
  </si>
  <si>
    <t>Štítky, polepy, cedulky zalaminováno</t>
  </si>
  <si>
    <t>SUM</t>
  </si>
  <si>
    <t>END</t>
  </si>
  <si>
    <t>Obnova majetku města Krnov po povodni - MŠ Žižkova-etapa 2 obj. B</t>
  </si>
  <si>
    <t>Obnova majetku města Krnov po povodni - MŠ Žižkova-etapa 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</si>
</sst>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horizontal="center" vertical="top" shrinkToFit="1"/>
    </xf>
    <xf numFmtId="165" fontId="15" fillId="0" borderId="0" xfId="0" applyNumberFormat="1" applyFont="1" applyBorder="1" applyAlignment="1">
      <alignment vertical="top" shrinkToFit="1"/>
    </xf>
    <xf numFmtId="4" fontId="15" fillId="0" borderId="0" xfId="0" applyNumberFormat="1" applyFont="1" applyBorder="1" applyAlignment="1">
      <alignment vertical="top" shrinkToFit="1"/>
    </xf>
    <xf numFmtId="4" fontId="15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5" fontId="15" fillId="0" borderId="40" xfId="0" applyNumberFormat="1" applyFont="1" applyBorder="1" applyAlignment="1">
      <alignment vertical="top" shrinkToFit="1"/>
    </xf>
    <xf numFmtId="4" fontId="15" fillId="4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5" fillId="0" borderId="42" xfId="0" applyFont="1" applyBorder="1" applyAlignment="1">
      <alignment vertical="top"/>
    </xf>
    <xf numFmtId="49" fontId="15" fillId="0" borderId="43" xfId="0" applyNumberFormat="1" applyFont="1" applyBorder="1" applyAlignment="1">
      <alignment vertical="top"/>
    </xf>
    <xf numFmtId="0" fontId="15" fillId="0" borderId="43" xfId="0" applyFont="1" applyBorder="1" applyAlignment="1">
      <alignment horizontal="center" vertical="top" shrinkToFit="1"/>
    </xf>
    <xf numFmtId="165" fontId="15" fillId="0" borderId="43" xfId="0" applyNumberFormat="1" applyFont="1" applyBorder="1" applyAlignment="1">
      <alignment vertical="top" shrinkToFit="1"/>
    </xf>
    <xf numFmtId="4" fontId="15" fillId="4" borderId="43" xfId="0" applyNumberFormat="1" applyFont="1" applyFill="1" applyBorder="1" applyAlignment="1" applyProtection="1">
      <alignment vertical="top" shrinkToFit="1"/>
      <protection locked="0"/>
    </xf>
    <xf numFmtId="4" fontId="15" fillId="0" borderId="43" xfId="0" applyNumberFormat="1" applyFont="1" applyBorder="1" applyAlignment="1">
      <alignment vertical="top" shrinkToFit="1"/>
    </xf>
    <xf numFmtId="4" fontId="15" fillId="0" borderId="44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165" fontId="15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3" xfId="0" applyNumberFormat="1" applyFont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5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5" fillId="0" borderId="18" xfId="0" applyNumberFormat="1" applyFont="1" applyBorder="1" applyAlignment="1">
      <alignment horizontal="left" vertical="top" wrapText="1"/>
    </xf>
    <xf numFmtId="0" fontId="15" fillId="0" borderId="18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5" fillId="0" borderId="0" xfId="0" applyNumberFormat="1" applyFont="1" applyBorder="1" applyAlignment="1">
      <alignment horizontal="left" vertical="top" wrapText="1"/>
    </xf>
    <xf numFmtId="0" fontId="15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196" t="s">
        <v>39</v>
      </c>
      <c r="B2" s="196"/>
      <c r="C2" s="196"/>
      <c r="D2" s="196"/>
      <c r="E2" s="196"/>
      <c r="F2" s="196"/>
      <c r="G2" s="196"/>
    </row>
  </sheetData>
  <sheetProtection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4"/>
  <sheetViews>
    <sheetView showGridLines="0" tabSelected="1" topLeftCell="B1" zoomScaleSheetLayoutView="75" workbookViewId="0">
      <selection activeCell="E2" sqref="E2:J2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232" t="s">
        <v>41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>
      <c r="A2" s="2"/>
      <c r="B2" s="76" t="s">
        <v>22</v>
      </c>
      <c r="C2" s="77"/>
      <c r="D2" s="78" t="s">
        <v>49</v>
      </c>
      <c r="E2" s="238" t="s">
        <v>404</v>
      </c>
      <c r="F2" s="239"/>
      <c r="G2" s="239"/>
      <c r="H2" s="239"/>
      <c r="I2" s="239"/>
      <c r="J2" s="240"/>
      <c r="O2" s="1"/>
    </row>
    <row r="3" spans="1:15" ht="27" customHeight="1">
      <c r="A3" s="2"/>
      <c r="B3" s="79" t="s">
        <v>47</v>
      </c>
      <c r="C3" s="77"/>
      <c r="D3" s="80" t="s">
        <v>45</v>
      </c>
      <c r="E3" s="241" t="s">
        <v>46</v>
      </c>
      <c r="F3" s="242"/>
      <c r="G3" s="242"/>
      <c r="H3" s="242"/>
      <c r="I3" s="242"/>
      <c r="J3" s="243"/>
    </row>
    <row r="4" spans="1:15" ht="23.25" customHeight="1">
      <c r="A4" s="73">
        <v>3018</v>
      </c>
      <c r="B4" s="81" t="s">
        <v>48</v>
      </c>
      <c r="C4" s="82"/>
      <c r="D4" s="83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>
      <c r="A5" s="2"/>
      <c r="B5" s="31" t="s">
        <v>42</v>
      </c>
      <c r="D5" s="226" t="s">
        <v>50</v>
      </c>
      <c r="E5" s="227"/>
      <c r="F5" s="227"/>
      <c r="G5" s="227"/>
      <c r="H5" s="18" t="s">
        <v>40</v>
      </c>
      <c r="I5" s="84" t="s">
        <v>54</v>
      </c>
      <c r="J5" s="8"/>
    </row>
    <row r="6" spans="1:15" ht="15.75" customHeight="1">
      <c r="A6" s="2"/>
      <c r="B6" s="28"/>
      <c r="C6" s="53"/>
      <c r="D6" s="228" t="s">
        <v>51</v>
      </c>
      <c r="E6" s="229"/>
      <c r="F6" s="229"/>
      <c r="G6" s="229"/>
      <c r="H6" s="18" t="s">
        <v>34</v>
      </c>
      <c r="I6" s="84" t="s">
        <v>55</v>
      </c>
      <c r="J6" s="8"/>
    </row>
    <row r="7" spans="1:15" ht="15.75" customHeight="1">
      <c r="A7" s="2"/>
      <c r="B7" s="29"/>
      <c r="C7" s="54"/>
      <c r="D7" s="74" t="s">
        <v>53</v>
      </c>
      <c r="E7" s="230" t="s">
        <v>52</v>
      </c>
      <c r="F7" s="231"/>
      <c r="G7" s="231"/>
      <c r="H7" s="24"/>
      <c r="I7" s="23"/>
      <c r="J7" s="34"/>
    </row>
    <row r="8" spans="1:15" ht="24" hidden="1" customHeight="1">
      <c r="A8" s="2"/>
      <c r="B8" s="31" t="s">
        <v>20</v>
      </c>
      <c r="D8" s="75" t="s">
        <v>56</v>
      </c>
      <c r="H8" s="18" t="s">
        <v>40</v>
      </c>
      <c r="I8" s="84" t="s">
        <v>60</v>
      </c>
      <c r="J8" s="8"/>
    </row>
    <row r="9" spans="1:15" ht="15.75" hidden="1" customHeight="1">
      <c r="A9" s="2"/>
      <c r="B9" s="2"/>
      <c r="D9" s="75" t="s">
        <v>57</v>
      </c>
      <c r="H9" s="18" t="s">
        <v>34</v>
      </c>
      <c r="I9" s="22"/>
      <c r="J9" s="8"/>
    </row>
    <row r="10" spans="1:15" ht="15.75" hidden="1" customHeight="1">
      <c r="A10" s="2"/>
      <c r="B10" s="35"/>
      <c r="C10" s="54"/>
      <c r="D10" s="74" t="s">
        <v>59</v>
      </c>
      <c r="E10" s="85" t="s">
        <v>58</v>
      </c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45"/>
      <c r="E11" s="245"/>
      <c r="F11" s="245"/>
      <c r="G11" s="245"/>
      <c r="H11" s="18" t="s">
        <v>40</v>
      </c>
      <c r="I11" s="87"/>
      <c r="J11" s="8"/>
    </row>
    <row r="12" spans="1:15" ht="15.75" customHeight="1">
      <c r="A12" s="2"/>
      <c r="B12" s="28"/>
      <c r="C12" s="53"/>
      <c r="D12" s="220"/>
      <c r="E12" s="220"/>
      <c r="F12" s="220"/>
      <c r="G12" s="220"/>
      <c r="H12" s="18" t="s">
        <v>34</v>
      </c>
      <c r="I12" s="87"/>
      <c r="J12" s="8"/>
    </row>
    <row r="13" spans="1:15" ht="15.75" customHeight="1">
      <c r="A13" s="2"/>
      <c r="B13" s="29"/>
      <c r="C13" s="54"/>
      <c r="D13" s="86"/>
      <c r="E13" s="224"/>
      <c r="F13" s="225"/>
      <c r="G13" s="225"/>
      <c r="H13" s="19"/>
      <c r="I13" s="23"/>
      <c r="J13" s="34"/>
    </row>
    <row r="14" spans="1:15" ht="24" customHeight="1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58"/>
      <c r="D15" s="52"/>
      <c r="E15" s="244"/>
      <c r="F15" s="244"/>
      <c r="G15" s="246"/>
      <c r="H15" s="246"/>
      <c r="I15" s="246" t="s">
        <v>29</v>
      </c>
      <c r="J15" s="247"/>
    </row>
    <row r="16" spans="1:15" ht="23.25" customHeight="1">
      <c r="A16" s="140" t="s">
        <v>24</v>
      </c>
      <c r="B16" s="38" t="s">
        <v>24</v>
      </c>
      <c r="C16" s="59"/>
      <c r="D16" s="60"/>
      <c r="E16" s="209"/>
      <c r="F16" s="210"/>
      <c r="G16" s="209"/>
      <c r="H16" s="210"/>
      <c r="I16" s="209">
        <f>SUMIF(F53:F70,A16,I53:I70)+SUMIF(F53:F70,"PSU",I53:I70)</f>
        <v>0</v>
      </c>
      <c r="J16" s="211"/>
    </row>
    <row r="17" spans="1:10" ht="23.25" customHeight="1">
      <c r="A17" s="140" t="s">
        <v>25</v>
      </c>
      <c r="B17" s="38" t="s">
        <v>25</v>
      </c>
      <c r="C17" s="59"/>
      <c r="D17" s="60"/>
      <c r="E17" s="209"/>
      <c r="F17" s="210"/>
      <c r="G17" s="209"/>
      <c r="H17" s="210"/>
      <c r="I17" s="209">
        <f>SUMIF(F53:F70,A17,I53:I70)</f>
        <v>0</v>
      </c>
      <c r="J17" s="211"/>
    </row>
    <row r="18" spans="1:10" ht="23.25" customHeight="1">
      <c r="A18" s="140" t="s">
        <v>26</v>
      </c>
      <c r="B18" s="38" t="s">
        <v>26</v>
      </c>
      <c r="C18" s="59"/>
      <c r="D18" s="60"/>
      <c r="E18" s="209"/>
      <c r="F18" s="210"/>
      <c r="G18" s="209"/>
      <c r="H18" s="210"/>
      <c r="I18" s="209">
        <f>SUMIF(F53:F70,A18,I53:I70)</f>
        <v>0</v>
      </c>
      <c r="J18" s="211"/>
    </row>
    <row r="19" spans="1:10" ht="23.25" customHeight="1">
      <c r="A19" s="140" t="s">
        <v>109</v>
      </c>
      <c r="B19" s="38" t="s">
        <v>27</v>
      </c>
      <c r="C19" s="59"/>
      <c r="D19" s="60"/>
      <c r="E19" s="209"/>
      <c r="F19" s="210"/>
      <c r="G19" s="209"/>
      <c r="H19" s="210"/>
      <c r="I19" s="209">
        <f>SUMIF(F53:F70,A19,I53:I70)</f>
        <v>0</v>
      </c>
      <c r="J19" s="211"/>
    </row>
    <row r="20" spans="1:10" ht="23.25" customHeight="1">
      <c r="A20" s="140" t="s">
        <v>110</v>
      </c>
      <c r="B20" s="38" t="s">
        <v>28</v>
      </c>
      <c r="C20" s="59"/>
      <c r="D20" s="60"/>
      <c r="E20" s="209"/>
      <c r="F20" s="210"/>
      <c r="G20" s="209"/>
      <c r="H20" s="210"/>
      <c r="I20" s="209">
        <f>SUMIF(F53:F70,A20,I53:I70)</f>
        <v>0</v>
      </c>
      <c r="J20" s="211"/>
    </row>
    <row r="21" spans="1:10" ht="23.25" customHeight="1">
      <c r="A21" s="2"/>
      <c r="B21" s="48" t="s">
        <v>29</v>
      </c>
      <c r="C21" s="61"/>
      <c r="D21" s="62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35">
        <f>A25</f>
        <v>0</v>
      </c>
      <c r="H26" s="236"/>
      <c r="I26" s="236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>
      <c r="A28" s="2"/>
      <c r="B28" s="113" t="s">
        <v>23</v>
      </c>
      <c r="C28" s="114"/>
      <c r="D28" s="114"/>
      <c r="E28" s="115"/>
      <c r="F28" s="116"/>
      <c r="G28" s="215">
        <f>ZakladDPHSniVypocet+ZakladDPHZaklVypocet</f>
        <v>0</v>
      </c>
      <c r="H28" s="215"/>
      <c r="I28" s="215"/>
      <c r="J28" s="117" t="str">
        <f t="shared" si="0"/>
        <v>CZK</v>
      </c>
    </row>
    <row r="29" spans="1:10" ht="27.75" customHeight="1" thickBot="1">
      <c r="A29" s="2">
        <f>(A27-INT(A27))*100</f>
        <v>0</v>
      </c>
      <c r="B29" s="113" t="s">
        <v>35</v>
      </c>
      <c r="C29" s="118"/>
      <c r="D29" s="118"/>
      <c r="E29" s="118"/>
      <c r="F29" s="119"/>
      <c r="G29" s="214">
        <f>A27</f>
        <v>0</v>
      </c>
      <c r="H29" s="214"/>
      <c r="I29" s="214"/>
      <c r="J29" s="120" t="s">
        <v>64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1"/>
      <c r="D34" s="216"/>
      <c r="E34" s="217"/>
      <c r="G34" s="218"/>
      <c r="H34" s="219"/>
      <c r="I34" s="219"/>
      <c r="J34" s="25"/>
    </row>
    <row r="35" spans="1:10" ht="12.75" customHeight="1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>
      <c r="A39" s="89">
        <v>1</v>
      </c>
      <c r="B39" s="99" t="s">
        <v>61</v>
      </c>
      <c r="C39" s="199"/>
      <c r="D39" s="199"/>
      <c r="E39" s="199"/>
      <c r="F39" s="100">
        <f>'D.1.4 1 Pol'!AE171</f>
        <v>0</v>
      </c>
      <c r="G39" s="101">
        <f>'D.1.4 1 Pol'!AF171</f>
        <v>0</v>
      </c>
      <c r="H39" s="102">
        <f>(F39*SazbaDPH1/100)+(G39*SazbaDPH2/100)</f>
        <v>0</v>
      </c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hidden="1" customHeight="1">
      <c r="A40" s="89">
        <v>2</v>
      </c>
      <c r="B40" s="104"/>
      <c r="C40" s="200" t="s">
        <v>62</v>
      </c>
      <c r="D40" s="200"/>
      <c r="E40" s="200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>
      <c r="A41" s="89">
        <v>2</v>
      </c>
      <c r="B41" s="104" t="s">
        <v>45</v>
      </c>
      <c r="C41" s="200" t="s">
        <v>46</v>
      </c>
      <c r="D41" s="200"/>
      <c r="E41" s="200"/>
      <c r="F41" s="105">
        <f>'D.1.4 1 Pol'!AE171</f>
        <v>0</v>
      </c>
      <c r="G41" s="106">
        <f>'D.1.4 1 Pol'!AF171</f>
        <v>0</v>
      </c>
      <c r="H41" s="106">
        <f>(F41*SazbaDPH1/100)+(G41*SazbaDPH2/100)</f>
        <v>0</v>
      </c>
      <c r="I41" s="106">
        <f>F41+G41+H41</f>
        <v>0</v>
      </c>
      <c r="J41" s="107" t="e">
        <f ca="1">IF(_xlfn.SINGLE(CenaCelkemVypocet)=0,"",I41/_xlfn.SINGLE(CenaCelkemVypocet)*100)</f>
        <v>#NAME?</v>
      </c>
    </row>
    <row r="42" spans="1:10" ht="25.5" hidden="1" customHeight="1">
      <c r="A42" s="89">
        <v>3</v>
      </c>
      <c r="B42" s="108" t="s">
        <v>43</v>
      </c>
      <c r="C42" s="199" t="s">
        <v>44</v>
      </c>
      <c r="D42" s="199"/>
      <c r="E42" s="199"/>
      <c r="F42" s="109">
        <f>'D.1.4 1 Pol'!AE171</f>
        <v>0</v>
      </c>
      <c r="G42" s="102">
        <f>'D.1.4 1 Pol'!AF171</f>
        <v>0</v>
      </c>
      <c r="H42" s="102">
        <f>(F42*SazbaDPH1/100)+(G42*SazbaDPH2/100)</f>
        <v>0</v>
      </c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hidden="1" customHeight="1">
      <c r="A43" s="89"/>
      <c r="B43" s="201" t="s">
        <v>63</v>
      </c>
      <c r="C43" s="202"/>
      <c r="D43" s="202"/>
      <c r="E43" s="203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 t="e">
        <f ca="1">SUMIF(A39:A42,"=1",J39:J42)</f>
        <v>#NAME?</v>
      </c>
    </row>
    <row r="45" spans="1:10">
      <c r="A45" t="s">
        <v>65</v>
      </c>
      <c r="B45" t="s">
        <v>66</v>
      </c>
    </row>
    <row r="46" spans="1:10">
      <c r="A46" t="s">
        <v>67</v>
      </c>
      <c r="B46" t="s">
        <v>68</v>
      </c>
    </row>
    <row r="47" spans="1:10">
      <c r="A47" t="s">
        <v>69</v>
      </c>
      <c r="B47" t="s">
        <v>70</v>
      </c>
    </row>
    <row r="50" spans="1:10" ht="15.75">
      <c r="B50" s="121" t="s">
        <v>71</v>
      </c>
    </row>
    <row r="52" spans="1:10" ht="25.5" customHeight="1">
      <c r="A52" s="123"/>
      <c r="B52" s="126" t="s">
        <v>17</v>
      </c>
      <c r="C52" s="126" t="s">
        <v>5</v>
      </c>
      <c r="D52" s="127"/>
      <c r="E52" s="127"/>
      <c r="F52" s="128" t="s">
        <v>72</v>
      </c>
      <c r="G52" s="128"/>
      <c r="H52" s="128"/>
      <c r="I52" s="128" t="s">
        <v>29</v>
      </c>
      <c r="J52" s="128" t="s">
        <v>0</v>
      </c>
    </row>
    <row r="53" spans="1:10" ht="36.75" customHeight="1">
      <c r="A53" s="124"/>
      <c r="B53" s="129" t="s">
        <v>73</v>
      </c>
      <c r="C53" s="197" t="s">
        <v>74</v>
      </c>
      <c r="D53" s="198"/>
      <c r="E53" s="198"/>
      <c r="F53" s="136" t="s">
        <v>24</v>
      </c>
      <c r="G53" s="137"/>
      <c r="H53" s="137"/>
      <c r="I53" s="137">
        <f>'D.1.4 1 Pol'!G8</f>
        <v>0</v>
      </c>
      <c r="J53" s="133" t="str">
        <f>IF(I71=0,"",I53/I71*100)</f>
        <v/>
      </c>
    </row>
    <row r="54" spans="1:10" ht="36.75" customHeight="1">
      <c r="A54" s="124"/>
      <c r="B54" s="129" t="s">
        <v>75</v>
      </c>
      <c r="C54" s="197" t="s">
        <v>76</v>
      </c>
      <c r="D54" s="198"/>
      <c r="E54" s="198"/>
      <c r="F54" s="136" t="s">
        <v>24</v>
      </c>
      <c r="G54" s="137"/>
      <c r="H54" s="137"/>
      <c r="I54" s="137">
        <f>'D.1.4 1 Pol'!G10</f>
        <v>0</v>
      </c>
      <c r="J54" s="133" t="str">
        <f>IF(I71=0,"",I54/I71*100)</f>
        <v/>
      </c>
    </row>
    <row r="55" spans="1:10" ht="36.75" customHeight="1">
      <c r="A55" s="124"/>
      <c r="B55" s="129" t="s">
        <v>77</v>
      </c>
      <c r="C55" s="197" t="s">
        <v>78</v>
      </c>
      <c r="D55" s="198"/>
      <c r="E55" s="198"/>
      <c r="F55" s="136" t="s">
        <v>24</v>
      </c>
      <c r="G55" s="137"/>
      <c r="H55" s="137"/>
      <c r="I55" s="137">
        <f>'D.1.4 1 Pol'!G24</f>
        <v>0</v>
      </c>
      <c r="J55" s="133" t="str">
        <f>IF(I71=0,"",I55/I71*100)</f>
        <v/>
      </c>
    </row>
    <row r="56" spans="1:10" ht="36.75" customHeight="1">
      <c r="A56" s="124"/>
      <c r="B56" s="129" t="s">
        <v>79</v>
      </c>
      <c r="C56" s="197" t="s">
        <v>80</v>
      </c>
      <c r="D56" s="198"/>
      <c r="E56" s="198"/>
      <c r="F56" s="136" t="s">
        <v>24</v>
      </c>
      <c r="G56" s="137"/>
      <c r="H56" s="137"/>
      <c r="I56" s="137">
        <f>'D.1.4 1 Pol'!G27</f>
        <v>0</v>
      </c>
      <c r="J56" s="133" t="str">
        <f>IF(I71=0,"",I56/I71*100)</f>
        <v/>
      </c>
    </row>
    <row r="57" spans="1:10" ht="36.75" customHeight="1">
      <c r="A57" s="124"/>
      <c r="B57" s="129" t="s">
        <v>81</v>
      </c>
      <c r="C57" s="197" t="s">
        <v>82</v>
      </c>
      <c r="D57" s="198"/>
      <c r="E57" s="198"/>
      <c r="F57" s="136" t="s">
        <v>25</v>
      </c>
      <c r="G57" s="137"/>
      <c r="H57" s="137"/>
      <c r="I57" s="137">
        <f>'D.1.4 1 Pol'!G44</f>
        <v>0</v>
      </c>
      <c r="J57" s="133" t="str">
        <f>IF(I71=0,"",I57/I71*100)</f>
        <v/>
      </c>
    </row>
    <row r="58" spans="1:10" ht="36.75" customHeight="1">
      <c r="A58" s="124"/>
      <c r="B58" s="129" t="s">
        <v>83</v>
      </c>
      <c r="C58" s="197" t="s">
        <v>84</v>
      </c>
      <c r="D58" s="198"/>
      <c r="E58" s="198"/>
      <c r="F58" s="136" t="s">
        <v>25</v>
      </c>
      <c r="G58" s="137"/>
      <c r="H58" s="137"/>
      <c r="I58" s="137">
        <f>'D.1.4 1 Pol'!G51</f>
        <v>0</v>
      </c>
      <c r="J58" s="133" t="str">
        <f>IF(I71=0,"",I58/I71*100)</f>
        <v/>
      </c>
    </row>
    <row r="59" spans="1:10" ht="36.75" customHeight="1">
      <c r="A59" s="124"/>
      <c r="B59" s="129" t="s">
        <v>85</v>
      </c>
      <c r="C59" s="197" t="s">
        <v>86</v>
      </c>
      <c r="D59" s="198"/>
      <c r="E59" s="198"/>
      <c r="F59" s="136" t="s">
        <v>25</v>
      </c>
      <c r="G59" s="137"/>
      <c r="H59" s="137"/>
      <c r="I59" s="137">
        <f>'D.1.4 1 Pol'!G55</f>
        <v>0</v>
      </c>
      <c r="J59" s="133" t="str">
        <f>IF(I71=0,"",I59/I71*100)</f>
        <v/>
      </c>
    </row>
    <row r="60" spans="1:10" ht="36.75" customHeight="1">
      <c r="A60" s="124"/>
      <c r="B60" s="129" t="s">
        <v>87</v>
      </c>
      <c r="C60" s="197" t="s">
        <v>88</v>
      </c>
      <c r="D60" s="198"/>
      <c r="E60" s="198"/>
      <c r="F60" s="136" t="s">
        <v>25</v>
      </c>
      <c r="G60" s="137"/>
      <c r="H60" s="137"/>
      <c r="I60" s="137">
        <f>'D.1.4 1 Pol'!G60</f>
        <v>0</v>
      </c>
      <c r="J60" s="133" t="str">
        <f>IF(I71=0,"",I60/I71*100)</f>
        <v/>
      </c>
    </row>
    <row r="61" spans="1:10" ht="36.75" customHeight="1">
      <c r="A61" s="124"/>
      <c r="B61" s="129" t="s">
        <v>89</v>
      </c>
      <c r="C61" s="197" t="s">
        <v>90</v>
      </c>
      <c r="D61" s="198"/>
      <c r="E61" s="198"/>
      <c r="F61" s="136" t="s">
        <v>25</v>
      </c>
      <c r="G61" s="137"/>
      <c r="H61" s="137"/>
      <c r="I61" s="137">
        <f>'D.1.4 1 Pol'!G90</f>
        <v>0</v>
      </c>
      <c r="J61" s="133" t="str">
        <f>IF(I71=0,"",I61/I71*100)</f>
        <v/>
      </c>
    </row>
    <row r="62" spans="1:10" ht="36.75" customHeight="1">
      <c r="A62" s="124"/>
      <c r="B62" s="129" t="s">
        <v>91</v>
      </c>
      <c r="C62" s="197" t="s">
        <v>92</v>
      </c>
      <c r="D62" s="198"/>
      <c r="E62" s="198"/>
      <c r="F62" s="136" t="s">
        <v>25</v>
      </c>
      <c r="G62" s="137"/>
      <c r="H62" s="137"/>
      <c r="I62" s="137">
        <f>'D.1.4 1 Pol'!G93</f>
        <v>0</v>
      </c>
      <c r="J62" s="133" t="str">
        <f>IF(I71=0,"",I62/I71*100)</f>
        <v/>
      </c>
    </row>
    <row r="63" spans="1:10" ht="36.75" customHeight="1">
      <c r="A63" s="124"/>
      <c r="B63" s="129" t="s">
        <v>93</v>
      </c>
      <c r="C63" s="197" t="s">
        <v>94</v>
      </c>
      <c r="D63" s="198"/>
      <c r="E63" s="198"/>
      <c r="F63" s="136" t="s">
        <v>25</v>
      </c>
      <c r="G63" s="137"/>
      <c r="H63" s="137"/>
      <c r="I63" s="137">
        <f>'D.1.4 1 Pol'!G95</f>
        <v>0</v>
      </c>
      <c r="J63" s="133" t="str">
        <f>IF(I71=0,"",I63/I71*100)</f>
        <v/>
      </c>
    </row>
    <row r="64" spans="1:10" ht="36.75" customHeight="1">
      <c r="A64" s="124"/>
      <c r="B64" s="129" t="s">
        <v>95</v>
      </c>
      <c r="C64" s="197" t="s">
        <v>96</v>
      </c>
      <c r="D64" s="198"/>
      <c r="E64" s="198"/>
      <c r="F64" s="136" t="s">
        <v>25</v>
      </c>
      <c r="G64" s="137"/>
      <c r="H64" s="137"/>
      <c r="I64" s="137">
        <f>'D.1.4 1 Pol'!G111</f>
        <v>0</v>
      </c>
      <c r="J64" s="133" t="str">
        <f>IF(I71=0,"",I64/I71*100)</f>
        <v/>
      </c>
    </row>
    <row r="65" spans="1:10" ht="36.75" customHeight="1">
      <c r="A65" s="124"/>
      <c r="B65" s="129" t="s">
        <v>97</v>
      </c>
      <c r="C65" s="197" t="s">
        <v>98</v>
      </c>
      <c r="D65" s="198"/>
      <c r="E65" s="198"/>
      <c r="F65" s="136" t="s">
        <v>25</v>
      </c>
      <c r="G65" s="137"/>
      <c r="H65" s="137"/>
      <c r="I65" s="137">
        <f>'D.1.4 1 Pol'!G117</f>
        <v>0</v>
      </c>
      <c r="J65" s="133" t="str">
        <f>IF(I71=0,"",I65/I71*100)</f>
        <v/>
      </c>
    </row>
    <row r="66" spans="1:10" ht="36.75" customHeight="1">
      <c r="A66" s="124"/>
      <c r="B66" s="129" t="s">
        <v>99</v>
      </c>
      <c r="C66" s="197" t="s">
        <v>100</v>
      </c>
      <c r="D66" s="198"/>
      <c r="E66" s="198"/>
      <c r="F66" s="136" t="s">
        <v>25</v>
      </c>
      <c r="G66" s="137"/>
      <c r="H66" s="137"/>
      <c r="I66" s="137">
        <f>'D.1.4 1 Pol'!G149</f>
        <v>0</v>
      </c>
      <c r="J66" s="133" t="str">
        <f>IF(I71=0,"",I66/I71*100)</f>
        <v/>
      </c>
    </row>
    <row r="67" spans="1:10" ht="36.75" customHeight="1">
      <c r="A67" s="124"/>
      <c r="B67" s="129" t="s">
        <v>101</v>
      </c>
      <c r="C67" s="197" t="s">
        <v>102</v>
      </c>
      <c r="D67" s="198"/>
      <c r="E67" s="198"/>
      <c r="F67" s="136" t="s">
        <v>25</v>
      </c>
      <c r="G67" s="137"/>
      <c r="H67" s="137"/>
      <c r="I67" s="137">
        <f>'D.1.4 1 Pol'!G157</f>
        <v>0</v>
      </c>
      <c r="J67" s="133" t="str">
        <f>IF(I71=0,"",I67/I71*100)</f>
        <v/>
      </c>
    </row>
    <row r="68" spans="1:10" ht="36.75" customHeight="1">
      <c r="A68" s="124"/>
      <c r="B68" s="129" t="s">
        <v>103</v>
      </c>
      <c r="C68" s="197" t="s">
        <v>104</v>
      </c>
      <c r="D68" s="198"/>
      <c r="E68" s="198"/>
      <c r="F68" s="136" t="s">
        <v>25</v>
      </c>
      <c r="G68" s="137"/>
      <c r="H68" s="137"/>
      <c r="I68" s="137">
        <f>'D.1.4 1 Pol'!G160</f>
        <v>0</v>
      </c>
      <c r="J68" s="133" t="str">
        <f>IF(I71=0,"",I68/I71*100)</f>
        <v/>
      </c>
    </row>
    <row r="69" spans="1:10" ht="36.75" customHeight="1">
      <c r="A69" s="124"/>
      <c r="B69" s="129" t="s">
        <v>105</v>
      </c>
      <c r="C69" s="197" t="s">
        <v>106</v>
      </c>
      <c r="D69" s="198"/>
      <c r="E69" s="198"/>
      <c r="F69" s="136" t="s">
        <v>25</v>
      </c>
      <c r="G69" s="137"/>
      <c r="H69" s="137"/>
      <c r="I69" s="137">
        <f>'D.1.4 1 Pol'!G164</f>
        <v>0</v>
      </c>
      <c r="J69" s="133" t="str">
        <f>IF(I71=0,"",I69/I71*100)</f>
        <v/>
      </c>
    </row>
    <row r="70" spans="1:10" ht="36.75" customHeight="1">
      <c r="A70" s="124"/>
      <c r="B70" s="129" t="s">
        <v>107</v>
      </c>
      <c r="C70" s="197" t="s">
        <v>108</v>
      </c>
      <c r="D70" s="198"/>
      <c r="E70" s="198"/>
      <c r="F70" s="136" t="s">
        <v>25</v>
      </c>
      <c r="G70" s="137"/>
      <c r="H70" s="137"/>
      <c r="I70" s="137">
        <f>'D.1.4 1 Pol'!G167</f>
        <v>0</v>
      </c>
      <c r="J70" s="133" t="str">
        <f>IF(I71=0,"",I70/I71*100)</f>
        <v/>
      </c>
    </row>
    <row r="71" spans="1:10" ht="25.5" customHeight="1">
      <c r="A71" s="125"/>
      <c r="B71" s="130" t="s">
        <v>1</v>
      </c>
      <c r="C71" s="131"/>
      <c r="D71" s="132"/>
      <c r="E71" s="132"/>
      <c r="F71" s="138"/>
      <c r="G71" s="139"/>
      <c r="H71" s="139"/>
      <c r="I71" s="139">
        <f>SUM(I53:I70)</f>
        <v>0</v>
      </c>
      <c r="J71" s="134">
        <f>SUM(J53:J70)</f>
        <v>0</v>
      </c>
    </row>
    <row r="72" spans="1:10">
      <c r="F72" s="88"/>
      <c r="G72" s="88"/>
      <c r="H72" s="88"/>
      <c r="I72" s="88"/>
      <c r="J72" s="135"/>
    </row>
    <row r="73" spans="1:10">
      <c r="F73" s="88"/>
      <c r="G73" s="88"/>
      <c r="H73" s="88"/>
      <c r="I73" s="88"/>
      <c r="J73" s="135"/>
    </row>
    <row r="74" spans="1:10">
      <c r="F74" s="88"/>
      <c r="G74" s="88"/>
      <c r="H74" s="88"/>
      <c r="I74" s="88"/>
      <c r="J74" s="135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70:E70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>
      <c r="A2" s="50" t="s">
        <v>7</v>
      </c>
      <c r="B2" s="49"/>
      <c r="C2" s="251"/>
      <c r="D2" s="251"/>
      <c r="E2" s="251"/>
      <c r="F2" s="251"/>
      <c r="G2" s="252"/>
    </row>
    <row r="3" spans="1:7" ht="24.95" customHeight="1">
      <c r="A3" s="50" t="s">
        <v>8</v>
      </c>
      <c r="B3" s="49"/>
      <c r="C3" s="251"/>
      <c r="D3" s="251"/>
      <c r="E3" s="251"/>
      <c r="F3" s="251"/>
      <c r="G3" s="252"/>
    </row>
    <row r="4" spans="1:7" ht="24.95" customHeight="1">
      <c r="A4" s="50" t="s">
        <v>9</v>
      </c>
      <c r="B4" s="49"/>
      <c r="C4" s="251"/>
      <c r="D4" s="251"/>
      <c r="E4" s="251"/>
      <c r="F4" s="251"/>
      <c r="G4" s="252"/>
    </row>
    <row r="5" spans="1:7">
      <c r="B5" s="4"/>
      <c r="C5" s="5"/>
      <c r="D5" s="6"/>
    </row>
  </sheetData>
  <sheetProtection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R4" sqref="R4"/>
    </sheetView>
  </sheetViews>
  <sheetFormatPr defaultRowHeight="12.75" outlineLevelRow="3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61" t="s">
        <v>111</v>
      </c>
      <c r="B1" s="261"/>
      <c r="C1" s="261"/>
      <c r="D1" s="261"/>
      <c r="E1" s="261"/>
      <c r="F1" s="261"/>
      <c r="G1" s="261"/>
      <c r="AG1" t="s">
        <v>112</v>
      </c>
    </row>
    <row r="2" spans="1:60" ht="24.95" customHeight="1">
      <c r="A2" s="141" t="s">
        <v>7</v>
      </c>
      <c r="B2" s="49" t="s">
        <v>49</v>
      </c>
      <c r="C2" s="262" t="s">
        <v>405</v>
      </c>
      <c r="D2" s="263"/>
      <c r="E2" s="263"/>
      <c r="F2" s="263"/>
      <c r="G2" s="264"/>
      <c r="AG2" t="s">
        <v>113</v>
      </c>
    </row>
    <row r="3" spans="1:60" ht="24.95" customHeight="1">
      <c r="A3" s="141" t="s">
        <v>8</v>
      </c>
      <c r="B3" s="49" t="s">
        <v>45</v>
      </c>
      <c r="C3" s="262" t="s">
        <v>46</v>
      </c>
      <c r="D3" s="263"/>
      <c r="E3" s="263"/>
      <c r="F3" s="263"/>
      <c r="G3" s="264"/>
      <c r="AC3" s="122" t="s">
        <v>113</v>
      </c>
      <c r="AG3" t="s">
        <v>114</v>
      </c>
    </row>
    <row r="4" spans="1:60" ht="24.95" customHeight="1">
      <c r="A4" s="142" t="s">
        <v>9</v>
      </c>
      <c r="B4" s="143" t="s">
        <v>43</v>
      </c>
      <c r="C4" s="265" t="s">
        <v>44</v>
      </c>
      <c r="D4" s="266"/>
      <c r="E4" s="266"/>
      <c r="F4" s="266"/>
      <c r="G4" s="267"/>
      <c r="AG4" t="s">
        <v>115</v>
      </c>
    </row>
    <row r="5" spans="1:60">
      <c r="D5" s="10"/>
    </row>
    <row r="6" spans="1:60" ht="38.25">
      <c r="A6" s="145" t="s">
        <v>116</v>
      </c>
      <c r="B6" s="147" t="s">
        <v>117</v>
      </c>
      <c r="C6" s="147" t="s">
        <v>118</v>
      </c>
      <c r="D6" s="146" t="s">
        <v>119</v>
      </c>
      <c r="E6" s="145" t="s">
        <v>120</v>
      </c>
      <c r="F6" s="144" t="s">
        <v>121</v>
      </c>
      <c r="G6" s="145" t="s">
        <v>29</v>
      </c>
      <c r="H6" s="148" t="s">
        <v>30</v>
      </c>
      <c r="I6" s="148" t="s">
        <v>122</v>
      </c>
      <c r="J6" s="148" t="s">
        <v>31</v>
      </c>
      <c r="K6" s="148" t="s">
        <v>123</v>
      </c>
      <c r="L6" s="148" t="s">
        <v>124</v>
      </c>
      <c r="M6" s="148" t="s">
        <v>125</v>
      </c>
      <c r="N6" s="148" t="s">
        <v>126</v>
      </c>
      <c r="O6" s="148" t="s">
        <v>127</v>
      </c>
      <c r="P6" s="148" t="s">
        <v>128</v>
      </c>
      <c r="Q6" s="148" t="s">
        <v>129</v>
      </c>
      <c r="R6" s="148" t="s">
        <v>130</v>
      </c>
      <c r="S6" s="148" t="s">
        <v>131</v>
      </c>
      <c r="T6" s="148" t="s">
        <v>132</v>
      </c>
      <c r="U6" s="148" t="s">
        <v>133</v>
      </c>
      <c r="V6" s="148" t="s">
        <v>134</v>
      </c>
      <c r="W6" s="148" t="s">
        <v>135</v>
      </c>
      <c r="X6" s="148" t="s">
        <v>136</v>
      </c>
      <c r="Y6" s="148" t="s">
        <v>137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5" t="s">
        <v>138</v>
      </c>
      <c r="B8" s="166" t="s">
        <v>73</v>
      </c>
      <c r="C8" s="188" t="s">
        <v>74</v>
      </c>
      <c r="D8" s="167"/>
      <c r="E8" s="168"/>
      <c r="F8" s="169"/>
      <c r="G8" s="169">
        <f>SUMIF(AG9:AG9,"&lt;&gt;NOR",G9:G9)</f>
        <v>0</v>
      </c>
      <c r="H8" s="169"/>
      <c r="I8" s="169">
        <f>SUM(I9:I9)</f>
        <v>0</v>
      </c>
      <c r="J8" s="169"/>
      <c r="K8" s="169">
        <f>SUM(K9:K9)</f>
        <v>0</v>
      </c>
      <c r="L8" s="169"/>
      <c r="M8" s="169">
        <f>SUM(M9:M9)</f>
        <v>0</v>
      </c>
      <c r="N8" s="168"/>
      <c r="O8" s="168">
        <f>SUM(O9:O9)</f>
        <v>0.01</v>
      </c>
      <c r="P8" s="168"/>
      <c r="Q8" s="168">
        <f>SUM(Q9:Q9)</f>
        <v>0</v>
      </c>
      <c r="R8" s="169"/>
      <c r="S8" s="169"/>
      <c r="T8" s="170"/>
      <c r="U8" s="164"/>
      <c r="V8" s="164">
        <f>SUM(V9:V9)</f>
        <v>1.26</v>
      </c>
      <c r="W8" s="164"/>
      <c r="X8" s="164"/>
      <c r="Y8" s="164"/>
      <c r="AG8" t="s">
        <v>139</v>
      </c>
    </row>
    <row r="9" spans="1:60" outlineLevel="1">
      <c r="A9" s="179">
        <v>1</v>
      </c>
      <c r="B9" s="180" t="s">
        <v>140</v>
      </c>
      <c r="C9" s="189" t="s">
        <v>141</v>
      </c>
      <c r="D9" s="181" t="s">
        <v>142</v>
      </c>
      <c r="E9" s="182">
        <v>18</v>
      </c>
      <c r="F9" s="183"/>
      <c r="G9" s="184">
        <f>ROUND(E9*F9,2)</f>
        <v>0</v>
      </c>
      <c r="H9" s="183"/>
      <c r="I9" s="184">
        <f>ROUND(E9*H9,2)</f>
        <v>0</v>
      </c>
      <c r="J9" s="183"/>
      <c r="K9" s="184">
        <f>ROUND(E9*J9,2)</f>
        <v>0</v>
      </c>
      <c r="L9" s="184">
        <v>21</v>
      </c>
      <c r="M9" s="184">
        <f>G9*(1+L9/100)</f>
        <v>0</v>
      </c>
      <c r="N9" s="182">
        <v>3.2000000000000003E-4</v>
      </c>
      <c r="O9" s="182">
        <f>ROUND(E9*N9,2)</f>
        <v>0.01</v>
      </c>
      <c r="P9" s="182">
        <v>0</v>
      </c>
      <c r="Q9" s="182">
        <f>ROUND(E9*P9,2)</f>
        <v>0</v>
      </c>
      <c r="R9" s="184" t="s">
        <v>143</v>
      </c>
      <c r="S9" s="184" t="s">
        <v>144</v>
      </c>
      <c r="T9" s="185" t="s">
        <v>144</v>
      </c>
      <c r="U9" s="160">
        <v>7.0000000000000007E-2</v>
      </c>
      <c r="V9" s="160">
        <f>ROUND(E9*U9,2)</f>
        <v>1.26</v>
      </c>
      <c r="W9" s="160"/>
      <c r="X9" s="160" t="s">
        <v>145</v>
      </c>
      <c r="Y9" s="160" t="s">
        <v>146</v>
      </c>
      <c r="Z9" s="149"/>
      <c r="AA9" s="149"/>
      <c r="AB9" s="149"/>
      <c r="AC9" s="149"/>
      <c r="AD9" s="149"/>
      <c r="AE9" s="149"/>
      <c r="AF9" s="149"/>
      <c r="AG9" s="149" t="s">
        <v>147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>
      <c r="A10" s="165" t="s">
        <v>138</v>
      </c>
      <c r="B10" s="166" t="s">
        <v>75</v>
      </c>
      <c r="C10" s="188" t="s">
        <v>76</v>
      </c>
      <c r="D10" s="167"/>
      <c r="E10" s="168"/>
      <c r="F10" s="169"/>
      <c r="G10" s="169">
        <f>SUMIF(AG11:AG23,"&lt;&gt;NOR",G11:G23)</f>
        <v>0</v>
      </c>
      <c r="H10" s="169"/>
      <c r="I10" s="169">
        <f>SUM(I11:I23)</f>
        <v>0</v>
      </c>
      <c r="J10" s="169"/>
      <c r="K10" s="169">
        <f>SUM(K11:K23)</f>
        <v>0</v>
      </c>
      <c r="L10" s="169"/>
      <c r="M10" s="169">
        <f>SUM(M11:M23)</f>
        <v>0</v>
      </c>
      <c r="N10" s="168"/>
      <c r="O10" s="168">
        <f>SUM(O11:O23)</f>
        <v>2.8600000000000003</v>
      </c>
      <c r="P10" s="168"/>
      <c r="Q10" s="168">
        <f>SUM(Q11:Q23)</f>
        <v>0</v>
      </c>
      <c r="R10" s="169"/>
      <c r="S10" s="169"/>
      <c r="T10" s="170"/>
      <c r="U10" s="164"/>
      <c r="V10" s="164">
        <f>SUM(V11:V23)</f>
        <v>76.92</v>
      </c>
      <c r="W10" s="164"/>
      <c r="X10" s="164"/>
      <c r="Y10" s="164"/>
      <c r="AG10" t="s">
        <v>139</v>
      </c>
    </row>
    <row r="11" spans="1:60" outlineLevel="1">
      <c r="A11" s="172">
        <v>2</v>
      </c>
      <c r="B11" s="173" t="s">
        <v>148</v>
      </c>
      <c r="C11" s="190" t="s">
        <v>149</v>
      </c>
      <c r="D11" s="174" t="s">
        <v>150</v>
      </c>
      <c r="E11" s="175">
        <v>108</v>
      </c>
      <c r="F11" s="176"/>
      <c r="G11" s="177">
        <f>ROUND(E11*F11,2)</f>
        <v>0</v>
      </c>
      <c r="H11" s="176"/>
      <c r="I11" s="177">
        <f>ROUND(E11*H11,2)</f>
        <v>0</v>
      </c>
      <c r="J11" s="176"/>
      <c r="K11" s="177">
        <f>ROUND(E11*J11,2)</f>
        <v>0</v>
      </c>
      <c r="L11" s="177">
        <v>21</v>
      </c>
      <c r="M11" s="177">
        <f>G11*(1+L11/100)</f>
        <v>0</v>
      </c>
      <c r="N11" s="175">
        <v>8.8699999999999994E-3</v>
      </c>
      <c r="O11" s="175">
        <f>ROUND(E11*N11,2)</f>
        <v>0.96</v>
      </c>
      <c r="P11" s="175">
        <v>0</v>
      </c>
      <c r="Q11" s="175">
        <f>ROUND(E11*P11,2)</f>
        <v>0</v>
      </c>
      <c r="R11" s="177" t="s">
        <v>151</v>
      </c>
      <c r="S11" s="177" t="s">
        <v>144</v>
      </c>
      <c r="T11" s="178" t="s">
        <v>144</v>
      </c>
      <c r="U11" s="160">
        <v>0.36</v>
      </c>
      <c r="V11" s="160">
        <f>ROUND(E11*U11,2)</f>
        <v>38.880000000000003</v>
      </c>
      <c r="W11" s="160"/>
      <c r="X11" s="160" t="s">
        <v>145</v>
      </c>
      <c r="Y11" s="160" t="s">
        <v>146</v>
      </c>
      <c r="Z11" s="149"/>
      <c r="AA11" s="149"/>
      <c r="AB11" s="149"/>
      <c r="AC11" s="149"/>
      <c r="AD11" s="149"/>
      <c r="AE11" s="149"/>
      <c r="AF11" s="149"/>
      <c r="AG11" s="149" t="s">
        <v>147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>
      <c r="A12" s="156"/>
      <c r="B12" s="157"/>
      <c r="C12" s="253" t="s">
        <v>152</v>
      </c>
      <c r="D12" s="254"/>
      <c r="E12" s="254"/>
      <c r="F12" s="254"/>
      <c r="G12" s="254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49"/>
      <c r="AA12" s="149"/>
      <c r="AB12" s="149"/>
      <c r="AC12" s="149"/>
      <c r="AD12" s="149"/>
      <c r="AE12" s="149"/>
      <c r="AF12" s="149"/>
      <c r="AG12" s="149" t="s">
        <v>153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86" t="str">
        <f>C12</f>
        <v>jakoukoliv maltou, z pomocného pracovního lešení o výšce podlahy do 1900 mm a pro zatížení do 1,5 kPa,</v>
      </c>
      <c r="BB12" s="149"/>
      <c r="BC12" s="149"/>
      <c r="BD12" s="149"/>
      <c r="BE12" s="149"/>
      <c r="BF12" s="149"/>
      <c r="BG12" s="149"/>
      <c r="BH12" s="149"/>
    </row>
    <row r="13" spans="1:60" outlineLevel="2">
      <c r="A13" s="156"/>
      <c r="B13" s="157"/>
      <c r="C13" s="255" t="s">
        <v>154</v>
      </c>
      <c r="D13" s="256"/>
      <c r="E13" s="256"/>
      <c r="F13" s="256"/>
      <c r="G13" s="256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49"/>
      <c r="AA13" s="149"/>
      <c r="AB13" s="149"/>
      <c r="AC13" s="149"/>
      <c r="AD13" s="149"/>
      <c r="AE13" s="149"/>
      <c r="AF13" s="149"/>
      <c r="AG13" s="149" t="s">
        <v>155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>
      <c r="A14" s="172">
        <v>3</v>
      </c>
      <c r="B14" s="173" t="s">
        <v>156</v>
      </c>
      <c r="C14" s="190" t="s">
        <v>157</v>
      </c>
      <c r="D14" s="174" t="s">
        <v>158</v>
      </c>
      <c r="E14" s="175">
        <v>14</v>
      </c>
      <c r="F14" s="176"/>
      <c r="G14" s="177">
        <f>ROUND(E14*F14,2)</f>
        <v>0</v>
      </c>
      <c r="H14" s="176"/>
      <c r="I14" s="177">
        <f>ROUND(E14*H14,2)</f>
        <v>0</v>
      </c>
      <c r="J14" s="176"/>
      <c r="K14" s="177">
        <f>ROUND(E14*J14,2)</f>
        <v>0</v>
      </c>
      <c r="L14" s="177">
        <v>21</v>
      </c>
      <c r="M14" s="177">
        <f>G14*(1+L14/100)</f>
        <v>0</v>
      </c>
      <c r="N14" s="175">
        <v>1.634E-2</v>
      </c>
      <c r="O14" s="175">
        <f>ROUND(E14*N14,2)</f>
        <v>0.23</v>
      </c>
      <c r="P14" s="175">
        <v>0</v>
      </c>
      <c r="Q14" s="175">
        <f>ROUND(E14*P14,2)</f>
        <v>0</v>
      </c>
      <c r="R14" s="177" t="s">
        <v>151</v>
      </c>
      <c r="S14" s="177" t="s">
        <v>144</v>
      </c>
      <c r="T14" s="178" t="s">
        <v>144</v>
      </c>
      <c r="U14" s="160">
        <v>0.253</v>
      </c>
      <c r="V14" s="160">
        <f>ROUND(E14*U14,2)</f>
        <v>3.54</v>
      </c>
      <c r="W14" s="160"/>
      <c r="X14" s="160" t="s">
        <v>145</v>
      </c>
      <c r="Y14" s="160" t="s">
        <v>146</v>
      </c>
      <c r="Z14" s="149"/>
      <c r="AA14" s="149"/>
      <c r="AB14" s="149"/>
      <c r="AC14" s="149"/>
      <c r="AD14" s="149"/>
      <c r="AE14" s="149"/>
      <c r="AF14" s="149"/>
      <c r="AG14" s="149" t="s">
        <v>147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>
      <c r="A15" s="156"/>
      <c r="B15" s="157"/>
      <c r="C15" s="253" t="s">
        <v>159</v>
      </c>
      <c r="D15" s="254"/>
      <c r="E15" s="254"/>
      <c r="F15" s="254"/>
      <c r="G15" s="254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49"/>
      <c r="AA15" s="149"/>
      <c r="AB15" s="149"/>
      <c r="AC15" s="149"/>
      <c r="AD15" s="149"/>
      <c r="AE15" s="149"/>
      <c r="AF15" s="149"/>
      <c r="AG15" s="149" t="s">
        <v>153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22.5" outlineLevel="1">
      <c r="A16" s="172">
        <v>4</v>
      </c>
      <c r="B16" s="173" t="s">
        <v>160</v>
      </c>
      <c r="C16" s="190" t="s">
        <v>161</v>
      </c>
      <c r="D16" s="174" t="s">
        <v>142</v>
      </c>
      <c r="E16" s="175">
        <v>25</v>
      </c>
      <c r="F16" s="176"/>
      <c r="G16" s="177">
        <f>ROUND(E16*F16,2)</f>
        <v>0</v>
      </c>
      <c r="H16" s="176"/>
      <c r="I16" s="177">
        <f>ROUND(E16*H16,2)</f>
        <v>0</v>
      </c>
      <c r="J16" s="176"/>
      <c r="K16" s="177">
        <f>ROUND(E16*J16,2)</f>
        <v>0</v>
      </c>
      <c r="L16" s="177">
        <v>21</v>
      </c>
      <c r="M16" s="177">
        <f>G16*(1+L16/100)</f>
        <v>0</v>
      </c>
      <c r="N16" s="175">
        <v>2.46E-2</v>
      </c>
      <c r="O16" s="175">
        <f>ROUND(E16*N16,2)</f>
        <v>0.62</v>
      </c>
      <c r="P16" s="175">
        <v>0</v>
      </c>
      <c r="Q16" s="175">
        <f>ROUND(E16*P16,2)</f>
        <v>0</v>
      </c>
      <c r="R16" s="177" t="s">
        <v>151</v>
      </c>
      <c r="S16" s="177" t="s">
        <v>144</v>
      </c>
      <c r="T16" s="178" t="s">
        <v>162</v>
      </c>
      <c r="U16" s="160">
        <v>0.42759999999999998</v>
      </c>
      <c r="V16" s="160">
        <f>ROUND(E16*U16,2)</f>
        <v>10.69</v>
      </c>
      <c r="W16" s="160"/>
      <c r="X16" s="160" t="s">
        <v>145</v>
      </c>
      <c r="Y16" s="160" t="s">
        <v>146</v>
      </c>
      <c r="Z16" s="149"/>
      <c r="AA16" s="149"/>
      <c r="AB16" s="149"/>
      <c r="AC16" s="149"/>
      <c r="AD16" s="149"/>
      <c r="AE16" s="149"/>
      <c r="AF16" s="149"/>
      <c r="AG16" s="149" t="s">
        <v>147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2">
      <c r="A17" s="156"/>
      <c r="B17" s="157"/>
      <c r="C17" s="257" t="s">
        <v>163</v>
      </c>
      <c r="D17" s="258"/>
      <c r="E17" s="258"/>
      <c r="F17" s="258"/>
      <c r="G17" s="258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49"/>
      <c r="AA17" s="149"/>
      <c r="AB17" s="149"/>
      <c r="AC17" s="149"/>
      <c r="AD17" s="149"/>
      <c r="AE17" s="149"/>
      <c r="AF17" s="149"/>
      <c r="AG17" s="149" t="s">
        <v>155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3">
      <c r="A18" s="156"/>
      <c r="B18" s="157"/>
      <c r="C18" s="255" t="s">
        <v>164</v>
      </c>
      <c r="D18" s="256"/>
      <c r="E18" s="256"/>
      <c r="F18" s="256"/>
      <c r="G18" s="256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49"/>
      <c r="AA18" s="149"/>
      <c r="AB18" s="149"/>
      <c r="AC18" s="149"/>
      <c r="AD18" s="149"/>
      <c r="AE18" s="149"/>
      <c r="AF18" s="149"/>
      <c r="AG18" s="149" t="s">
        <v>155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>
      <c r="A19" s="172">
        <v>5</v>
      </c>
      <c r="B19" s="173" t="s">
        <v>165</v>
      </c>
      <c r="C19" s="190" t="s">
        <v>166</v>
      </c>
      <c r="D19" s="174" t="s">
        <v>142</v>
      </c>
      <c r="E19" s="175">
        <v>1.4</v>
      </c>
      <c r="F19" s="176"/>
      <c r="G19" s="177">
        <f>ROUND(E19*F19,2)</f>
        <v>0</v>
      </c>
      <c r="H19" s="176"/>
      <c r="I19" s="177">
        <f>ROUND(E19*H19,2)</f>
        <v>0</v>
      </c>
      <c r="J19" s="176"/>
      <c r="K19" s="177">
        <f>ROUND(E19*J19,2)</f>
        <v>0</v>
      </c>
      <c r="L19" s="177">
        <v>21</v>
      </c>
      <c r="M19" s="177">
        <f>G19*(1+L19/100)</f>
        <v>0</v>
      </c>
      <c r="N19" s="175">
        <v>5.8500000000000003E-2</v>
      </c>
      <c r="O19" s="175">
        <f>ROUND(E19*N19,2)</f>
        <v>0.08</v>
      </c>
      <c r="P19" s="175">
        <v>0</v>
      </c>
      <c r="Q19" s="175">
        <f>ROUND(E19*P19,2)</f>
        <v>0</v>
      </c>
      <c r="R19" s="177" t="s">
        <v>151</v>
      </c>
      <c r="S19" s="177" t="s">
        <v>144</v>
      </c>
      <c r="T19" s="178" t="s">
        <v>144</v>
      </c>
      <c r="U19" s="160">
        <v>1.86904</v>
      </c>
      <c r="V19" s="160">
        <f>ROUND(E19*U19,2)</f>
        <v>2.62</v>
      </c>
      <c r="W19" s="160"/>
      <c r="X19" s="160" t="s">
        <v>145</v>
      </c>
      <c r="Y19" s="160" t="s">
        <v>146</v>
      </c>
      <c r="Z19" s="149"/>
      <c r="AA19" s="149"/>
      <c r="AB19" s="149"/>
      <c r="AC19" s="149"/>
      <c r="AD19" s="149"/>
      <c r="AE19" s="149"/>
      <c r="AF19" s="149"/>
      <c r="AG19" s="149" t="s">
        <v>147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>
      <c r="A20" s="156"/>
      <c r="B20" s="157"/>
      <c r="C20" s="253" t="s">
        <v>167</v>
      </c>
      <c r="D20" s="254"/>
      <c r="E20" s="254"/>
      <c r="F20" s="254"/>
      <c r="G20" s="254"/>
      <c r="H20" s="160"/>
      <c r="I20" s="160"/>
      <c r="J20" s="160"/>
      <c r="K20" s="160"/>
      <c r="L20" s="160"/>
      <c r="M20" s="160"/>
      <c r="N20" s="159"/>
      <c r="O20" s="159"/>
      <c r="P20" s="159"/>
      <c r="Q20" s="159"/>
      <c r="R20" s="160"/>
      <c r="S20" s="160"/>
      <c r="T20" s="160"/>
      <c r="U20" s="160"/>
      <c r="V20" s="160"/>
      <c r="W20" s="160"/>
      <c r="X20" s="160"/>
      <c r="Y20" s="160"/>
      <c r="Z20" s="149"/>
      <c r="AA20" s="149"/>
      <c r="AB20" s="149"/>
      <c r="AC20" s="149"/>
      <c r="AD20" s="149"/>
      <c r="AE20" s="149"/>
      <c r="AF20" s="149"/>
      <c r="AG20" s="149" t="s">
        <v>153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2">
      <c r="A21" s="156"/>
      <c r="B21" s="157"/>
      <c r="C21" s="191" t="s">
        <v>168</v>
      </c>
      <c r="D21" s="162"/>
      <c r="E21" s="163">
        <v>1.4</v>
      </c>
      <c r="F21" s="160"/>
      <c r="G21" s="1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49"/>
      <c r="AA21" s="149"/>
      <c r="AB21" s="149"/>
      <c r="AC21" s="149"/>
      <c r="AD21" s="149"/>
      <c r="AE21" s="149"/>
      <c r="AF21" s="149"/>
      <c r="AG21" s="149" t="s">
        <v>169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>
      <c r="A22" s="172">
        <v>6</v>
      </c>
      <c r="B22" s="173" t="s">
        <v>170</v>
      </c>
      <c r="C22" s="190" t="s">
        <v>171</v>
      </c>
      <c r="D22" s="174" t="s">
        <v>142</v>
      </c>
      <c r="E22" s="175">
        <v>18</v>
      </c>
      <c r="F22" s="176"/>
      <c r="G22" s="177">
        <f>ROUND(E22*F22,2)</f>
        <v>0</v>
      </c>
      <c r="H22" s="176"/>
      <c r="I22" s="177">
        <f>ROUND(E22*H22,2)</f>
        <v>0</v>
      </c>
      <c r="J22" s="176"/>
      <c r="K22" s="177">
        <f>ROUND(E22*J22,2)</f>
        <v>0</v>
      </c>
      <c r="L22" s="177">
        <v>21</v>
      </c>
      <c r="M22" s="177">
        <f>G22*(1+L22/100)</f>
        <v>0</v>
      </c>
      <c r="N22" s="175">
        <v>5.3690000000000002E-2</v>
      </c>
      <c r="O22" s="175">
        <f>ROUND(E22*N22,2)</f>
        <v>0.97</v>
      </c>
      <c r="P22" s="175">
        <v>0</v>
      </c>
      <c r="Q22" s="175">
        <f>ROUND(E22*P22,2)</f>
        <v>0</v>
      </c>
      <c r="R22" s="177" t="s">
        <v>151</v>
      </c>
      <c r="S22" s="177" t="s">
        <v>144</v>
      </c>
      <c r="T22" s="178" t="s">
        <v>144</v>
      </c>
      <c r="U22" s="160">
        <v>1.17717</v>
      </c>
      <c r="V22" s="160">
        <f>ROUND(E22*U22,2)</f>
        <v>21.19</v>
      </c>
      <c r="W22" s="160"/>
      <c r="X22" s="160" t="s">
        <v>145</v>
      </c>
      <c r="Y22" s="160" t="s">
        <v>146</v>
      </c>
      <c r="Z22" s="149"/>
      <c r="AA22" s="149"/>
      <c r="AB22" s="149"/>
      <c r="AC22" s="149"/>
      <c r="AD22" s="149"/>
      <c r="AE22" s="149"/>
      <c r="AF22" s="149"/>
      <c r="AG22" s="149" t="s">
        <v>147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>
      <c r="A23" s="156"/>
      <c r="B23" s="157"/>
      <c r="C23" s="253" t="s">
        <v>172</v>
      </c>
      <c r="D23" s="254"/>
      <c r="E23" s="254"/>
      <c r="F23" s="254"/>
      <c r="G23" s="254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49"/>
      <c r="AA23" s="149"/>
      <c r="AB23" s="149"/>
      <c r="AC23" s="149"/>
      <c r="AD23" s="149"/>
      <c r="AE23" s="149"/>
      <c r="AF23" s="149"/>
      <c r="AG23" s="149" t="s">
        <v>153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86" t="str">
        <f>C23</f>
        <v>okenního nebo dveřního, z pomocného pracovního lešení o výšce podlahy do 1900 mm a pro zatížení do 1,5 kPa,</v>
      </c>
      <c r="BB23" s="149"/>
      <c r="BC23" s="149"/>
      <c r="BD23" s="149"/>
      <c r="BE23" s="149"/>
      <c r="BF23" s="149"/>
      <c r="BG23" s="149"/>
      <c r="BH23" s="149"/>
    </row>
    <row r="24" spans="1:60">
      <c r="A24" s="165" t="s">
        <v>138</v>
      </c>
      <c r="B24" s="166" t="s">
        <v>77</v>
      </c>
      <c r="C24" s="188" t="s">
        <v>78</v>
      </c>
      <c r="D24" s="167"/>
      <c r="E24" s="168"/>
      <c r="F24" s="169"/>
      <c r="G24" s="169">
        <f>SUMIF(AG25:AG26,"&lt;&gt;NOR",G25:G26)</f>
        <v>0</v>
      </c>
      <c r="H24" s="169"/>
      <c r="I24" s="169">
        <f>SUM(I25:I26)</f>
        <v>0</v>
      </c>
      <c r="J24" s="169"/>
      <c r="K24" s="169">
        <f>SUM(K25:K26)</f>
        <v>0</v>
      </c>
      <c r="L24" s="169"/>
      <c r="M24" s="169">
        <f>SUM(M25:M26)</f>
        <v>0</v>
      </c>
      <c r="N24" s="168"/>
      <c r="O24" s="168">
        <f>SUM(O25:O26)</f>
        <v>0.15</v>
      </c>
      <c r="P24" s="168"/>
      <c r="Q24" s="168">
        <f>SUM(Q25:Q26)</f>
        <v>0</v>
      </c>
      <c r="R24" s="169"/>
      <c r="S24" s="169"/>
      <c r="T24" s="170"/>
      <c r="U24" s="164"/>
      <c r="V24" s="164">
        <f>SUM(V25:V26)</f>
        <v>0.77</v>
      </c>
      <c r="W24" s="164"/>
      <c r="X24" s="164"/>
      <c r="Y24" s="164"/>
      <c r="AG24" t="s">
        <v>139</v>
      </c>
    </row>
    <row r="25" spans="1:60" outlineLevel="1">
      <c r="A25" s="172">
        <v>7</v>
      </c>
      <c r="B25" s="173" t="s">
        <v>173</v>
      </c>
      <c r="C25" s="190" t="s">
        <v>174</v>
      </c>
      <c r="D25" s="174" t="s">
        <v>142</v>
      </c>
      <c r="E25" s="175">
        <v>2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7.5600000000000001E-2</v>
      </c>
      <c r="O25" s="175">
        <f>ROUND(E25*N25,2)</f>
        <v>0.15</v>
      </c>
      <c r="P25" s="175">
        <v>0</v>
      </c>
      <c r="Q25" s="175">
        <f>ROUND(E25*P25,2)</f>
        <v>0</v>
      </c>
      <c r="R25" s="177" t="s">
        <v>143</v>
      </c>
      <c r="S25" s="177" t="s">
        <v>144</v>
      </c>
      <c r="T25" s="178" t="s">
        <v>144</v>
      </c>
      <c r="U25" s="160">
        <v>0.38500000000000001</v>
      </c>
      <c r="V25" s="160">
        <f>ROUND(E25*U25,2)</f>
        <v>0.77</v>
      </c>
      <c r="W25" s="160"/>
      <c r="X25" s="160" t="s">
        <v>145</v>
      </c>
      <c r="Y25" s="160" t="s">
        <v>146</v>
      </c>
      <c r="Z25" s="149"/>
      <c r="AA25" s="149"/>
      <c r="AB25" s="149"/>
      <c r="AC25" s="149"/>
      <c r="AD25" s="149"/>
      <c r="AE25" s="149"/>
      <c r="AF25" s="149"/>
      <c r="AG25" s="149" t="s">
        <v>147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2">
      <c r="A26" s="156"/>
      <c r="B26" s="157"/>
      <c r="C26" s="253" t="s">
        <v>175</v>
      </c>
      <c r="D26" s="254"/>
      <c r="E26" s="254"/>
      <c r="F26" s="254"/>
      <c r="G26" s="254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49"/>
      <c r="AA26" s="149"/>
      <c r="AB26" s="149"/>
      <c r="AC26" s="149"/>
      <c r="AD26" s="149"/>
      <c r="AE26" s="149"/>
      <c r="AF26" s="149"/>
      <c r="AG26" s="149" t="s">
        <v>153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>
      <c r="A27" s="165" t="s">
        <v>138</v>
      </c>
      <c r="B27" s="166" t="s">
        <v>79</v>
      </c>
      <c r="C27" s="188" t="s">
        <v>80</v>
      </c>
      <c r="D27" s="167"/>
      <c r="E27" s="168"/>
      <c r="F27" s="169"/>
      <c r="G27" s="169">
        <f>SUMIF(AG28:AG43,"&lt;&gt;NOR",G28:G43)</f>
        <v>0</v>
      </c>
      <c r="H27" s="169"/>
      <c r="I27" s="169">
        <f>SUM(I28:I43)</f>
        <v>0</v>
      </c>
      <c r="J27" s="169"/>
      <c r="K27" s="169">
        <f>SUM(K28:K43)</f>
        <v>0</v>
      </c>
      <c r="L27" s="169"/>
      <c r="M27" s="169">
        <f>SUM(M28:M43)</f>
        <v>0</v>
      </c>
      <c r="N27" s="168"/>
      <c r="O27" s="168">
        <f>SUM(O28:O43)</f>
        <v>0.01</v>
      </c>
      <c r="P27" s="168"/>
      <c r="Q27" s="168">
        <f>SUM(Q28:Q43)</f>
        <v>1.53</v>
      </c>
      <c r="R27" s="169"/>
      <c r="S27" s="169"/>
      <c r="T27" s="170"/>
      <c r="U27" s="164"/>
      <c r="V27" s="164">
        <f>SUM(V28:V43)</f>
        <v>13.76</v>
      </c>
      <c r="W27" s="164"/>
      <c r="X27" s="164"/>
      <c r="Y27" s="164"/>
      <c r="AG27" t="s">
        <v>139</v>
      </c>
    </row>
    <row r="28" spans="1:60" ht="22.5" outlineLevel="1">
      <c r="A28" s="172">
        <v>8</v>
      </c>
      <c r="B28" s="173" t="s">
        <v>176</v>
      </c>
      <c r="C28" s="190" t="s">
        <v>177</v>
      </c>
      <c r="D28" s="174" t="s">
        <v>150</v>
      </c>
      <c r="E28" s="175">
        <v>6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75">
        <v>0</v>
      </c>
      <c r="O28" s="175">
        <f>ROUND(E28*N28,2)</f>
        <v>0</v>
      </c>
      <c r="P28" s="175">
        <v>4.0000000000000001E-3</v>
      </c>
      <c r="Q28" s="175">
        <f>ROUND(E28*P28,2)</f>
        <v>0.02</v>
      </c>
      <c r="R28" s="177" t="s">
        <v>178</v>
      </c>
      <c r="S28" s="177" t="s">
        <v>144</v>
      </c>
      <c r="T28" s="178" t="s">
        <v>144</v>
      </c>
      <c r="U28" s="160">
        <v>0.16</v>
      </c>
      <c r="V28" s="160">
        <f>ROUND(E28*U28,2)</f>
        <v>0.96</v>
      </c>
      <c r="W28" s="160"/>
      <c r="X28" s="160" t="s">
        <v>145</v>
      </c>
      <c r="Y28" s="160" t="s">
        <v>146</v>
      </c>
      <c r="Z28" s="149"/>
      <c r="AA28" s="149"/>
      <c r="AB28" s="149"/>
      <c r="AC28" s="149"/>
      <c r="AD28" s="149"/>
      <c r="AE28" s="149"/>
      <c r="AF28" s="149"/>
      <c r="AG28" s="149" t="s">
        <v>147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>
      <c r="A29" s="156"/>
      <c r="B29" s="157"/>
      <c r="C29" s="253" t="s">
        <v>179</v>
      </c>
      <c r="D29" s="254"/>
      <c r="E29" s="254"/>
      <c r="F29" s="254"/>
      <c r="G29" s="254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49"/>
      <c r="AA29" s="149"/>
      <c r="AB29" s="149"/>
      <c r="AC29" s="149"/>
      <c r="AD29" s="149"/>
      <c r="AE29" s="149"/>
      <c r="AF29" s="149"/>
      <c r="AG29" s="149" t="s">
        <v>153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ht="22.5" outlineLevel="1">
      <c r="A30" s="172">
        <v>9</v>
      </c>
      <c r="B30" s="173" t="s">
        <v>180</v>
      </c>
      <c r="C30" s="190" t="s">
        <v>181</v>
      </c>
      <c r="D30" s="174" t="s">
        <v>150</v>
      </c>
      <c r="E30" s="175">
        <v>3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5">
        <v>6.7000000000000002E-4</v>
      </c>
      <c r="O30" s="175">
        <f>ROUND(E30*N30,2)</f>
        <v>0</v>
      </c>
      <c r="P30" s="175">
        <v>1.2E-2</v>
      </c>
      <c r="Q30" s="175">
        <f>ROUND(E30*P30,2)</f>
        <v>0.04</v>
      </c>
      <c r="R30" s="177" t="s">
        <v>178</v>
      </c>
      <c r="S30" s="177" t="s">
        <v>144</v>
      </c>
      <c r="T30" s="178" t="s">
        <v>144</v>
      </c>
      <c r="U30" s="160">
        <v>0.61399999999999999</v>
      </c>
      <c r="V30" s="160">
        <f>ROUND(E30*U30,2)</f>
        <v>1.84</v>
      </c>
      <c r="W30" s="160"/>
      <c r="X30" s="160" t="s">
        <v>145</v>
      </c>
      <c r="Y30" s="160" t="s">
        <v>146</v>
      </c>
      <c r="Z30" s="149"/>
      <c r="AA30" s="149"/>
      <c r="AB30" s="149"/>
      <c r="AC30" s="149"/>
      <c r="AD30" s="149"/>
      <c r="AE30" s="149"/>
      <c r="AF30" s="149"/>
      <c r="AG30" s="149" t="s">
        <v>147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2">
      <c r="A31" s="156"/>
      <c r="B31" s="157"/>
      <c r="C31" s="253" t="s">
        <v>179</v>
      </c>
      <c r="D31" s="254"/>
      <c r="E31" s="254"/>
      <c r="F31" s="254"/>
      <c r="G31" s="254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49"/>
      <c r="AA31" s="149"/>
      <c r="AB31" s="149"/>
      <c r="AC31" s="149"/>
      <c r="AD31" s="149"/>
      <c r="AE31" s="149"/>
      <c r="AF31" s="149"/>
      <c r="AG31" s="149" t="s">
        <v>153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>
      <c r="A32" s="156"/>
      <c r="B32" s="157"/>
      <c r="C32" s="255" t="s">
        <v>182</v>
      </c>
      <c r="D32" s="256"/>
      <c r="E32" s="256"/>
      <c r="F32" s="256"/>
      <c r="G32" s="256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49"/>
      <c r="AA32" s="149"/>
      <c r="AB32" s="149"/>
      <c r="AC32" s="149"/>
      <c r="AD32" s="149"/>
      <c r="AE32" s="149"/>
      <c r="AF32" s="149"/>
      <c r="AG32" s="149" t="s">
        <v>155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>
      <c r="A33" s="172">
        <v>10</v>
      </c>
      <c r="B33" s="173" t="s">
        <v>183</v>
      </c>
      <c r="C33" s="190" t="s">
        <v>184</v>
      </c>
      <c r="D33" s="174" t="s">
        <v>158</v>
      </c>
      <c r="E33" s="175">
        <v>14</v>
      </c>
      <c r="F33" s="176"/>
      <c r="G33" s="177">
        <f>ROUND(E33*F33,2)</f>
        <v>0</v>
      </c>
      <c r="H33" s="176"/>
      <c r="I33" s="177">
        <f>ROUND(E33*H33,2)</f>
        <v>0</v>
      </c>
      <c r="J33" s="176"/>
      <c r="K33" s="177">
        <f>ROUND(E33*J33,2)</f>
        <v>0</v>
      </c>
      <c r="L33" s="177">
        <v>21</v>
      </c>
      <c r="M33" s="177">
        <f>G33*(1+L33/100)</f>
        <v>0</v>
      </c>
      <c r="N33" s="175">
        <v>4.8999999999999998E-4</v>
      </c>
      <c r="O33" s="175">
        <f>ROUND(E33*N33,2)</f>
        <v>0.01</v>
      </c>
      <c r="P33" s="175">
        <v>1.7999999999999999E-2</v>
      </c>
      <c r="Q33" s="175">
        <f>ROUND(E33*P33,2)</f>
        <v>0.25</v>
      </c>
      <c r="R33" s="177" t="s">
        <v>178</v>
      </c>
      <c r="S33" s="177" t="s">
        <v>144</v>
      </c>
      <c r="T33" s="178" t="s">
        <v>144</v>
      </c>
      <c r="U33" s="160">
        <v>0.34200000000000003</v>
      </c>
      <c r="V33" s="160">
        <f>ROUND(E33*U33,2)</f>
        <v>4.79</v>
      </c>
      <c r="W33" s="160"/>
      <c r="X33" s="160" t="s">
        <v>145</v>
      </c>
      <c r="Y33" s="160" t="s">
        <v>146</v>
      </c>
      <c r="Z33" s="149"/>
      <c r="AA33" s="149"/>
      <c r="AB33" s="149"/>
      <c r="AC33" s="149"/>
      <c r="AD33" s="149"/>
      <c r="AE33" s="149"/>
      <c r="AF33" s="149"/>
      <c r="AG33" s="149" t="s">
        <v>147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>
      <c r="A34" s="156"/>
      <c r="B34" s="157"/>
      <c r="C34" s="257" t="s">
        <v>182</v>
      </c>
      <c r="D34" s="258"/>
      <c r="E34" s="258"/>
      <c r="F34" s="258"/>
      <c r="G34" s="258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49"/>
      <c r="AA34" s="149"/>
      <c r="AB34" s="149"/>
      <c r="AC34" s="149"/>
      <c r="AD34" s="149"/>
      <c r="AE34" s="149"/>
      <c r="AF34" s="149"/>
      <c r="AG34" s="149" t="s">
        <v>155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ht="22.5" outlineLevel="1">
      <c r="A35" s="172">
        <v>11</v>
      </c>
      <c r="B35" s="173" t="s">
        <v>185</v>
      </c>
      <c r="C35" s="190" t="s">
        <v>186</v>
      </c>
      <c r="D35" s="174" t="s">
        <v>142</v>
      </c>
      <c r="E35" s="175">
        <v>18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75">
        <v>0</v>
      </c>
      <c r="O35" s="175">
        <f>ROUND(E35*N35,2)</f>
        <v>0</v>
      </c>
      <c r="P35" s="175">
        <v>6.8000000000000005E-2</v>
      </c>
      <c r="Q35" s="175">
        <f>ROUND(E35*P35,2)</f>
        <v>1.22</v>
      </c>
      <c r="R35" s="177" t="s">
        <v>178</v>
      </c>
      <c r="S35" s="177" t="s">
        <v>144</v>
      </c>
      <c r="T35" s="178" t="s">
        <v>144</v>
      </c>
      <c r="U35" s="160">
        <v>0.3</v>
      </c>
      <c r="V35" s="160">
        <f>ROUND(E35*U35,2)</f>
        <v>5.4</v>
      </c>
      <c r="W35" s="160"/>
      <c r="X35" s="160" t="s">
        <v>145</v>
      </c>
      <c r="Y35" s="160" t="s">
        <v>146</v>
      </c>
      <c r="Z35" s="149"/>
      <c r="AA35" s="149"/>
      <c r="AB35" s="149"/>
      <c r="AC35" s="149"/>
      <c r="AD35" s="149"/>
      <c r="AE35" s="149"/>
      <c r="AF35" s="149"/>
      <c r="AG35" s="149" t="s">
        <v>147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2">
      <c r="A36" s="156"/>
      <c r="B36" s="157"/>
      <c r="C36" s="253" t="s">
        <v>187</v>
      </c>
      <c r="D36" s="254"/>
      <c r="E36" s="254"/>
      <c r="F36" s="254"/>
      <c r="G36" s="254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49"/>
      <c r="AA36" s="149"/>
      <c r="AB36" s="149"/>
      <c r="AC36" s="149"/>
      <c r="AD36" s="149"/>
      <c r="AE36" s="149"/>
      <c r="AF36" s="149"/>
      <c r="AG36" s="149" t="s">
        <v>153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>
      <c r="A37" s="172">
        <v>12</v>
      </c>
      <c r="B37" s="173" t="s">
        <v>188</v>
      </c>
      <c r="C37" s="190" t="s">
        <v>189</v>
      </c>
      <c r="D37" s="174" t="s">
        <v>190</v>
      </c>
      <c r="E37" s="175">
        <v>29.184000000000001</v>
      </c>
      <c r="F37" s="176"/>
      <c r="G37" s="177">
        <f>ROUND(E37*F37,2)</f>
        <v>0</v>
      </c>
      <c r="H37" s="176"/>
      <c r="I37" s="177">
        <f>ROUND(E37*H37,2)</f>
        <v>0</v>
      </c>
      <c r="J37" s="176"/>
      <c r="K37" s="177">
        <f>ROUND(E37*J37,2)</f>
        <v>0</v>
      </c>
      <c r="L37" s="177">
        <v>21</v>
      </c>
      <c r="M37" s="177">
        <f>G37*(1+L37/100)</f>
        <v>0</v>
      </c>
      <c r="N37" s="175">
        <v>0</v>
      </c>
      <c r="O37" s="175">
        <f>ROUND(E37*N37,2)</f>
        <v>0</v>
      </c>
      <c r="P37" s="175">
        <v>0</v>
      </c>
      <c r="Q37" s="175">
        <f>ROUND(E37*P37,2)</f>
        <v>0</v>
      </c>
      <c r="R37" s="177" t="s">
        <v>178</v>
      </c>
      <c r="S37" s="177" t="s">
        <v>144</v>
      </c>
      <c r="T37" s="178" t="s">
        <v>144</v>
      </c>
      <c r="U37" s="160">
        <v>0</v>
      </c>
      <c r="V37" s="160">
        <f>ROUND(E37*U37,2)</f>
        <v>0</v>
      </c>
      <c r="W37" s="160"/>
      <c r="X37" s="160" t="s">
        <v>145</v>
      </c>
      <c r="Y37" s="160" t="s">
        <v>146</v>
      </c>
      <c r="Z37" s="149"/>
      <c r="AA37" s="149"/>
      <c r="AB37" s="149"/>
      <c r="AC37" s="149"/>
      <c r="AD37" s="149"/>
      <c r="AE37" s="149"/>
      <c r="AF37" s="149"/>
      <c r="AG37" s="149" t="s">
        <v>147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2">
      <c r="A38" s="156"/>
      <c r="B38" s="157"/>
      <c r="C38" s="191" t="s">
        <v>191</v>
      </c>
      <c r="D38" s="162"/>
      <c r="E38" s="163">
        <v>29.184000000000001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49"/>
      <c r="AA38" s="149"/>
      <c r="AB38" s="149"/>
      <c r="AC38" s="149"/>
      <c r="AD38" s="149"/>
      <c r="AE38" s="149"/>
      <c r="AF38" s="149"/>
      <c r="AG38" s="149" t="s">
        <v>169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>
      <c r="A39" s="172">
        <v>13</v>
      </c>
      <c r="B39" s="173" t="s">
        <v>192</v>
      </c>
      <c r="C39" s="190" t="s">
        <v>193</v>
      </c>
      <c r="D39" s="174" t="s">
        <v>190</v>
      </c>
      <c r="E39" s="175">
        <v>1.536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75">
        <v>0</v>
      </c>
      <c r="O39" s="175">
        <f>ROUND(E39*N39,2)</f>
        <v>0</v>
      </c>
      <c r="P39" s="175">
        <v>0</v>
      </c>
      <c r="Q39" s="175">
        <f>ROUND(E39*P39,2)</f>
        <v>0</v>
      </c>
      <c r="R39" s="177" t="s">
        <v>178</v>
      </c>
      <c r="S39" s="177" t="s">
        <v>144</v>
      </c>
      <c r="T39" s="178" t="s">
        <v>144</v>
      </c>
      <c r="U39" s="160">
        <v>0.49</v>
      </c>
      <c r="V39" s="160">
        <f>ROUND(E39*U39,2)</f>
        <v>0.75</v>
      </c>
      <c r="W39" s="160"/>
      <c r="X39" s="160" t="s">
        <v>194</v>
      </c>
      <c r="Y39" s="160" t="s">
        <v>146</v>
      </c>
      <c r="Z39" s="149"/>
      <c r="AA39" s="149"/>
      <c r="AB39" s="149"/>
      <c r="AC39" s="149"/>
      <c r="AD39" s="149"/>
      <c r="AE39" s="149"/>
      <c r="AF39" s="149"/>
      <c r="AG39" s="149" t="s">
        <v>195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>
      <c r="A40" s="156"/>
      <c r="B40" s="157"/>
      <c r="C40" s="257" t="s">
        <v>196</v>
      </c>
      <c r="D40" s="258"/>
      <c r="E40" s="258"/>
      <c r="F40" s="258"/>
      <c r="G40" s="258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49"/>
      <c r="AA40" s="149"/>
      <c r="AB40" s="149"/>
      <c r="AC40" s="149"/>
      <c r="AD40" s="149"/>
      <c r="AE40" s="149"/>
      <c r="AF40" s="149"/>
      <c r="AG40" s="149" t="s">
        <v>155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>
      <c r="A41" s="179">
        <v>14</v>
      </c>
      <c r="B41" s="180" t="s">
        <v>197</v>
      </c>
      <c r="C41" s="189" t="s">
        <v>198</v>
      </c>
      <c r="D41" s="181" t="s">
        <v>190</v>
      </c>
      <c r="E41" s="182">
        <v>1.536</v>
      </c>
      <c r="F41" s="183"/>
      <c r="G41" s="184">
        <f>ROUND(E41*F41,2)</f>
        <v>0</v>
      </c>
      <c r="H41" s="183"/>
      <c r="I41" s="184">
        <f>ROUND(E41*H41,2)</f>
        <v>0</v>
      </c>
      <c r="J41" s="183"/>
      <c r="K41" s="184">
        <f>ROUND(E41*J41,2)</f>
        <v>0</v>
      </c>
      <c r="L41" s="184">
        <v>21</v>
      </c>
      <c r="M41" s="184">
        <f>G41*(1+L41/100)</f>
        <v>0</v>
      </c>
      <c r="N41" s="182">
        <v>0</v>
      </c>
      <c r="O41" s="182">
        <f>ROUND(E41*N41,2)</f>
        <v>0</v>
      </c>
      <c r="P41" s="182">
        <v>0</v>
      </c>
      <c r="Q41" s="182">
        <f>ROUND(E41*P41,2)</f>
        <v>0</v>
      </c>
      <c r="R41" s="184" t="s">
        <v>178</v>
      </c>
      <c r="S41" s="184" t="s">
        <v>199</v>
      </c>
      <c r="T41" s="185" t="s">
        <v>199</v>
      </c>
      <c r="U41" s="160">
        <v>0</v>
      </c>
      <c r="V41" s="160">
        <f>ROUND(E41*U41,2)</f>
        <v>0</v>
      </c>
      <c r="W41" s="160"/>
      <c r="X41" s="160" t="s">
        <v>194</v>
      </c>
      <c r="Y41" s="160" t="s">
        <v>146</v>
      </c>
      <c r="Z41" s="149"/>
      <c r="AA41" s="149"/>
      <c r="AB41" s="149"/>
      <c r="AC41" s="149"/>
      <c r="AD41" s="149"/>
      <c r="AE41" s="149"/>
      <c r="AF41" s="149"/>
      <c r="AG41" s="149" t="s">
        <v>195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>
      <c r="A42" s="172">
        <v>15</v>
      </c>
      <c r="B42" s="173" t="s">
        <v>200</v>
      </c>
      <c r="C42" s="190" t="s">
        <v>201</v>
      </c>
      <c r="D42" s="174" t="s">
        <v>190</v>
      </c>
      <c r="E42" s="175">
        <v>1.536</v>
      </c>
      <c r="F42" s="176"/>
      <c r="G42" s="177">
        <f>ROUND(E42*F42,2)</f>
        <v>0</v>
      </c>
      <c r="H42" s="176"/>
      <c r="I42" s="177">
        <f>ROUND(E42*H42,2)</f>
        <v>0</v>
      </c>
      <c r="J42" s="176"/>
      <c r="K42" s="177">
        <f>ROUND(E42*J42,2)</f>
        <v>0</v>
      </c>
      <c r="L42" s="177">
        <v>21</v>
      </c>
      <c r="M42" s="177">
        <f>G42*(1+L42/100)</f>
        <v>0</v>
      </c>
      <c r="N42" s="175">
        <v>0</v>
      </c>
      <c r="O42" s="175">
        <f>ROUND(E42*N42,2)</f>
        <v>0</v>
      </c>
      <c r="P42" s="175">
        <v>0</v>
      </c>
      <c r="Q42" s="175">
        <f>ROUND(E42*P42,2)</f>
        <v>0</v>
      </c>
      <c r="R42" s="177" t="s">
        <v>202</v>
      </c>
      <c r="S42" s="177" t="s">
        <v>144</v>
      </c>
      <c r="T42" s="178" t="s">
        <v>144</v>
      </c>
      <c r="U42" s="160">
        <v>0.01</v>
      </c>
      <c r="V42" s="160">
        <f>ROUND(E42*U42,2)</f>
        <v>0.02</v>
      </c>
      <c r="W42" s="160"/>
      <c r="X42" s="160" t="s">
        <v>194</v>
      </c>
      <c r="Y42" s="160" t="s">
        <v>146</v>
      </c>
      <c r="Z42" s="149"/>
      <c r="AA42" s="149"/>
      <c r="AB42" s="149"/>
      <c r="AC42" s="149"/>
      <c r="AD42" s="149"/>
      <c r="AE42" s="149"/>
      <c r="AF42" s="149"/>
      <c r="AG42" s="149" t="s">
        <v>195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2">
      <c r="A43" s="156"/>
      <c r="B43" s="157"/>
      <c r="C43" s="253" t="s">
        <v>203</v>
      </c>
      <c r="D43" s="254"/>
      <c r="E43" s="254"/>
      <c r="F43" s="254"/>
      <c r="G43" s="254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49"/>
      <c r="AA43" s="149"/>
      <c r="AB43" s="149"/>
      <c r="AC43" s="149"/>
      <c r="AD43" s="149"/>
      <c r="AE43" s="149"/>
      <c r="AF43" s="149"/>
      <c r="AG43" s="149" t="s">
        <v>153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>
      <c r="A44" s="165" t="s">
        <v>138</v>
      </c>
      <c r="B44" s="166" t="s">
        <v>81</v>
      </c>
      <c r="C44" s="188" t="s">
        <v>82</v>
      </c>
      <c r="D44" s="167"/>
      <c r="E44" s="168"/>
      <c r="F44" s="169"/>
      <c r="G44" s="169">
        <f>SUMIF(AG45:AG50,"&lt;&gt;NOR",G45:G50)</f>
        <v>0</v>
      </c>
      <c r="H44" s="169"/>
      <c r="I44" s="169">
        <f>SUM(I45:I50)</f>
        <v>0</v>
      </c>
      <c r="J44" s="169"/>
      <c r="K44" s="169">
        <f>SUM(K45:K50)</f>
        <v>0</v>
      </c>
      <c r="L44" s="169"/>
      <c r="M44" s="169">
        <f>SUM(M45:M50)</f>
        <v>0</v>
      </c>
      <c r="N44" s="168"/>
      <c r="O44" s="168">
        <f>SUM(O45:O50)</f>
        <v>7.0000000000000007E-2</v>
      </c>
      <c r="P44" s="168"/>
      <c r="Q44" s="168">
        <f>SUM(Q45:Q50)</f>
        <v>0</v>
      </c>
      <c r="R44" s="169"/>
      <c r="S44" s="169"/>
      <c r="T44" s="170"/>
      <c r="U44" s="164"/>
      <c r="V44" s="164">
        <f>SUM(V45:V50)</f>
        <v>7.87</v>
      </c>
      <c r="W44" s="164"/>
      <c r="X44" s="164"/>
      <c r="Y44" s="164"/>
      <c r="AG44" t="s">
        <v>139</v>
      </c>
    </row>
    <row r="45" spans="1:60" outlineLevel="1">
      <c r="A45" s="179">
        <v>16</v>
      </c>
      <c r="B45" s="180" t="s">
        <v>204</v>
      </c>
      <c r="C45" s="189" t="s">
        <v>205</v>
      </c>
      <c r="D45" s="181" t="s">
        <v>142</v>
      </c>
      <c r="E45" s="182">
        <v>2</v>
      </c>
      <c r="F45" s="183"/>
      <c r="G45" s="184">
        <f>ROUND(E45*F45,2)</f>
        <v>0</v>
      </c>
      <c r="H45" s="183"/>
      <c r="I45" s="184">
        <f>ROUND(E45*H45,2)</f>
        <v>0</v>
      </c>
      <c r="J45" s="183"/>
      <c r="K45" s="184">
        <f>ROUND(E45*J45,2)</f>
        <v>0</v>
      </c>
      <c r="L45" s="184">
        <v>21</v>
      </c>
      <c r="M45" s="184">
        <f>G45*(1+L45/100)</f>
        <v>0</v>
      </c>
      <c r="N45" s="182">
        <v>2.2000000000000001E-4</v>
      </c>
      <c r="O45" s="182">
        <f>ROUND(E45*N45,2)</f>
        <v>0</v>
      </c>
      <c r="P45" s="182">
        <v>0</v>
      </c>
      <c r="Q45" s="182">
        <f>ROUND(E45*P45,2)</f>
        <v>0</v>
      </c>
      <c r="R45" s="184" t="s">
        <v>206</v>
      </c>
      <c r="S45" s="184" t="s">
        <v>144</v>
      </c>
      <c r="T45" s="185" t="s">
        <v>144</v>
      </c>
      <c r="U45" s="160">
        <v>9.5000000000000001E-2</v>
      </c>
      <c r="V45" s="160">
        <f>ROUND(E45*U45,2)</f>
        <v>0.19</v>
      </c>
      <c r="W45" s="160"/>
      <c r="X45" s="160" t="s">
        <v>145</v>
      </c>
      <c r="Y45" s="160" t="s">
        <v>146</v>
      </c>
      <c r="Z45" s="149"/>
      <c r="AA45" s="149"/>
      <c r="AB45" s="149"/>
      <c r="AC45" s="149"/>
      <c r="AD45" s="149"/>
      <c r="AE45" s="149"/>
      <c r="AF45" s="149"/>
      <c r="AG45" s="149" t="s">
        <v>147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>
      <c r="A46" s="172">
        <v>17</v>
      </c>
      <c r="B46" s="173" t="s">
        <v>207</v>
      </c>
      <c r="C46" s="190" t="s">
        <v>208</v>
      </c>
      <c r="D46" s="174" t="s">
        <v>142</v>
      </c>
      <c r="E46" s="175">
        <v>18</v>
      </c>
      <c r="F46" s="176"/>
      <c r="G46" s="177">
        <f>ROUND(E46*F46,2)</f>
        <v>0</v>
      </c>
      <c r="H46" s="176"/>
      <c r="I46" s="177">
        <f>ROUND(E46*H46,2)</f>
        <v>0</v>
      </c>
      <c r="J46" s="176"/>
      <c r="K46" s="177">
        <f>ROUND(E46*J46,2)</f>
        <v>0</v>
      </c>
      <c r="L46" s="177">
        <v>21</v>
      </c>
      <c r="M46" s="177">
        <f>G46*(1+L46/100)</f>
        <v>0</v>
      </c>
      <c r="N46" s="175">
        <v>3.6800000000000001E-3</v>
      </c>
      <c r="O46" s="175">
        <f>ROUND(E46*N46,2)</f>
        <v>7.0000000000000007E-2</v>
      </c>
      <c r="P46" s="175">
        <v>0</v>
      </c>
      <c r="Q46" s="175">
        <f>ROUND(E46*P46,2)</f>
        <v>0</v>
      </c>
      <c r="R46" s="177" t="s">
        <v>206</v>
      </c>
      <c r="S46" s="177" t="s">
        <v>144</v>
      </c>
      <c r="T46" s="178" t="s">
        <v>144</v>
      </c>
      <c r="U46" s="160">
        <v>0.39</v>
      </c>
      <c r="V46" s="160">
        <f>ROUND(E46*U46,2)</f>
        <v>7.02</v>
      </c>
      <c r="W46" s="160"/>
      <c r="X46" s="160" t="s">
        <v>145</v>
      </c>
      <c r="Y46" s="160" t="s">
        <v>146</v>
      </c>
      <c r="Z46" s="149"/>
      <c r="AA46" s="149"/>
      <c r="AB46" s="149"/>
      <c r="AC46" s="149"/>
      <c r="AD46" s="149"/>
      <c r="AE46" s="149"/>
      <c r="AF46" s="149"/>
      <c r="AG46" s="149" t="s">
        <v>147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2">
      <c r="A47" s="156"/>
      <c r="B47" s="157"/>
      <c r="C47" s="257" t="s">
        <v>209</v>
      </c>
      <c r="D47" s="258"/>
      <c r="E47" s="258"/>
      <c r="F47" s="258"/>
      <c r="G47" s="258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49"/>
      <c r="AA47" s="149"/>
      <c r="AB47" s="149"/>
      <c r="AC47" s="149"/>
      <c r="AD47" s="149"/>
      <c r="AE47" s="149"/>
      <c r="AF47" s="149"/>
      <c r="AG47" s="149" t="s">
        <v>155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>
      <c r="A48" s="172">
        <v>18</v>
      </c>
      <c r="B48" s="173" t="s">
        <v>210</v>
      </c>
      <c r="C48" s="190" t="s">
        <v>211</v>
      </c>
      <c r="D48" s="174" t="s">
        <v>158</v>
      </c>
      <c r="E48" s="175">
        <v>6</v>
      </c>
      <c r="F48" s="176"/>
      <c r="G48" s="177">
        <f>ROUND(E48*F48,2)</f>
        <v>0</v>
      </c>
      <c r="H48" s="176"/>
      <c r="I48" s="177">
        <f>ROUND(E48*H48,2)</f>
        <v>0</v>
      </c>
      <c r="J48" s="176"/>
      <c r="K48" s="177">
        <f>ROUND(E48*J48,2)</f>
        <v>0</v>
      </c>
      <c r="L48" s="177">
        <v>21</v>
      </c>
      <c r="M48" s="177">
        <f>G48*(1+L48/100)</f>
        <v>0</v>
      </c>
      <c r="N48" s="175">
        <v>3.2000000000000003E-4</v>
      </c>
      <c r="O48" s="175">
        <f>ROUND(E48*N48,2)</f>
        <v>0</v>
      </c>
      <c r="P48" s="175">
        <v>0</v>
      </c>
      <c r="Q48" s="175">
        <f>ROUND(E48*P48,2)</f>
        <v>0</v>
      </c>
      <c r="R48" s="177" t="s">
        <v>206</v>
      </c>
      <c r="S48" s="177" t="s">
        <v>144</v>
      </c>
      <c r="T48" s="178" t="s">
        <v>144</v>
      </c>
      <c r="U48" s="160">
        <v>0.11</v>
      </c>
      <c r="V48" s="160">
        <f>ROUND(E48*U48,2)</f>
        <v>0.66</v>
      </c>
      <c r="W48" s="160"/>
      <c r="X48" s="160" t="s">
        <v>145</v>
      </c>
      <c r="Y48" s="160" t="s">
        <v>146</v>
      </c>
      <c r="Z48" s="149"/>
      <c r="AA48" s="149"/>
      <c r="AB48" s="149"/>
      <c r="AC48" s="149"/>
      <c r="AD48" s="149"/>
      <c r="AE48" s="149"/>
      <c r="AF48" s="149"/>
      <c r="AG48" s="149" t="s">
        <v>147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>
      <c r="A49" s="156">
        <v>19</v>
      </c>
      <c r="B49" s="157" t="s">
        <v>212</v>
      </c>
      <c r="C49" s="192" t="s">
        <v>213</v>
      </c>
      <c r="D49" s="158" t="s">
        <v>0</v>
      </c>
      <c r="E49" s="187"/>
      <c r="F49" s="161"/>
      <c r="G49" s="160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60" t="s">
        <v>206</v>
      </c>
      <c r="S49" s="160" t="s">
        <v>144</v>
      </c>
      <c r="T49" s="160" t="s">
        <v>144</v>
      </c>
      <c r="U49" s="160">
        <v>0</v>
      </c>
      <c r="V49" s="160">
        <f>ROUND(E49*U49,2)</f>
        <v>0</v>
      </c>
      <c r="W49" s="160"/>
      <c r="X49" s="160" t="s">
        <v>214</v>
      </c>
      <c r="Y49" s="160" t="s">
        <v>146</v>
      </c>
      <c r="Z49" s="149"/>
      <c r="AA49" s="149"/>
      <c r="AB49" s="149"/>
      <c r="AC49" s="149"/>
      <c r="AD49" s="149"/>
      <c r="AE49" s="149"/>
      <c r="AF49" s="149"/>
      <c r="AG49" s="149" t="s">
        <v>215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2">
      <c r="A50" s="156"/>
      <c r="B50" s="157"/>
      <c r="C50" s="259" t="s">
        <v>216</v>
      </c>
      <c r="D50" s="260"/>
      <c r="E50" s="260"/>
      <c r="F50" s="260"/>
      <c r="G50" s="2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49"/>
      <c r="AA50" s="149"/>
      <c r="AB50" s="149"/>
      <c r="AC50" s="149"/>
      <c r="AD50" s="149"/>
      <c r="AE50" s="149"/>
      <c r="AF50" s="149"/>
      <c r="AG50" s="149" t="s">
        <v>153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>
      <c r="A51" s="165" t="s">
        <v>138</v>
      </c>
      <c r="B51" s="166" t="s">
        <v>83</v>
      </c>
      <c r="C51" s="188" t="s">
        <v>84</v>
      </c>
      <c r="D51" s="167"/>
      <c r="E51" s="168"/>
      <c r="F51" s="169"/>
      <c r="G51" s="169">
        <f>SUMIF(AG52:AG54,"&lt;&gt;NOR",G52:G54)</f>
        <v>0</v>
      </c>
      <c r="H51" s="169"/>
      <c r="I51" s="169">
        <f>SUM(I52:I54)</f>
        <v>0</v>
      </c>
      <c r="J51" s="169"/>
      <c r="K51" s="169">
        <f>SUM(K52:K54)</f>
        <v>0</v>
      </c>
      <c r="L51" s="169"/>
      <c r="M51" s="169">
        <f>SUM(M52:M54)</f>
        <v>0</v>
      </c>
      <c r="N51" s="168"/>
      <c r="O51" s="168">
        <f>SUM(O52:O54)</f>
        <v>0.01</v>
      </c>
      <c r="P51" s="168"/>
      <c r="Q51" s="168">
        <f>SUM(Q52:Q54)</f>
        <v>0</v>
      </c>
      <c r="R51" s="169"/>
      <c r="S51" s="169"/>
      <c r="T51" s="170"/>
      <c r="U51" s="164"/>
      <c r="V51" s="164">
        <f>SUM(V52:V54)</f>
        <v>3.02</v>
      </c>
      <c r="W51" s="164"/>
      <c r="X51" s="164"/>
      <c r="Y51" s="164"/>
      <c r="AG51" t="s">
        <v>139</v>
      </c>
    </row>
    <row r="52" spans="1:60" ht="22.5" outlineLevel="1">
      <c r="A52" s="172">
        <v>20</v>
      </c>
      <c r="B52" s="173" t="s">
        <v>217</v>
      </c>
      <c r="C52" s="190" t="s">
        <v>218</v>
      </c>
      <c r="D52" s="174" t="s">
        <v>158</v>
      </c>
      <c r="E52" s="175">
        <v>16</v>
      </c>
      <c r="F52" s="176"/>
      <c r="G52" s="177">
        <f>ROUND(E52*F52,2)</f>
        <v>0</v>
      </c>
      <c r="H52" s="176"/>
      <c r="I52" s="177">
        <f>ROUND(E52*H52,2)</f>
        <v>0</v>
      </c>
      <c r="J52" s="176"/>
      <c r="K52" s="177">
        <f>ROUND(E52*J52,2)</f>
        <v>0</v>
      </c>
      <c r="L52" s="177">
        <v>21</v>
      </c>
      <c r="M52" s="177">
        <f>G52*(1+L52/100)</f>
        <v>0</v>
      </c>
      <c r="N52" s="175">
        <v>7.6000000000000004E-4</v>
      </c>
      <c r="O52" s="175">
        <f>ROUND(E52*N52,2)</f>
        <v>0.01</v>
      </c>
      <c r="P52" s="175">
        <v>0</v>
      </c>
      <c r="Q52" s="175">
        <f>ROUND(E52*P52,2)</f>
        <v>0</v>
      </c>
      <c r="R52" s="177" t="s">
        <v>206</v>
      </c>
      <c r="S52" s="177" t="s">
        <v>144</v>
      </c>
      <c r="T52" s="178" t="s">
        <v>144</v>
      </c>
      <c r="U52" s="160">
        <v>0.189</v>
      </c>
      <c r="V52" s="160">
        <f>ROUND(E52*U52,2)</f>
        <v>3.02</v>
      </c>
      <c r="W52" s="160"/>
      <c r="X52" s="160" t="s">
        <v>145</v>
      </c>
      <c r="Y52" s="160" t="s">
        <v>146</v>
      </c>
      <c r="Z52" s="149"/>
      <c r="AA52" s="149"/>
      <c r="AB52" s="149"/>
      <c r="AC52" s="149"/>
      <c r="AD52" s="149"/>
      <c r="AE52" s="149"/>
      <c r="AF52" s="149"/>
      <c r="AG52" s="149" t="s">
        <v>147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>
      <c r="A53" s="156"/>
      <c r="B53" s="157"/>
      <c r="C53" s="253" t="s">
        <v>219</v>
      </c>
      <c r="D53" s="254"/>
      <c r="E53" s="254"/>
      <c r="F53" s="254"/>
      <c r="G53" s="254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49"/>
      <c r="AA53" s="149"/>
      <c r="AB53" s="149"/>
      <c r="AC53" s="149"/>
      <c r="AD53" s="149"/>
      <c r="AE53" s="149"/>
      <c r="AF53" s="149"/>
      <c r="AG53" s="149" t="s">
        <v>153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>
      <c r="A54" s="156"/>
      <c r="B54" s="157"/>
      <c r="C54" s="255" t="s">
        <v>220</v>
      </c>
      <c r="D54" s="256"/>
      <c r="E54" s="256"/>
      <c r="F54" s="256"/>
      <c r="G54" s="256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49"/>
      <c r="AA54" s="149"/>
      <c r="AB54" s="149"/>
      <c r="AC54" s="149"/>
      <c r="AD54" s="149"/>
      <c r="AE54" s="149"/>
      <c r="AF54" s="149"/>
      <c r="AG54" s="149" t="s">
        <v>155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>
      <c r="A55" s="165" t="s">
        <v>138</v>
      </c>
      <c r="B55" s="166" t="s">
        <v>85</v>
      </c>
      <c r="C55" s="188" t="s">
        <v>86</v>
      </c>
      <c r="D55" s="167"/>
      <c r="E55" s="168"/>
      <c r="F55" s="169"/>
      <c r="G55" s="169">
        <f>SUMIF(AG56:AG59,"&lt;&gt;NOR",G56:G59)</f>
        <v>0</v>
      </c>
      <c r="H55" s="169"/>
      <c r="I55" s="169">
        <f>SUM(I56:I59)</f>
        <v>0</v>
      </c>
      <c r="J55" s="169"/>
      <c r="K55" s="169">
        <f>SUM(K56:K59)</f>
        <v>0</v>
      </c>
      <c r="L55" s="169"/>
      <c r="M55" s="169">
        <f>SUM(M56:M59)</f>
        <v>0</v>
      </c>
      <c r="N55" s="168"/>
      <c r="O55" s="168">
        <f>SUM(O56:O59)</f>
        <v>0</v>
      </c>
      <c r="P55" s="168"/>
      <c r="Q55" s="168">
        <f>SUM(Q56:Q59)</f>
        <v>0</v>
      </c>
      <c r="R55" s="169"/>
      <c r="S55" s="169"/>
      <c r="T55" s="170"/>
      <c r="U55" s="164"/>
      <c r="V55" s="164">
        <f>SUM(V56:V59)</f>
        <v>0.4</v>
      </c>
      <c r="W55" s="164"/>
      <c r="X55" s="164"/>
      <c r="Y55" s="164"/>
      <c r="AG55" t="s">
        <v>139</v>
      </c>
    </row>
    <row r="56" spans="1:60" outlineLevel="1">
      <c r="A56" s="179">
        <v>21</v>
      </c>
      <c r="B56" s="180" t="s">
        <v>221</v>
      </c>
      <c r="C56" s="189" t="s">
        <v>222</v>
      </c>
      <c r="D56" s="181" t="s">
        <v>150</v>
      </c>
      <c r="E56" s="182">
        <v>2</v>
      </c>
      <c r="F56" s="183"/>
      <c r="G56" s="184">
        <f>ROUND(E56*F56,2)</f>
        <v>0</v>
      </c>
      <c r="H56" s="183"/>
      <c r="I56" s="184">
        <f>ROUND(E56*H56,2)</f>
        <v>0</v>
      </c>
      <c r="J56" s="183"/>
      <c r="K56" s="184">
        <f>ROUND(E56*J56,2)</f>
        <v>0</v>
      </c>
      <c r="L56" s="184">
        <v>21</v>
      </c>
      <c r="M56" s="184">
        <f>G56*(1+L56/100)</f>
        <v>0</v>
      </c>
      <c r="N56" s="182">
        <v>7.5000000000000002E-4</v>
      </c>
      <c r="O56" s="182">
        <f>ROUND(E56*N56,2)</f>
        <v>0</v>
      </c>
      <c r="P56" s="182">
        <v>0</v>
      </c>
      <c r="Q56" s="182">
        <f>ROUND(E56*P56,2)</f>
        <v>0</v>
      </c>
      <c r="R56" s="184"/>
      <c r="S56" s="184" t="s">
        <v>223</v>
      </c>
      <c r="T56" s="185" t="s">
        <v>224</v>
      </c>
      <c r="U56" s="160">
        <v>0.2</v>
      </c>
      <c r="V56" s="160">
        <f>ROUND(E56*U56,2)</f>
        <v>0.4</v>
      </c>
      <c r="W56" s="160"/>
      <c r="X56" s="160" t="s">
        <v>145</v>
      </c>
      <c r="Y56" s="160" t="s">
        <v>146</v>
      </c>
      <c r="Z56" s="149"/>
      <c r="AA56" s="149"/>
      <c r="AB56" s="149"/>
      <c r="AC56" s="149"/>
      <c r="AD56" s="149"/>
      <c r="AE56" s="149"/>
      <c r="AF56" s="149"/>
      <c r="AG56" s="149" t="s">
        <v>147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>
      <c r="A57" s="172">
        <v>22</v>
      </c>
      <c r="B57" s="173" t="s">
        <v>225</v>
      </c>
      <c r="C57" s="190" t="s">
        <v>226</v>
      </c>
      <c r="D57" s="174" t="s">
        <v>150</v>
      </c>
      <c r="E57" s="175">
        <v>2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75">
        <v>0</v>
      </c>
      <c r="O57" s="175">
        <f>ROUND(E57*N57,2)</f>
        <v>0</v>
      </c>
      <c r="P57" s="175">
        <v>0</v>
      </c>
      <c r="Q57" s="175">
        <f>ROUND(E57*P57,2)</f>
        <v>0</v>
      </c>
      <c r="R57" s="177"/>
      <c r="S57" s="177" t="s">
        <v>223</v>
      </c>
      <c r="T57" s="178" t="s">
        <v>224</v>
      </c>
      <c r="U57" s="160">
        <v>0</v>
      </c>
      <c r="V57" s="160">
        <f>ROUND(E57*U57,2)</f>
        <v>0</v>
      </c>
      <c r="W57" s="160"/>
      <c r="X57" s="160" t="s">
        <v>145</v>
      </c>
      <c r="Y57" s="160" t="s">
        <v>146</v>
      </c>
      <c r="Z57" s="149"/>
      <c r="AA57" s="149"/>
      <c r="AB57" s="149"/>
      <c r="AC57" s="149"/>
      <c r="AD57" s="149"/>
      <c r="AE57" s="149"/>
      <c r="AF57" s="149"/>
      <c r="AG57" s="149" t="s">
        <v>147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>
      <c r="A58" s="156">
        <v>23</v>
      </c>
      <c r="B58" s="157" t="s">
        <v>227</v>
      </c>
      <c r="C58" s="192" t="s">
        <v>228</v>
      </c>
      <c r="D58" s="158" t="s">
        <v>0</v>
      </c>
      <c r="E58" s="187"/>
      <c r="F58" s="161"/>
      <c r="G58" s="160">
        <f>ROUND(E58*F58,2)</f>
        <v>0</v>
      </c>
      <c r="H58" s="161"/>
      <c r="I58" s="160">
        <f>ROUND(E58*H58,2)</f>
        <v>0</v>
      </c>
      <c r="J58" s="161"/>
      <c r="K58" s="160">
        <f>ROUND(E58*J58,2)</f>
        <v>0</v>
      </c>
      <c r="L58" s="160">
        <v>21</v>
      </c>
      <c r="M58" s="160">
        <f>G58*(1+L58/100)</f>
        <v>0</v>
      </c>
      <c r="N58" s="159">
        <v>0</v>
      </c>
      <c r="O58" s="159">
        <f>ROUND(E58*N58,2)</f>
        <v>0</v>
      </c>
      <c r="P58" s="159">
        <v>0</v>
      </c>
      <c r="Q58" s="159">
        <f>ROUND(E58*P58,2)</f>
        <v>0</v>
      </c>
      <c r="R58" s="160" t="s">
        <v>229</v>
      </c>
      <c r="S58" s="160" t="s">
        <v>144</v>
      </c>
      <c r="T58" s="160" t="s">
        <v>162</v>
      </c>
      <c r="U58" s="160">
        <v>0</v>
      </c>
      <c r="V58" s="160">
        <f>ROUND(E58*U58,2)</f>
        <v>0</v>
      </c>
      <c r="W58" s="160"/>
      <c r="X58" s="160" t="s">
        <v>214</v>
      </c>
      <c r="Y58" s="160" t="s">
        <v>146</v>
      </c>
      <c r="Z58" s="149"/>
      <c r="AA58" s="149"/>
      <c r="AB58" s="149"/>
      <c r="AC58" s="149"/>
      <c r="AD58" s="149"/>
      <c r="AE58" s="149"/>
      <c r="AF58" s="149"/>
      <c r="AG58" s="149" t="s">
        <v>215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2">
      <c r="A59" s="156"/>
      <c r="B59" s="157"/>
      <c r="C59" s="259" t="s">
        <v>230</v>
      </c>
      <c r="D59" s="260"/>
      <c r="E59" s="260"/>
      <c r="F59" s="260"/>
      <c r="G59" s="2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49"/>
      <c r="AA59" s="149"/>
      <c r="AB59" s="149"/>
      <c r="AC59" s="149"/>
      <c r="AD59" s="149"/>
      <c r="AE59" s="149"/>
      <c r="AF59" s="149"/>
      <c r="AG59" s="149" t="s">
        <v>153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>
      <c r="A60" s="165" t="s">
        <v>138</v>
      </c>
      <c r="B60" s="166" t="s">
        <v>87</v>
      </c>
      <c r="C60" s="188" t="s">
        <v>88</v>
      </c>
      <c r="D60" s="167"/>
      <c r="E60" s="168"/>
      <c r="F60" s="169"/>
      <c r="G60" s="169">
        <f>SUMIF(AG61:AG89,"&lt;&gt;NOR",G61:G89)</f>
        <v>0</v>
      </c>
      <c r="H60" s="169"/>
      <c r="I60" s="169">
        <f>SUM(I61:I89)</f>
        <v>0</v>
      </c>
      <c r="J60" s="169"/>
      <c r="K60" s="169">
        <f>SUM(K61:K89)</f>
        <v>0</v>
      </c>
      <c r="L60" s="169"/>
      <c r="M60" s="169">
        <f>SUM(M61:M89)</f>
        <v>0</v>
      </c>
      <c r="N60" s="168"/>
      <c r="O60" s="168">
        <f>SUM(O61:O89)</f>
        <v>0.02</v>
      </c>
      <c r="P60" s="168"/>
      <c r="Q60" s="168">
        <f>SUM(Q61:Q89)</f>
        <v>0.12</v>
      </c>
      <c r="R60" s="169"/>
      <c r="S60" s="169"/>
      <c r="T60" s="170"/>
      <c r="U60" s="164"/>
      <c r="V60" s="164">
        <f>SUM(V61:V89)</f>
        <v>44.08</v>
      </c>
      <c r="W60" s="164"/>
      <c r="X60" s="164"/>
      <c r="Y60" s="164"/>
      <c r="AG60" t="s">
        <v>139</v>
      </c>
    </row>
    <row r="61" spans="1:60" outlineLevel="1">
      <c r="A61" s="179">
        <v>24</v>
      </c>
      <c r="B61" s="180" t="s">
        <v>231</v>
      </c>
      <c r="C61" s="189" t="s">
        <v>232</v>
      </c>
      <c r="D61" s="181" t="s">
        <v>158</v>
      </c>
      <c r="E61" s="182">
        <v>55</v>
      </c>
      <c r="F61" s="183"/>
      <c r="G61" s="184">
        <f>ROUND(E61*F61,2)</f>
        <v>0</v>
      </c>
      <c r="H61" s="183"/>
      <c r="I61" s="184">
        <f>ROUND(E61*H61,2)</f>
        <v>0</v>
      </c>
      <c r="J61" s="183"/>
      <c r="K61" s="184">
        <f>ROUND(E61*J61,2)</f>
        <v>0</v>
      </c>
      <c r="L61" s="184">
        <v>21</v>
      </c>
      <c r="M61" s="184">
        <f>G61*(1+L61/100)</f>
        <v>0</v>
      </c>
      <c r="N61" s="182">
        <v>0</v>
      </c>
      <c r="O61" s="182">
        <f>ROUND(E61*N61,2)</f>
        <v>0</v>
      </c>
      <c r="P61" s="182">
        <v>2.1299999999999999E-3</v>
      </c>
      <c r="Q61" s="182">
        <f>ROUND(E61*P61,2)</f>
        <v>0.12</v>
      </c>
      <c r="R61" s="184" t="s">
        <v>229</v>
      </c>
      <c r="S61" s="184" t="s">
        <v>144</v>
      </c>
      <c r="T61" s="185" t="s">
        <v>144</v>
      </c>
      <c r="U61" s="160">
        <v>0.17</v>
      </c>
      <c r="V61" s="160">
        <f>ROUND(E61*U61,2)</f>
        <v>9.35</v>
      </c>
      <c r="W61" s="160"/>
      <c r="X61" s="160" t="s">
        <v>145</v>
      </c>
      <c r="Y61" s="160" t="s">
        <v>146</v>
      </c>
      <c r="Z61" s="149"/>
      <c r="AA61" s="149"/>
      <c r="AB61" s="149"/>
      <c r="AC61" s="149"/>
      <c r="AD61" s="149"/>
      <c r="AE61" s="149"/>
      <c r="AF61" s="149"/>
      <c r="AG61" s="149" t="s">
        <v>147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ht="22.5" outlineLevel="1">
      <c r="A62" s="172">
        <v>25</v>
      </c>
      <c r="B62" s="173" t="s">
        <v>233</v>
      </c>
      <c r="C62" s="190" t="s">
        <v>234</v>
      </c>
      <c r="D62" s="174" t="s">
        <v>158</v>
      </c>
      <c r="E62" s="175">
        <v>55</v>
      </c>
      <c r="F62" s="176"/>
      <c r="G62" s="177">
        <f>ROUND(E62*F62,2)</f>
        <v>0</v>
      </c>
      <c r="H62" s="176"/>
      <c r="I62" s="177">
        <f>ROUND(E62*H62,2)</f>
        <v>0</v>
      </c>
      <c r="J62" s="176"/>
      <c r="K62" s="177">
        <f>ROUND(E62*J62,2)</f>
        <v>0</v>
      </c>
      <c r="L62" s="177">
        <v>21</v>
      </c>
      <c r="M62" s="177">
        <f>G62*(1+L62/100)</f>
        <v>0</v>
      </c>
      <c r="N62" s="175">
        <v>4.2999999999999999E-4</v>
      </c>
      <c r="O62" s="175">
        <f>ROUND(E62*N62,2)</f>
        <v>0.02</v>
      </c>
      <c r="P62" s="175">
        <v>0</v>
      </c>
      <c r="Q62" s="175">
        <f>ROUND(E62*P62,2)</f>
        <v>0</v>
      </c>
      <c r="R62" s="177" t="s">
        <v>229</v>
      </c>
      <c r="S62" s="177" t="s">
        <v>144</v>
      </c>
      <c r="T62" s="178" t="s">
        <v>144</v>
      </c>
      <c r="U62" s="160">
        <v>0.27889999999999998</v>
      </c>
      <c r="V62" s="160">
        <f>ROUND(E62*U62,2)</f>
        <v>15.34</v>
      </c>
      <c r="W62" s="160"/>
      <c r="X62" s="160" t="s">
        <v>145</v>
      </c>
      <c r="Y62" s="160" t="s">
        <v>146</v>
      </c>
      <c r="Z62" s="149"/>
      <c r="AA62" s="149"/>
      <c r="AB62" s="149"/>
      <c r="AC62" s="149"/>
      <c r="AD62" s="149"/>
      <c r="AE62" s="149"/>
      <c r="AF62" s="149"/>
      <c r="AG62" s="149" t="s">
        <v>147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2">
      <c r="A63" s="156"/>
      <c r="B63" s="157"/>
      <c r="C63" s="253" t="s">
        <v>235</v>
      </c>
      <c r="D63" s="254"/>
      <c r="E63" s="254"/>
      <c r="F63" s="254"/>
      <c r="G63" s="254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49"/>
      <c r="AA63" s="149"/>
      <c r="AB63" s="149"/>
      <c r="AC63" s="149"/>
      <c r="AD63" s="149"/>
      <c r="AE63" s="149"/>
      <c r="AF63" s="149"/>
      <c r="AG63" s="149" t="s">
        <v>153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2">
      <c r="A64" s="156"/>
      <c r="B64" s="157"/>
      <c r="C64" s="255" t="s">
        <v>236</v>
      </c>
      <c r="D64" s="256"/>
      <c r="E64" s="256"/>
      <c r="F64" s="256"/>
      <c r="G64" s="256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49"/>
      <c r="AA64" s="149"/>
      <c r="AB64" s="149"/>
      <c r="AC64" s="149"/>
      <c r="AD64" s="149"/>
      <c r="AE64" s="149"/>
      <c r="AF64" s="149"/>
      <c r="AG64" s="149" t="s">
        <v>155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3">
      <c r="A65" s="156"/>
      <c r="B65" s="157"/>
      <c r="C65" s="255" t="s">
        <v>237</v>
      </c>
      <c r="D65" s="256"/>
      <c r="E65" s="256"/>
      <c r="F65" s="256"/>
      <c r="G65" s="256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49"/>
      <c r="AA65" s="149"/>
      <c r="AB65" s="149"/>
      <c r="AC65" s="149"/>
      <c r="AD65" s="149"/>
      <c r="AE65" s="149"/>
      <c r="AF65" s="149"/>
      <c r="AG65" s="149" t="s">
        <v>155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2.5" outlineLevel="1">
      <c r="A66" s="172">
        <v>26</v>
      </c>
      <c r="B66" s="173" t="s">
        <v>238</v>
      </c>
      <c r="C66" s="190" t="s">
        <v>239</v>
      </c>
      <c r="D66" s="174" t="s">
        <v>158</v>
      </c>
      <c r="E66" s="175">
        <v>30</v>
      </c>
      <c r="F66" s="176"/>
      <c r="G66" s="177">
        <f>ROUND(E66*F66,2)</f>
        <v>0</v>
      </c>
      <c r="H66" s="176"/>
      <c r="I66" s="177">
        <f>ROUND(E66*H66,2)</f>
        <v>0</v>
      </c>
      <c r="J66" s="176"/>
      <c r="K66" s="177">
        <f>ROUND(E66*J66,2)</f>
        <v>0</v>
      </c>
      <c r="L66" s="177">
        <v>21</v>
      </c>
      <c r="M66" s="177">
        <f>G66*(1+L66/100)</f>
        <v>0</v>
      </c>
      <c r="N66" s="175">
        <v>3.0000000000000001E-5</v>
      </c>
      <c r="O66" s="175">
        <f>ROUND(E66*N66,2)</f>
        <v>0</v>
      </c>
      <c r="P66" s="175">
        <v>0</v>
      </c>
      <c r="Q66" s="175">
        <f>ROUND(E66*P66,2)</f>
        <v>0</v>
      </c>
      <c r="R66" s="177" t="s">
        <v>229</v>
      </c>
      <c r="S66" s="177" t="s">
        <v>144</v>
      </c>
      <c r="T66" s="178" t="s">
        <v>144</v>
      </c>
      <c r="U66" s="160">
        <v>0.129</v>
      </c>
      <c r="V66" s="160">
        <f>ROUND(E66*U66,2)</f>
        <v>3.87</v>
      </c>
      <c r="W66" s="160"/>
      <c r="X66" s="160" t="s">
        <v>145</v>
      </c>
      <c r="Y66" s="160" t="s">
        <v>146</v>
      </c>
      <c r="Z66" s="149"/>
      <c r="AA66" s="149"/>
      <c r="AB66" s="149"/>
      <c r="AC66" s="149"/>
      <c r="AD66" s="149"/>
      <c r="AE66" s="149"/>
      <c r="AF66" s="149"/>
      <c r="AG66" s="149" t="s">
        <v>147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>
      <c r="A67" s="156"/>
      <c r="B67" s="157"/>
      <c r="C67" s="257" t="s">
        <v>240</v>
      </c>
      <c r="D67" s="258"/>
      <c r="E67" s="258"/>
      <c r="F67" s="258"/>
      <c r="G67" s="258"/>
      <c r="H67" s="160"/>
      <c r="I67" s="160"/>
      <c r="J67" s="160"/>
      <c r="K67" s="160"/>
      <c r="L67" s="160"/>
      <c r="M67" s="160"/>
      <c r="N67" s="159"/>
      <c r="O67" s="159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49"/>
      <c r="AA67" s="149"/>
      <c r="AB67" s="149"/>
      <c r="AC67" s="149"/>
      <c r="AD67" s="149"/>
      <c r="AE67" s="149"/>
      <c r="AF67" s="149"/>
      <c r="AG67" s="149" t="s">
        <v>155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ht="22.5" outlineLevel="1">
      <c r="A68" s="172">
        <v>27</v>
      </c>
      <c r="B68" s="173" t="s">
        <v>241</v>
      </c>
      <c r="C68" s="190" t="s">
        <v>242</v>
      </c>
      <c r="D68" s="174" t="s">
        <v>158</v>
      </c>
      <c r="E68" s="175">
        <v>25</v>
      </c>
      <c r="F68" s="176"/>
      <c r="G68" s="177">
        <f>ROUND(E68*F68,2)</f>
        <v>0</v>
      </c>
      <c r="H68" s="176"/>
      <c r="I68" s="177">
        <f>ROUND(E68*H68,2)</f>
        <v>0</v>
      </c>
      <c r="J68" s="176"/>
      <c r="K68" s="177">
        <f>ROUND(E68*J68,2)</f>
        <v>0</v>
      </c>
      <c r="L68" s="177">
        <v>21</v>
      </c>
      <c r="M68" s="177">
        <f>G68*(1+L68/100)</f>
        <v>0</v>
      </c>
      <c r="N68" s="175">
        <v>5.0000000000000002E-5</v>
      </c>
      <c r="O68" s="175">
        <f>ROUND(E68*N68,2)</f>
        <v>0</v>
      </c>
      <c r="P68" s="175">
        <v>0</v>
      </c>
      <c r="Q68" s="175">
        <f>ROUND(E68*P68,2)</f>
        <v>0</v>
      </c>
      <c r="R68" s="177" t="s">
        <v>229</v>
      </c>
      <c r="S68" s="177" t="s">
        <v>144</v>
      </c>
      <c r="T68" s="178" t="s">
        <v>144</v>
      </c>
      <c r="U68" s="160">
        <v>0.129</v>
      </c>
      <c r="V68" s="160">
        <f>ROUND(E68*U68,2)</f>
        <v>3.23</v>
      </c>
      <c r="W68" s="160"/>
      <c r="X68" s="160" t="s">
        <v>145</v>
      </c>
      <c r="Y68" s="160" t="s">
        <v>146</v>
      </c>
      <c r="Z68" s="149"/>
      <c r="AA68" s="149"/>
      <c r="AB68" s="149"/>
      <c r="AC68" s="149"/>
      <c r="AD68" s="149"/>
      <c r="AE68" s="149"/>
      <c r="AF68" s="149"/>
      <c r="AG68" s="149" t="s">
        <v>147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2">
      <c r="A69" s="156"/>
      <c r="B69" s="157"/>
      <c r="C69" s="257" t="s">
        <v>240</v>
      </c>
      <c r="D69" s="258"/>
      <c r="E69" s="258"/>
      <c r="F69" s="258"/>
      <c r="G69" s="258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49"/>
      <c r="AA69" s="149"/>
      <c r="AB69" s="149"/>
      <c r="AC69" s="149"/>
      <c r="AD69" s="149"/>
      <c r="AE69" s="149"/>
      <c r="AF69" s="149"/>
      <c r="AG69" s="149" t="s">
        <v>155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>
      <c r="A70" s="172">
        <v>28</v>
      </c>
      <c r="B70" s="173" t="s">
        <v>243</v>
      </c>
      <c r="C70" s="190" t="s">
        <v>244</v>
      </c>
      <c r="D70" s="174" t="s">
        <v>150</v>
      </c>
      <c r="E70" s="175">
        <v>20</v>
      </c>
      <c r="F70" s="176"/>
      <c r="G70" s="177">
        <f>ROUND(E70*F70,2)</f>
        <v>0</v>
      </c>
      <c r="H70" s="176"/>
      <c r="I70" s="177">
        <f>ROUND(E70*H70,2)</f>
        <v>0</v>
      </c>
      <c r="J70" s="176"/>
      <c r="K70" s="177">
        <f>ROUND(E70*J70,2)</f>
        <v>0</v>
      </c>
      <c r="L70" s="177">
        <v>21</v>
      </c>
      <c r="M70" s="177">
        <f>G70*(1+L70/100)</f>
        <v>0</v>
      </c>
      <c r="N70" s="175">
        <v>0</v>
      </c>
      <c r="O70" s="175">
        <f>ROUND(E70*N70,2)</f>
        <v>0</v>
      </c>
      <c r="P70" s="175">
        <v>0</v>
      </c>
      <c r="Q70" s="175">
        <f>ROUND(E70*P70,2)</f>
        <v>0</v>
      </c>
      <c r="R70" s="177" t="s">
        <v>229</v>
      </c>
      <c r="S70" s="177" t="s">
        <v>144</v>
      </c>
      <c r="T70" s="178" t="s">
        <v>144</v>
      </c>
      <c r="U70" s="160">
        <v>0.11600000000000001</v>
      </c>
      <c r="V70" s="160">
        <f>ROUND(E70*U70,2)</f>
        <v>2.3199999999999998</v>
      </c>
      <c r="W70" s="160"/>
      <c r="X70" s="160" t="s">
        <v>145</v>
      </c>
      <c r="Y70" s="160" t="s">
        <v>146</v>
      </c>
      <c r="Z70" s="149"/>
      <c r="AA70" s="149"/>
      <c r="AB70" s="149"/>
      <c r="AC70" s="149"/>
      <c r="AD70" s="149"/>
      <c r="AE70" s="149"/>
      <c r="AF70" s="149"/>
      <c r="AG70" s="149" t="s">
        <v>147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2">
      <c r="A71" s="156"/>
      <c r="B71" s="157"/>
      <c r="C71" s="257" t="s">
        <v>245</v>
      </c>
      <c r="D71" s="258"/>
      <c r="E71" s="258"/>
      <c r="F71" s="258"/>
      <c r="G71" s="258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49"/>
      <c r="AA71" s="149"/>
      <c r="AB71" s="149"/>
      <c r="AC71" s="149"/>
      <c r="AD71" s="149"/>
      <c r="AE71" s="149"/>
      <c r="AF71" s="149"/>
      <c r="AG71" s="149" t="s">
        <v>155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2.5" outlineLevel="1">
      <c r="A72" s="172">
        <v>29</v>
      </c>
      <c r="B72" s="173" t="s">
        <v>246</v>
      </c>
      <c r="C72" s="190" t="s">
        <v>247</v>
      </c>
      <c r="D72" s="174" t="s">
        <v>150</v>
      </c>
      <c r="E72" s="175">
        <v>20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75">
        <v>0</v>
      </c>
      <c r="O72" s="175">
        <f>ROUND(E72*N72,2)</f>
        <v>0</v>
      </c>
      <c r="P72" s="175">
        <v>0</v>
      </c>
      <c r="Q72" s="175">
        <f>ROUND(E72*P72,2)</f>
        <v>0</v>
      </c>
      <c r="R72" s="177" t="s">
        <v>229</v>
      </c>
      <c r="S72" s="177" t="s">
        <v>144</v>
      </c>
      <c r="T72" s="178" t="s">
        <v>144</v>
      </c>
      <c r="U72" s="160">
        <v>0.05</v>
      </c>
      <c r="V72" s="160">
        <f>ROUND(E72*U72,2)</f>
        <v>1</v>
      </c>
      <c r="W72" s="160"/>
      <c r="X72" s="160" t="s">
        <v>145</v>
      </c>
      <c r="Y72" s="160" t="s">
        <v>146</v>
      </c>
      <c r="Z72" s="149"/>
      <c r="AA72" s="149"/>
      <c r="AB72" s="149"/>
      <c r="AC72" s="149"/>
      <c r="AD72" s="149"/>
      <c r="AE72" s="149"/>
      <c r="AF72" s="149"/>
      <c r="AG72" s="149" t="s">
        <v>147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>
      <c r="A73" s="156"/>
      <c r="B73" s="157"/>
      <c r="C73" s="257" t="s">
        <v>245</v>
      </c>
      <c r="D73" s="258"/>
      <c r="E73" s="258"/>
      <c r="F73" s="258"/>
      <c r="G73" s="258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49"/>
      <c r="AA73" s="149"/>
      <c r="AB73" s="149"/>
      <c r="AC73" s="149"/>
      <c r="AD73" s="149"/>
      <c r="AE73" s="149"/>
      <c r="AF73" s="149"/>
      <c r="AG73" s="149" t="s">
        <v>155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ht="22.5" outlineLevel="1">
      <c r="A74" s="172">
        <v>30</v>
      </c>
      <c r="B74" s="173" t="s">
        <v>248</v>
      </c>
      <c r="C74" s="190" t="s">
        <v>249</v>
      </c>
      <c r="D74" s="174" t="s">
        <v>150</v>
      </c>
      <c r="E74" s="175">
        <v>2</v>
      </c>
      <c r="F74" s="176"/>
      <c r="G74" s="177">
        <f>ROUND(E74*F74,2)</f>
        <v>0</v>
      </c>
      <c r="H74" s="176"/>
      <c r="I74" s="177">
        <f>ROUND(E74*H74,2)</f>
        <v>0</v>
      </c>
      <c r="J74" s="176"/>
      <c r="K74" s="177">
        <f>ROUND(E74*J74,2)</f>
        <v>0</v>
      </c>
      <c r="L74" s="177">
        <v>21</v>
      </c>
      <c r="M74" s="177">
        <f>G74*(1+L74/100)</f>
        <v>0</v>
      </c>
      <c r="N74" s="175">
        <v>6.3000000000000003E-4</v>
      </c>
      <c r="O74" s="175">
        <f>ROUND(E74*N74,2)</f>
        <v>0</v>
      </c>
      <c r="P74" s="175">
        <v>0</v>
      </c>
      <c r="Q74" s="175">
        <f>ROUND(E74*P74,2)</f>
        <v>0</v>
      </c>
      <c r="R74" s="177" t="s">
        <v>229</v>
      </c>
      <c r="S74" s="177" t="s">
        <v>144</v>
      </c>
      <c r="T74" s="178" t="s">
        <v>144</v>
      </c>
      <c r="U74" s="160">
        <v>0.27</v>
      </c>
      <c r="V74" s="160">
        <f>ROUND(E74*U74,2)</f>
        <v>0.54</v>
      </c>
      <c r="W74" s="160"/>
      <c r="X74" s="160" t="s">
        <v>145</v>
      </c>
      <c r="Y74" s="160" t="s">
        <v>146</v>
      </c>
      <c r="Z74" s="149"/>
      <c r="AA74" s="149"/>
      <c r="AB74" s="149"/>
      <c r="AC74" s="149"/>
      <c r="AD74" s="149"/>
      <c r="AE74" s="149"/>
      <c r="AF74" s="149"/>
      <c r="AG74" s="149" t="s">
        <v>147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2">
      <c r="A75" s="156"/>
      <c r="B75" s="157"/>
      <c r="C75" s="257" t="s">
        <v>250</v>
      </c>
      <c r="D75" s="258"/>
      <c r="E75" s="258"/>
      <c r="F75" s="258"/>
      <c r="G75" s="258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49"/>
      <c r="AA75" s="149"/>
      <c r="AB75" s="149"/>
      <c r="AC75" s="149"/>
      <c r="AD75" s="149"/>
      <c r="AE75" s="149"/>
      <c r="AF75" s="149"/>
      <c r="AG75" s="149" t="s">
        <v>155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ht="22.5" outlineLevel="1">
      <c r="A76" s="172">
        <v>31</v>
      </c>
      <c r="B76" s="173" t="s">
        <v>251</v>
      </c>
      <c r="C76" s="190" t="s">
        <v>252</v>
      </c>
      <c r="D76" s="174" t="s">
        <v>253</v>
      </c>
      <c r="E76" s="175">
        <v>3</v>
      </c>
      <c r="F76" s="176"/>
      <c r="G76" s="177">
        <f>ROUND(E76*F76,2)</f>
        <v>0</v>
      </c>
      <c r="H76" s="176"/>
      <c r="I76" s="177">
        <f>ROUND(E76*H76,2)</f>
        <v>0</v>
      </c>
      <c r="J76" s="176"/>
      <c r="K76" s="177">
        <f>ROUND(E76*J76,2)</f>
        <v>0</v>
      </c>
      <c r="L76" s="177">
        <v>21</v>
      </c>
      <c r="M76" s="177">
        <f>G76*(1+L76/100)</f>
        <v>0</v>
      </c>
      <c r="N76" s="175">
        <v>1.48E-3</v>
      </c>
      <c r="O76" s="175">
        <f>ROUND(E76*N76,2)</f>
        <v>0</v>
      </c>
      <c r="P76" s="175">
        <v>0</v>
      </c>
      <c r="Q76" s="175">
        <f>ROUND(E76*P76,2)</f>
        <v>0</v>
      </c>
      <c r="R76" s="177" t="s">
        <v>229</v>
      </c>
      <c r="S76" s="177" t="s">
        <v>144</v>
      </c>
      <c r="T76" s="178" t="s">
        <v>144</v>
      </c>
      <c r="U76" s="160">
        <v>0.54</v>
      </c>
      <c r="V76" s="160">
        <f>ROUND(E76*U76,2)</f>
        <v>1.62</v>
      </c>
      <c r="W76" s="160"/>
      <c r="X76" s="160" t="s">
        <v>145</v>
      </c>
      <c r="Y76" s="160" t="s">
        <v>146</v>
      </c>
      <c r="Z76" s="149"/>
      <c r="AA76" s="149"/>
      <c r="AB76" s="149"/>
      <c r="AC76" s="149"/>
      <c r="AD76" s="149"/>
      <c r="AE76" s="149"/>
      <c r="AF76" s="149"/>
      <c r="AG76" s="149" t="s">
        <v>147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2">
      <c r="A77" s="156"/>
      <c r="B77" s="157"/>
      <c r="C77" s="257" t="s">
        <v>250</v>
      </c>
      <c r="D77" s="258"/>
      <c r="E77" s="258"/>
      <c r="F77" s="258"/>
      <c r="G77" s="258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49"/>
      <c r="AA77" s="149"/>
      <c r="AB77" s="149"/>
      <c r="AC77" s="149"/>
      <c r="AD77" s="149"/>
      <c r="AE77" s="149"/>
      <c r="AF77" s="149"/>
      <c r="AG77" s="149" t="s">
        <v>155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>
      <c r="A78" s="172">
        <v>32</v>
      </c>
      <c r="B78" s="173" t="s">
        <v>254</v>
      </c>
      <c r="C78" s="190" t="s">
        <v>255</v>
      </c>
      <c r="D78" s="174" t="s">
        <v>158</v>
      </c>
      <c r="E78" s="175">
        <v>55</v>
      </c>
      <c r="F78" s="176"/>
      <c r="G78" s="177">
        <f>ROUND(E78*F78,2)</f>
        <v>0</v>
      </c>
      <c r="H78" s="176"/>
      <c r="I78" s="177">
        <f>ROUND(E78*H78,2)</f>
        <v>0</v>
      </c>
      <c r="J78" s="176"/>
      <c r="K78" s="177">
        <f>ROUND(E78*J78,2)</f>
        <v>0</v>
      </c>
      <c r="L78" s="177">
        <v>21</v>
      </c>
      <c r="M78" s="177">
        <f>G78*(1+L78/100)</f>
        <v>0</v>
      </c>
      <c r="N78" s="175">
        <v>0</v>
      </c>
      <c r="O78" s="175">
        <f>ROUND(E78*N78,2)</f>
        <v>0</v>
      </c>
      <c r="P78" s="175">
        <v>0</v>
      </c>
      <c r="Q78" s="175">
        <f>ROUND(E78*P78,2)</f>
        <v>0</v>
      </c>
      <c r="R78" s="177" t="s">
        <v>229</v>
      </c>
      <c r="S78" s="177" t="s">
        <v>144</v>
      </c>
      <c r="T78" s="178" t="s">
        <v>144</v>
      </c>
      <c r="U78" s="160">
        <v>2.9000000000000001E-2</v>
      </c>
      <c r="V78" s="160">
        <f>ROUND(E78*U78,2)</f>
        <v>1.6</v>
      </c>
      <c r="W78" s="160"/>
      <c r="X78" s="160" t="s">
        <v>145</v>
      </c>
      <c r="Y78" s="160" t="s">
        <v>146</v>
      </c>
      <c r="Z78" s="149"/>
      <c r="AA78" s="149"/>
      <c r="AB78" s="149"/>
      <c r="AC78" s="149"/>
      <c r="AD78" s="149"/>
      <c r="AE78" s="149"/>
      <c r="AF78" s="149"/>
      <c r="AG78" s="149" t="s">
        <v>147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2">
      <c r="A79" s="156"/>
      <c r="B79" s="157"/>
      <c r="C79" s="257" t="s">
        <v>256</v>
      </c>
      <c r="D79" s="258"/>
      <c r="E79" s="258"/>
      <c r="F79" s="258"/>
      <c r="G79" s="258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49"/>
      <c r="AA79" s="149"/>
      <c r="AB79" s="149"/>
      <c r="AC79" s="149"/>
      <c r="AD79" s="149"/>
      <c r="AE79" s="149"/>
      <c r="AF79" s="149"/>
      <c r="AG79" s="149" t="s">
        <v>155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>
      <c r="A80" s="172">
        <v>33</v>
      </c>
      <c r="B80" s="173" t="s">
        <v>257</v>
      </c>
      <c r="C80" s="190" t="s">
        <v>258</v>
      </c>
      <c r="D80" s="174" t="s">
        <v>158</v>
      </c>
      <c r="E80" s="175">
        <v>55</v>
      </c>
      <c r="F80" s="176"/>
      <c r="G80" s="177">
        <f>ROUND(E80*F80,2)</f>
        <v>0</v>
      </c>
      <c r="H80" s="176"/>
      <c r="I80" s="177">
        <f>ROUND(E80*H80,2)</f>
        <v>0</v>
      </c>
      <c r="J80" s="176"/>
      <c r="K80" s="177">
        <f>ROUND(E80*J80,2)</f>
        <v>0</v>
      </c>
      <c r="L80" s="177">
        <v>21</v>
      </c>
      <c r="M80" s="177">
        <f>G80*(1+L80/100)</f>
        <v>0</v>
      </c>
      <c r="N80" s="175">
        <v>1.0000000000000001E-5</v>
      </c>
      <c r="O80" s="175">
        <f>ROUND(E80*N80,2)</f>
        <v>0</v>
      </c>
      <c r="P80" s="175">
        <v>0</v>
      </c>
      <c r="Q80" s="175">
        <f>ROUND(E80*P80,2)</f>
        <v>0</v>
      </c>
      <c r="R80" s="177" t="s">
        <v>229</v>
      </c>
      <c r="S80" s="177" t="s">
        <v>144</v>
      </c>
      <c r="T80" s="178" t="s">
        <v>144</v>
      </c>
      <c r="U80" s="160">
        <v>6.2E-2</v>
      </c>
      <c r="V80" s="160">
        <f>ROUND(E80*U80,2)</f>
        <v>3.41</v>
      </c>
      <c r="W80" s="160"/>
      <c r="X80" s="160" t="s">
        <v>145</v>
      </c>
      <c r="Y80" s="160" t="s">
        <v>146</v>
      </c>
      <c r="Z80" s="149"/>
      <c r="AA80" s="149"/>
      <c r="AB80" s="149"/>
      <c r="AC80" s="149"/>
      <c r="AD80" s="149"/>
      <c r="AE80" s="149"/>
      <c r="AF80" s="149"/>
      <c r="AG80" s="149" t="s">
        <v>147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>
      <c r="A81" s="156"/>
      <c r="B81" s="157"/>
      <c r="C81" s="257" t="s">
        <v>259</v>
      </c>
      <c r="D81" s="258"/>
      <c r="E81" s="258"/>
      <c r="F81" s="258"/>
      <c r="G81" s="258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49"/>
      <c r="AA81" s="149"/>
      <c r="AB81" s="149"/>
      <c r="AC81" s="149"/>
      <c r="AD81" s="149"/>
      <c r="AE81" s="149"/>
      <c r="AF81" s="149"/>
      <c r="AG81" s="149" t="s">
        <v>155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3">
      <c r="A82" s="156"/>
      <c r="B82" s="157"/>
      <c r="C82" s="255" t="s">
        <v>260</v>
      </c>
      <c r="D82" s="256"/>
      <c r="E82" s="256"/>
      <c r="F82" s="256"/>
      <c r="G82" s="256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60"/>
      <c r="Z82" s="149"/>
      <c r="AA82" s="149"/>
      <c r="AB82" s="149"/>
      <c r="AC82" s="149"/>
      <c r="AD82" s="149"/>
      <c r="AE82" s="149"/>
      <c r="AF82" s="149"/>
      <c r="AG82" s="149" t="s">
        <v>155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ht="22.5" outlineLevel="1">
      <c r="A83" s="179">
        <v>34</v>
      </c>
      <c r="B83" s="180" t="s">
        <v>261</v>
      </c>
      <c r="C83" s="189" t="s">
        <v>262</v>
      </c>
      <c r="D83" s="181" t="s">
        <v>150</v>
      </c>
      <c r="E83" s="182">
        <v>6</v>
      </c>
      <c r="F83" s="183"/>
      <c r="G83" s="184">
        <f>ROUND(E83*F83,2)</f>
        <v>0</v>
      </c>
      <c r="H83" s="183"/>
      <c r="I83" s="184">
        <f>ROUND(E83*H83,2)</f>
        <v>0</v>
      </c>
      <c r="J83" s="183"/>
      <c r="K83" s="184">
        <f>ROUND(E83*J83,2)</f>
        <v>0</v>
      </c>
      <c r="L83" s="184">
        <v>21</v>
      </c>
      <c r="M83" s="184">
        <f>G83*(1+L83/100)</f>
        <v>0</v>
      </c>
      <c r="N83" s="182">
        <v>6.9999999999999994E-5</v>
      </c>
      <c r="O83" s="182">
        <f>ROUND(E83*N83,2)</f>
        <v>0</v>
      </c>
      <c r="P83" s="182">
        <v>0</v>
      </c>
      <c r="Q83" s="182">
        <f>ROUND(E83*P83,2)</f>
        <v>0</v>
      </c>
      <c r="R83" s="184"/>
      <c r="S83" s="184" t="s">
        <v>223</v>
      </c>
      <c r="T83" s="185" t="s">
        <v>224</v>
      </c>
      <c r="U83" s="160">
        <v>0.3</v>
      </c>
      <c r="V83" s="160">
        <f>ROUND(E83*U83,2)</f>
        <v>1.8</v>
      </c>
      <c r="W83" s="160"/>
      <c r="X83" s="160" t="s">
        <v>145</v>
      </c>
      <c r="Y83" s="160" t="s">
        <v>146</v>
      </c>
      <c r="Z83" s="149"/>
      <c r="AA83" s="149"/>
      <c r="AB83" s="149"/>
      <c r="AC83" s="149"/>
      <c r="AD83" s="149"/>
      <c r="AE83" s="149"/>
      <c r="AF83" s="149"/>
      <c r="AG83" s="149" t="s">
        <v>147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>
      <c r="A84" s="172">
        <v>35</v>
      </c>
      <c r="B84" s="173" t="s">
        <v>263</v>
      </c>
      <c r="C84" s="190" t="s">
        <v>264</v>
      </c>
      <c r="D84" s="174" t="s">
        <v>265</v>
      </c>
      <c r="E84" s="175">
        <v>12</v>
      </c>
      <c r="F84" s="176"/>
      <c r="G84" s="177">
        <f>ROUND(E84*F84,2)</f>
        <v>0</v>
      </c>
      <c r="H84" s="176"/>
      <c r="I84" s="177">
        <f>ROUND(E84*H84,2)</f>
        <v>0</v>
      </c>
      <c r="J84" s="176"/>
      <c r="K84" s="177">
        <f>ROUND(E84*J84,2)</f>
        <v>0</v>
      </c>
      <c r="L84" s="177">
        <v>21</v>
      </c>
      <c r="M84" s="177">
        <f>G84*(1+L84/100)</f>
        <v>0</v>
      </c>
      <c r="N84" s="175">
        <v>0</v>
      </c>
      <c r="O84" s="175">
        <f>ROUND(E84*N84,2)</f>
        <v>0</v>
      </c>
      <c r="P84" s="175">
        <v>0</v>
      </c>
      <c r="Q84" s="175">
        <f>ROUND(E84*P84,2)</f>
        <v>0</v>
      </c>
      <c r="R84" s="177"/>
      <c r="S84" s="177" t="s">
        <v>223</v>
      </c>
      <c r="T84" s="178" t="s">
        <v>224</v>
      </c>
      <c r="U84" s="160">
        <v>0</v>
      </c>
      <c r="V84" s="160">
        <f>ROUND(E84*U84,2)</f>
        <v>0</v>
      </c>
      <c r="W84" s="160"/>
      <c r="X84" s="160" t="s">
        <v>145</v>
      </c>
      <c r="Y84" s="160" t="s">
        <v>146</v>
      </c>
      <c r="Z84" s="149"/>
      <c r="AA84" s="149"/>
      <c r="AB84" s="149"/>
      <c r="AC84" s="149"/>
      <c r="AD84" s="149"/>
      <c r="AE84" s="149"/>
      <c r="AF84" s="149"/>
      <c r="AG84" s="149" t="s">
        <v>147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>
      <c r="A85" s="156"/>
      <c r="B85" s="157"/>
      <c r="C85" s="191" t="s">
        <v>266</v>
      </c>
      <c r="D85" s="162"/>
      <c r="E85" s="163">
        <v>4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49"/>
      <c r="AA85" s="149"/>
      <c r="AB85" s="149"/>
      <c r="AC85" s="149"/>
      <c r="AD85" s="149"/>
      <c r="AE85" s="149"/>
      <c r="AF85" s="149"/>
      <c r="AG85" s="149" t="s">
        <v>169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3">
      <c r="A86" s="156"/>
      <c r="B86" s="157"/>
      <c r="C86" s="191" t="s">
        <v>267</v>
      </c>
      <c r="D86" s="162"/>
      <c r="E86" s="163">
        <v>5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49"/>
      <c r="AA86" s="149"/>
      <c r="AB86" s="149"/>
      <c r="AC86" s="149"/>
      <c r="AD86" s="149"/>
      <c r="AE86" s="149"/>
      <c r="AF86" s="149"/>
      <c r="AG86" s="149" t="s">
        <v>169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>
      <c r="A87" s="156"/>
      <c r="B87" s="157"/>
      <c r="C87" s="191" t="s">
        <v>268</v>
      </c>
      <c r="D87" s="162"/>
      <c r="E87" s="163">
        <v>3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49"/>
      <c r="AA87" s="149"/>
      <c r="AB87" s="149"/>
      <c r="AC87" s="149"/>
      <c r="AD87" s="149"/>
      <c r="AE87" s="149"/>
      <c r="AF87" s="149"/>
      <c r="AG87" s="149" t="s">
        <v>169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>
      <c r="A88" s="156">
        <v>36</v>
      </c>
      <c r="B88" s="157" t="s">
        <v>269</v>
      </c>
      <c r="C88" s="192" t="s">
        <v>270</v>
      </c>
      <c r="D88" s="158" t="s">
        <v>0</v>
      </c>
      <c r="E88" s="187"/>
      <c r="F88" s="161"/>
      <c r="G88" s="160">
        <f>ROUND(E88*F88,2)</f>
        <v>0</v>
      </c>
      <c r="H88" s="161"/>
      <c r="I88" s="160">
        <f>ROUND(E88*H88,2)</f>
        <v>0</v>
      </c>
      <c r="J88" s="161"/>
      <c r="K88" s="160">
        <f>ROUND(E88*J88,2)</f>
        <v>0</v>
      </c>
      <c r="L88" s="160">
        <v>21</v>
      </c>
      <c r="M88" s="160">
        <f>G88*(1+L88/100)</f>
        <v>0</v>
      </c>
      <c r="N88" s="159">
        <v>0</v>
      </c>
      <c r="O88" s="159">
        <f>ROUND(E88*N88,2)</f>
        <v>0</v>
      </c>
      <c r="P88" s="159">
        <v>0</v>
      </c>
      <c r="Q88" s="159">
        <f>ROUND(E88*P88,2)</f>
        <v>0</v>
      </c>
      <c r="R88" s="160" t="s">
        <v>229</v>
      </c>
      <c r="S88" s="160" t="s">
        <v>144</v>
      </c>
      <c r="T88" s="160" t="s">
        <v>144</v>
      </c>
      <c r="U88" s="160">
        <v>0</v>
      </c>
      <c r="V88" s="160">
        <f>ROUND(E88*U88,2)</f>
        <v>0</v>
      </c>
      <c r="W88" s="160"/>
      <c r="X88" s="160" t="s">
        <v>214</v>
      </c>
      <c r="Y88" s="160" t="s">
        <v>146</v>
      </c>
      <c r="Z88" s="149"/>
      <c r="AA88" s="149"/>
      <c r="AB88" s="149"/>
      <c r="AC88" s="149"/>
      <c r="AD88" s="149"/>
      <c r="AE88" s="149"/>
      <c r="AF88" s="149"/>
      <c r="AG88" s="149" t="s">
        <v>215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2">
      <c r="A89" s="156"/>
      <c r="B89" s="157"/>
      <c r="C89" s="259" t="s">
        <v>271</v>
      </c>
      <c r="D89" s="260"/>
      <c r="E89" s="260"/>
      <c r="F89" s="260"/>
      <c r="G89" s="2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49"/>
      <c r="AA89" s="149"/>
      <c r="AB89" s="149"/>
      <c r="AC89" s="149"/>
      <c r="AD89" s="149"/>
      <c r="AE89" s="149"/>
      <c r="AF89" s="149"/>
      <c r="AG89" s="149" t="s">
        <v>153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>
      <c r="A90" s="165" t="s">
        <v>138</v>
      </c>
      <c r="B90" s="166" t="s">
        <v>89</v>
      </c>
      <c r="C90" s="188" t="s">
        <v>90</v>
      </c>
      <c r="D90" s="167"/>
      <c r="E90" s="168"/>
      <c r="F90" s="169"/>
      <c r="G90" s="169">
        <f>SUMIF(AG91:AG92,"&lt;&gt;NOR",G91:G92)</f>
        <v>0</v>
      </c>
      <c r="H90" s="169"/>
      <c r="I90" s="169">
        <f>SUM(I91:I92)</f>
        <v>0</v>
      </c>
      <c r="J90" s="169"/>
      <c r="K90" s="169">
        <f>SUM(K91:K92)</f>
        <v>0</v>
      </c>
      <c r="L90" s="169"/>
      <c r="M90" s="169">
        <f>SUM(M91:M92)</f>
        <v>0</v>
      </c>
      <c r="N90" s="168"/>
      <c r="O90" s="168">
        <f>SUM(O91:O92)</f>
        <v>0</v>
      </c>
      <c r="P90" s="168"/>
      <c r="Q90" s="168">
        <f>SUM(Q91:Q92)</f>
        <v>0</v>
      </c>
      <c r="R90" s="169"/>
      <c r="S90" s="169"/>
      <c r="T90" s="170"/>
      <c r="U90" s="164"/>
      <c r="V90" s="164">
        <f>SUM(V91:V92)</f>
        <v>1.17</v>
      </c>
      <c r="W90" s="164"/>
      <c r="X90" s="164"/>
      <c r="Y90" s="164"/>
      <c r="AG90" t="s">
        <v>139</v>
      </c>
    </row>
    <row r="91" spans="1:60" ht="22.5" outlineLevel="1">
      <c r="A91" s="172">
        <v>37</v>
      </c>
      <c r="B91" s="173" t="s">
        <v>272</v>
      </c>
      <c r="C91" s="190" t="s">
        <v>273</v>
      </c>
      <c r="D91" s="174" t="s">
        <v>150</v>
      </c>
      <c r="E91" s="175">
        <v>2</v>
      </c>
      <c r="F91" s="176"/>
      <c r="G91" s="177">
        <f>ROUND(E91*F91,2)</f>
        <v>0</v>
      </c>
      <c r="H91" s="176"/>
      <c r="I91" s="177">
        <f>ROUND(E91*H91,2)</f>
        <v>0</v>
      </c>
      <c r="J91" s="176"/>
      <c r="K91" s="177">
        <f>ROUND(E91*J91,2)</f>
        <v>0</v>
      </c>
      <c r="L91" s="177">
        <v>21</v>
      </c>
      <c r="M91" s="177">
        <f>G91*(1+L91/100)</f>
        <v>0</v>
      </c>
      <c r="N91" s="175">
        <v>1.5200000000000001E-3</v>
      </c>
      <c r="O91" s="175">
        <f>ROUND(E91*N91,2)</f>
        <v>0</v>
      </c>
      <c r="P91" s="175">
        <v>0</v>
      </c>
      <c r="Q91" s="175">
        <f>ROUND(E91*P91,2)</f>
        <v>0</v>
      </c>
      <c r="R91" s="177"/>
      <c r="S91" s="177" t="s">
        <v>223</v>
      </c>
      <c r="T91" s="178" t="s">
        <v>224</v>
      </c>
      <c r="U91" s="160">
        <v>0.58699999999999997</v>
      </c>
      <c r="V91" s="160">
        <f>ROUND(E91*U91,2)</f>
        <v>1.17</v>
      </c>
      <c r="W91" s="160"/>
      <c r="X91" s="160" t="s">
        <v>145</v>
      </c>
      <c r="Y91" s="160" t="s">
        <v>146</v>
      </c>
      <c r="Z91" s="149"/>
      <c r="AA91" s="149"/>
      <c r="AB91" s="149"/>
      <c r="AC91" s="149"/>
      <c r="AD91" s="149"/>
      <c r="AE91" s="149"/>
      <c r="AF91" s="149"/>
      <c r="AG91" s="149" t="s">
        <v>147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2">
      <c r="A92" s="156"/>
      <c r="B92" s="157"/>
      <c r="C92" s="257" t="s">
        <v>274</v>
      </c>
      <c r="D92" s="258"/>
      <c r="E92" s="258"/>
      <c r="F92" s="258"/>
      <c r="G92" s="258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49"/>
      <c r="AA92" s="149"/>
      <c r="AB92" s="149"/>
      <c r="AC92" s="149"/>
      <c r="AD92" s="149"/>
      <c r="AE92" s="149"/>
      <c r="AF92" s="149"/>
      <c r="AG92" s="149" t="s">
        <v>155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>
      <c r="A93" s="165" t="s">
        <v>138</v>
      </c>
      <c r="B93" s="166" t="s">
        <v>91</v>
      </c>
      <c r="C93" s="188" t="s">
        <v>92</v>
      </c>
      <c r="D93" s="167"/>
      <c r="E93" s="168"/>
      <c r="F93" s="169"/>
      <c r="G93" s="169">
        <f>SUMIF(AG94:AG94,"&lt;&gt;NOR",G94:G94)</f>
        <v>0</v>
      </c>
      <c r="H93" s="169"/>
      <c r="I93" s="169">
        <f>SUM(I94:I94)</f>
        <v>0</v>
      </c>
      <c r="J93" s="169"/>
      <c r="K93" s="169">
        <f>SUM(K94:K94)</f>
        <v>0</v>
      </c>
      <c r="L93" s="169"/>
      <c r="M93" s="169">
        <f>SUM(M94:M94)</f>
        <v>0</v>
      </c>
      <c r="N93" s="168"/>
      <c r="O93" s="168">
        <f>SUM(O94:O94)</f>
        <v>0</v>
      </c>
      <c r="P93" s="168"/>
      <c r="Q93" s="168">
        <f>SUM(Q94:Q94)</f>
        <v>0</v>
      </c>
      <c r="R93" s="169"/>
      <c r="S93" s="169"/>
      <c r="T93" s="170"/>
      <c r="U93" s="164"/>
      <c r="V93" s="164">
        <f>SUM(V94:V94)</f>
        <v>24</v>
      </c>
      <c r="W93" s="164"/>
      <c r="X93" s="164"/>
      <c r="Y93" s="164"/>
      <c r="AG93" t="s">
        <v>139</v>
      </c>
    </row>
    <row r="94" spans="1:60" outlineLevel="1">
      <c r="A94" s="179">
        <v>38</v>
      </c>
      <c r="B94" s="180" t="s">
        <v>275</v>
      </c>
      <c r="C94" s="189" t="s">
        <v>276</v>
      </c>
      <c r="D94" s="181" t="s">
        <v>277</v>
      </c>
      <c r="E94" s="182">
        <v>24</v>
      </c>
      <c r="F94" s="183"/>
      <c r="G94" s="184">
        <f>ROUND(E94*F94,2)</f>
        <v>0</v>
      </c>
      <c r="H94" s="183"/>
      <c r="I94" s="184">
        <f>ROUND(E94*H94,2)</f>
        <v>0</v>
      </c>
      <c r="J94" s="183"/>
      <c r="K94" s="184">
        <f>ROUND(E94*J94,2)</f>
        <v>0</v>
      </c>
      <c r="L94" s="184">
        <v>21</v>
      </c>
      <c r="M94" s="184">
        <f>G94*(1+L94/100)</f>
        <v>0</v>
      </c>
      <c r="N94" s="182">
        <v>0</v>
      </c>
      <c r="O94" s="182">
        <f>ROUND(E94*N94,2)</f>
        <v>0</v>
      </c>
      <c r="P94" s="182">
        <v>0</v>
      </c>
      <c r="Q94" s="182">
        <f>ROUND(E94*P94,2)</f>
        <v>0</v>
      </c>
      <c r="R94" s="184" t="s">
        <v>278</v>
      </c>
      <c r="S94" s="184" t="s">
        <v>144</v>
      </c>
      <c r="T94" s="185" t="s">
        <v>144</v>
      </c>
      <c r="U94" s="160">
        <v>1</v>
      </c>
      <c r="V94" s="160">
        <f>ROUND(E94*U94,2)</f>
        <v>24</v>
      </c>
      <c r="W94" s="160"/>
      <c r="X94" s="160" t="s">
        <v>279</v>
      </c>
      <c r="Y94" s="160" t="s">
        <v>146</v>
      </c>
      <c r="Z94" s="149"/>
      <c r="AA94" s="149"/>
      <c r="AB94" s="149"/>
      <c r="AC94" s="149"/>
      <c r="AD94" s="149"/>
      <c r="AE94" s="149"/>
      <c r="AF94" s="149"/>
      <c r="AG94" s="149" t="s">
        <v>280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>
      <c r="A95" s="165" t="s">
        <v>138</v>
      </c>
      <c r="B95" s="166" t="s">
        <v>93</v>
      </c>
      <c r="C95" s="188" t="s">
        <v>94</v>
      </c>
      <c r="D95" s="167"/>
      <c r="E95" s="168"/>
      <c r="F95" s="169"/>
      <c r="G95" s="169">
        <f>SUMIF(AG96:AG110,"&lt;&gt;NOR",G96:G110)</f>
        <v>0</v>
      </c>
      <c r="H95" s="169"/>
      <c r="I95" s="169">
        <f>SUM(I96:I110)</f>
        <v>0</v>
      </c>
      <c r="J95" s="169"/>
      <c r="K95" s="169">
        <f>SUM(K96:K110)</f>
        <v>0</v>
      </c>
      <c r="L95" s="169"/>
      <c r="M95" s="169">
        <f>SUM(M96:M110)</f>
        <v>0</v>
      </c>
      <c r="N95" s="168"/>
      <c r="O95" s="168">
        <f>SUM(O96:O110)</f>
        <v>0.24</v>
      </c>
      <c r="P95" s="168"/>
      <c r="Q95" s="168">
        <f>SUM(Q96:Q110)</f>
        <v>0.84</v>
      </c>
      <c r="R95" s="169"/>
      <c r="S95" s="169"/>
      <c r="T95" s="170"/>
      <c r="U95" s="164"/>
      <c r="V95" s="164">
        <f>SUM(V96:V110)</f>
        <v>112.26</v>
      </c>
      <c r="W95" s="164"/>
      <c r="X95" s="164"/>
      <c r="Y95" s="164"/>
      <c r="AG95" t="s">
        <v>139</v>
      </c>
    </row>
    <row r="96" spans="1:60" outlineLevel="1">
      <c r="A96" s="179">
        <v>39</v>
      </c>
      <c r="B96" s="180" t="s">
        <v>281</v>
      </c>
      <c r="C96" s="189" t="s">
        <v>282</v>
      </c>
      <c r="D96" s="181" t="s">
        <v>158</v>
      </c>
      <c r="E96" s="182">
        <v>261</v>
      </c>
      <c r="F96" s="183"/>
      <c r="G96" s="184">
        <f>ROUND(E96*F96,2)</f>
        <v>0</v>
      </c>
      <c r="H96" s="183"/>
      <c r="I96" s="184">
        <f>ROUND(E96*H96,2)</f>
        <v>0</v>
      </c>
      <c r="J96" s="183"/>
      <c r="K96" s="184">
        <f>ROUND(E96*J96,2)</f>
        <v>0</v>
      </c>
      <c r="L96" s="184">
        <v>21</v>
      </c>
      <c r="M96" s="184">
        <f>G96*(1+L96/100)</f>
        <v>0</v>
      </c>
      <c r="N96" s="182">
        <v>2.0000000000000002E-5</v>
      </c>
      <c r="O96" s="182">
        <f>ROUND(E96*N96,2)</f>
        <v>0.01</v>
      </c>
      <c r="P96" s="182">
        <v>3.2000000000000002E-3</v>
      </c>
      <c r="Q96" s="182">
        <f>ROUND(E96*P96,2)</f>
        <v>0.84</v>
      </c>
      <c r="R96" s="184" t="s">
        <v>283</v>
      </c>
      <c r="S96" s="184" t="s">
        <v>144</v>
      </c>
      <c r="T96" s="185" t="s">
        <v>144</v>
      </c>
      <c r="U96" s="160">
        <v>0.05</v>
      </c>
      <c r="V96" s="160">
        <f>ROUND(E96*U96,2)</f>
        <v>13.05</v>
      </c>
      <c r="W96" s="160"/>
      <c r="X96" s="160" t="s">
        <v>145</v>
      </c>
      <c r="Y96" s="160" t="s">
        <v>146</v>
      </c>
      <c r="Z96" s="149"/>
      <c r="AA96" s="149"/>
      <c r="AB96" s="149"/>
      <c r="AC96" s="149"/>
      <c r="AD96" s="149"/>
      <c r="AE96" s="149"/>
      <c r="AF96" s="149"/>
      <c r="AG96" s="149" t="s">
        <v>147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22.5" outlineLevel="1">
      <c r="A97" s="172">
        <v>40</v>
      </c>
      <c r="B97" s="173" t="s">
        <v>284</v>
      </c>
      <c r="C97" s="190" t="s">
        <v>285</v>
      </c>
      <c r="D97" s="174" t="s">
        <v>158</v>
      </c>
      <c r="E97" s="175">
        <v>41</v>
      </c>
      <c r="F97" s="176"/>
      <c r="G97" s="177">
        <f>ROUND(E97*F97,2)</f>
        <v>0</v>
      </c>
      <c r="H97" s="176"/>
      <c r="I97" s="177">
        <f>ROUND(E97*H97,2)</f>
        <v>0</v>
      </c>
      <c r="J97" s="176"/>
      <c r="K97" s="177">
        <f>ROUND(E97*J97,2)</f>
        <v>0</v>
      </c>
      <c r="L97" s="177">
        <v>21</v>
      </c>
      <c r="M97" s="177">
        <f>G97*(1+L97/100)</f>
        <v>0</v>
      </c>
      <c r="N97" s="175">
        <v>7.6000000000000004E-4</v>
      </c>
      <c r="O97" s="175">
        <f>ROUND(E97*N97,2)</f>
        <v>0.03</v>
      </c>
      <c r="P97" s="175">
        <v>0</v>
      </c>
      <c r="Q97" s="175">
        <f>ROUND(E97*P97,2)</f>
        <v>0</v>
      </c>
      <c r="R97" s="177" t="s">
        <v>283</v>
      </c>
      <c r="S97" s="177" t="s">
        <v>144</v>
      </c>
      <c r="T97" s="178" t="s">
        <v>144</v>
      </c>
      <c r="U97" s="160">
        <v>0.29737999999999998</v>
      </c>
      <c r="V97" s="160">
        <f>ROUND(E97*U97,2)</f>
        <v>12.19</v>
      </c>
      <c r="W97" s="160"/>
      <c r="X97" s="160" t="s">
        <v>145</v>
      </c>
      <c r="Y97" s="160" t="s">
        <v>146</v>
      </c>
      <c r="Z97" s="149"/>
      <c r="AA97" s="149"/>
      <c r="AB97" s="149"/>
      <c r="AC97" s="149"/>
      <c r="AD97" s="149"/>
      <c r="AE97" s="149"/>
      <c r="AF97" s="149"/>
      <c r="AG97" s="149" t="s">
        <v>147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2">
      <c r="A98" s="156"/>
      <c r="B98" s="157"/>
      <c r="C98" s="253" t="s">
        <v>286</v>
      </c>
      <c r="D98" s="254"/>
      <c r="E98" s="254"/>
      <c r="F98" s="254"/>
      <c r="G98" s="254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49"/>
      <c r="AA98" s="149"/>
      <c r="AB98" s="149"/>
      <c r="AC98" s="149"/>
      <c r="AD98" s="149"/>
      <c r="AE98" s="149"/>
      <c r="AF98" s="149"/>
      <c r="AG98" s="149" t="s">
        <v>153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2">
      <c r="A99" s="156"/>
      <c r="B99" s="157"/>
      <c r="C99" s="255" t="s">
        <v>236</v>
      </c>
      <c r="D99" s="256"/>
      <c r="E99" s="256"/>
      <c r="F99" s="256"/>
      <c r="G99" s="256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49"/>
      <c r="AA99" s="149"/>
      <c r="AB99" s="149"/>
      <c r="AC99" s="149"/>
      <c r="AD99" s="149"/>
      <c r="AE99" s="149"/>
      <c r="AF99" s="149"/>
      <c r="AG99" s="149" t="s">
        <v>155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ht="22.5" outlineLevel="1">
      <c r="A100" s="172">
        <v>41</v>
      </c>
      <c r="B100" s="173" t="s">
        <v>287</v>
      </c>
      <c r="C100" s="190" t="s">
        <v>288</v>
      </c>
      <c r="D100" s="174" t="s">
        <v>158</v>
      </c>
      <c r="E100" s="175">
        <v>166</v>
      </c>
      <c r="F100" s="176"/>
      <c r="G100" s="177">
        <f>ROUND(E100*F100,2)</f>
        <v>0</v>
      </c>
      <c r="H100" s="176"/>
      <c r="I100" s="177">
        <f>ROUND(E100*H100,2)</f>
        <v>0</v>
      </c>
      <c r="J100" s="176"/>
      <c r="K100" s="177">
        <f>ROUND(E100*J100,2)</f>
        <v>0</v>
      </c>
      <c r="L100" s="177">
        <v>21</v>
      </c>
      <c r="M100" s="177">
        <f>G100*(1+L100/100)</f>
        <v>0</v>
      </c>
      <c r="N100" s="175">
        <v>8.8999999999999995E-4</v>
      </c>
      <c r="O100" s="175">
        <f>ROUND(E100*N100,2)</f>
        <v>0.15</v>
      </c>
      <c r="P100" s="175">
        <v>0</v>
      </c>
      <c r="Q100" s="175">
        <f>ROUND(E100*P100,2)</f>
        <v>0</v>
      </c>
      <c r="R100" s="177" t="s">
        <v>283</v>
      </c>
      <c r="S100" s="177" t="s">
        <v>144</v>
      </c>
      <c r="T100" s="178" t="s">
        <v>144</v>
      </c>
      <c r="U100" s="160">
        <v>0.31</v>
      </c>
      <c r="V100" s="160">
        <f>ROUND(E100*U100,2)</f>
        <v>51.46</v>
      </c>
      <c r="W100" s="160"/>
      <c r="X100" s="160" t="s">
        <v>145</v>
      </c>
      <c r="Y100" s="160" t="s">
        <v>146</v>
      </c>
      <c r="Z100" s="149"/>
      <c r="AA100" s="149"/>
      <c r="AB100" s="149"/>
      <c r="AC100" s="149"/>
      <c r="AD100" s="149"/>
      <c r="AE100" s="149"/>
      <c r="AF100" s="149"/>
      <c r="AG100" s="149" t="s">
        <v>147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2">
      <c r="A101" s="156"/>
      <c r="B101" s="157"/>
      <c r="C101" s="253" t="s">
        <v>286</v>
      </c>
      <c r="D101" s="254"/>
      <c r="E101" s="254"/>
      <c r="F101" s="254"/>
      <c r="G101" s="254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49"/>
      <c r="AA101" s="149"/>
      <c r="AB101" s="149"/>
      <c r="AC101" s="149"/>
      <c r="AD101" s="149"/>
      <c r="AE101" s="149"/>
      <c r="AF101" s="149"/>
      <c r="AG101" s="149" t="s">
        <v>153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2">
      <c r="A102" s="156"/>
      <c r="B102" s="157"/>
      <c r="C102" s="255" t="s">
        <v>236</v>
      </c>
      <c r="D102" s="256"/>
      <c r="E102" s="256"/>
      <c r="F102" s="256"/>
      <c r="G102" s="256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49"/>
      <c r="AA102" s="149"/>
      <c r="AB102" s="149"/>
      <c r="AC102" s="149"/>
      <c r="AD102" s="149"/>
      <c r="AE102" s="149"/>
      <c r="AF102" s="149"/>
      <c r="AG102" s="149" t="s">
        <v>155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ht="22.5" outlineLevel="1">
      <c r="A103" s="172">
        <v>42</v>
      </c>
      <c r="B103" s="173" t="s">
        <v>289</v>
      </c>
      <c r="C103" s="190" t="s">
        <v>290</v>
      </c>
      <c r="D103" s="174" t="s">
        <v>158</v>
      </c>
      <c r="E103" s="175">
        <v>54</v>
      </c>
      <c r="F103" s="176"/>
      <c r="G103" s="177">
        <f>ROUND(E103*F103,2)</f>
        <v>0</v>
      </c>
      <c r="H103" s="176"/>
      <c r="I103" s="177">
        <f>ROUND(E103*H103,2)</f>
        <v>0</v>
      </c>
      <c r="J103" s="176"/>
      <c r="K103" s="177">
        <f>ROUND(E103*J103,2)</f>
        <v>0</v>
      </c>
      <c r="L103" s="177">
        <v>21</v>
      </c>
      <c r="M103" s="177">
        <f>G103*(1+L103/100)</f>
        <v>0</v>
      </c>
      <c r="N103" s="175">
        <v>1.01E-3</v>
      </c>
      <c r="O103" s="175">
        <f>ROUND(E103*N103,2)</f>
        <v>0.05</v>
      </c>
      <c r="P103" s="175">
        <v>0</v>
      </c>
      <c r="Q103" s="175">
        <f>ROUND(E103*P103,2)</f>
        <v>0</v>
      </c>
      <c r="R103" s="177" t="s">
        <v>283</v>
      </c>
      <c r="S103" s="177" t="s">
        <v>144</v>
      </c>
      <c r="T103" s="178" t="s">
        <v>144</v>
      </c>
      <c r="U103" s="160">
        <v>0.31738</v>
      </c>
      <c r="V103" s="160">
        <f>ROUND(E103*U103,2)</f>
        <v>17.14</v>
      </c>
      <c r="W103" s="160"/>
      <c r="X103" s="160" t="s">
        <v>145</v>
      </c>
      <c r="Y103" s="160" t="s">
        <v>146</v>
      </c>
      <c r="Z103" s="149"/>
      <c r="AA103" s="149"/>
      <c r="AB103" s="149"/>
      <c r="AC103" s="149"/>
      <c r="AD103" s="149"/>
      <c r="AE103" s="149"/>
      <c r="AF103" s="149"/>
      <c r="AG103" s="149" t="s">
        <v>147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2">
      <c r="A104" s="156"/>
      <c r="B104" s="157"/>
      <c r="C104" s="253" t="s">
        <v>286</v>
      </c>
      <c r="D104" s="254"/>
      <c r="E104" s="254"/>
      <c r="F104" s="254"/>
      <c r="G104" s="254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49"/>
      <c r="AA104" s="149"/>
      <c r="AB104" s="149"/>
      <c r="AC104" s="149"/>
      <c r="AD104" s="149"/>
      <c r="AE104" s="149"/>
      <c r="AF104" s="149"/>
      <c r="AG104" s="149" t="s">
        <v>153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2">
      <c r="A105" s="156"/>
      <c r="B105" s="157"/>
      <c r="C105" s="255" t="s">
        <v>236</v>
      </c>
      <c r="D105" s="256"/>
      <c r="E105" s="256"/>
      <c r="F105" s="256"/>
      <c r="G105" s="256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49"/>
      <c r="AA105" s="149"/>
      <c r="AB105" s="149"/>
      <c r="AC105" s="149"/>
      <c r="AD105" s="149"/>
      <c r="AE105" s="149"/>
      <c r="AF105" s="149"/>
      <c r="AG105" s="149" t="s">
        <v>155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>
      <c r="A106" s="179">
        <v>43</v>
      </c>
      <c r="B106" s="180" t="s">
        <v>291</v>
      </c>
      <c r="C106" s="189" t="s">
        <v>292</v>
      </c>
      <c r="D106" s="181" t="s">
        <v>150</v>
      </c>
      <c r="E106" s="182">
        <v>60</v>
      </c>
      <c r="F106" s="183"/>
      <c r="G106" s="184">
        <f>ROUND(E106*F106,2)</f>
        <v>0</v>
      </c>
      <c r="H106" s="183"/>
      <c r="I106" s="184">
        <f>ROUND(E106*H106,2)</f>
        <v>0</v>
      </c>
      <c r="J106" s="183"/>
      <c r="K106" s="184">
        <f>ROUND(E106*J106,2)</f>
        <v>0</v>
      </c>
      <c r="L106" s="184">
        <v>21</v>
      </c>
      <c r="M106" s="184">
        <f>G106*(1+L106/100)</f>
        <v>0</v>
      </c>
      <c r="N106" s="182">
        <v>0</v>
      </c>
      <c r="O106" s="182">
        <f>ROUND(E106*N106,2)</f>
        <v>0</v>
      </c>
      <c r="P106" s="182">
        <v>0</v>
      </c>
      <c r="Q106" s="182">
        <f>ROUND(E106*P106,2)</f>
        <v>0</v>
      </c>
      <c r="R106" s="184" t="s">
        <v>283</v>
      </c>
      <c r="S106" s="184" t="s">
        <v>144</v>
      </c>
      <c r="T106" s="185" t="s">
        <v>144</v>
      </c>
      <c r="U106" s="160">
        <v>0.22</v>
      </c>
      <c r="V106" s="160">
        <f>ROUND(E106*U106,2)</f>
        <v>13.2</v>
      </c>
      <c r="W106" s="160"/>
      <c r="X106" s="160" t="s">
        <v>145</v>
      </c>
      <c r="Y106" s="160" t="s">
        <v>146</v>
      </c>
      <c r="Z106" s="149"/>
      <c r="AA106" s="149"/>
      <c r="AB106" s="149"/>
      <c r="AC106" s="149"/>
      <c r="AD106" s="149"/>
      <c r="AE106" s="149"/>
      <c r="AF106" s="149"/>
      <c r="AG106" s="149" t="s">
        <v>147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>
      <c r="A107" s="172">
        <v>44</v>
      </c>
      <c r="B107" s="173" t="s">
        <v>293</v>
      </c>
      <c r="C107" s="190" t="s">
        <v>294</v>
      </c>
      <c r="D107" s="174" t="s">
        <v>158</v>
      </c>
      <c r="E107" s="175">
        <v>261</v>
      </c>
      <c r="F107" s="176"/>
      <c r="G107" s="177">
        <f>ROUND(E107*F107,2)</f>
        <v>0</v>
      </c>
      <c r="H107" s="176"/>
      <c r="I107" s="177">
        <f>ROUND(E107*H107,2)</f>
        <v>0</v>
      </c>
      <c r="J107" s="176"/>
      <c r="K107" s="177">
        <f>ROUND(E107*J107,2)</f>
        <v>0</v>
      </c>
      <c r="L107" s="177">
        <v>21</v>
      </c>
      <c r="M107" s="177">
        <f>G107*(1+L107/100)</f>
        <v>0</v>
      </c>
      <c r="N107" s="175">
        <v>0</v>
      </c>
      <c r="O107" s="175">
        <f>ROUND(E107*N107,2)</f>
        <v>0</v>
      </c>
      <c r="P107" s="175">
        <v>0</v>
      </c>
      <c r="Q107" s="175">
        <f>ROUND(E107*P107,2)</f>
        <v>0</v>
      </c>
      <c r="R107" s="177" t="s">
        <v>283</v>
      </c>
      <c r="S107" s="177" t="s">
        <v>144</v>
      </c>
      <c r="T107" s="178" t="s">
        <v>144</v>
      </c>
      <c r="U107" s="160">
        <v>0.02</v>
      </c>
      <c r="V107" s="160">
        <f>ROUND(E107*U107,2)</f>
        <v>5.22</v>
      </c>
      <c r="W107" s="160"/>
      <c r="X107" s="160" t="s">
        <v>145</v>
      </c>
      <c r="Y107" s="160" t="s">
        <v>146</v>
      </c>
      <c r="Z107" s="149"/>
      <c r="AA107" s="149"/>
      <c r="AB107" s="149"/>
      <c r="AC107" s="149"/>
      <c r="AD107" s="149"/>
      <c r="AE107" s="149"/>
      <c r="AF107" s="149"/>
      <c r="AG107" s="149" t="s">
        <v>147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2">
      <c r="A108" s="156"/>
      <c r="B108" s="157"/>
      <c r="C108" s="257" t="s">
        <v>256</v>
      </c>
      <c r="D108" s="258"/>
      <c r="E108" s="258"/>
      <c r="F108" s="258"/>
      <c r="G108" s="258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49"/>
      <c r="AA108" s="149"/>
      <c r="AB108" s="149"/>
      <c r="AC108" s="149"/>
      <c r="AD108" s="149"/>
      <c r="AE108" s="149"/>
      <c r="AF108" s="149"/>
      <c r="AG108" s="149" t="s">
        <v>155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>
      <c r="A109" s="172">
        <v>45</v>
      </c>
      <c r="B109" s="173" t="s">
        <v>295</v>
      </c>
      <c r="C109" s="190" t="s">
        <v>296</v>
      </c>
      <c r="D109" s="174" t="s">
        <v>297</v>
      </c>
      <c r="E109" s="175">
        <v>30</v>
      </c>
      <c r="F109" s="176"/>
      <c r="G109" s="177">
        <f>ROUND(E109*F109,2)</f>
        <v>0</v>
      </c>
      <c r="H109" s="176"/>
      <c r="I109" s="177">
        <f>ROUND(E109*H109,2)</f>
        <v>0</v>
      </c>
      <c r="J109" s="176"/>
      <c r="K109" s="177">
        <f>ROUND(E109*J109,2)</f>
        <v>0</v>
      </c>
      <c r="L109" s="177">
        <v>21</v>
      </c>
      <c r="M109" s="177">
        <f>G109*(1+L109/100)</f>
        <v>0</v>
      </c>
      <c r="N109" s="175">
        <v>0</v>
      </c>
      <c r="O109" s="175">
        <f>ROUND(E109*N109,2)</f>
        <v>0</v>
      </c>
      <c r="P109" s="175">
        <v>0</v>
      </c>
      <c r="Q109" s="175">
        <f>ROUND(E109*P109,2)</f>
        <v>0</v>
      </c>
      <c r="R109" s="177"/>
      <c r="S109" s="177" t="s">
        <v>223</v>
      </c>
      <c r="T109" s="178" t="s">
        <v>224</v>
      </c>
      <c r="U109" s="160">
        <v>0</v>
      </c>
      <c r="V109" s="160">
        <f>ROUND(E109*U109,2)</f>
        <v>0</v>
      </c>
      <c r="W109" s="160"/>
      <c r="X109" s="160" t="s">
        <v>145</v>
      </c>
      <c r="Y109" s="160" t="s">
        <v>146</v>
      </c>
      <c r="Z109" s="149"/>
      <c r="AA109" s="149"/>
      <c r="AB109" s="149"/>
      <c r="AC109" s="149"/>
      <c r="AD109" s="149"/>
      <c r="AE109" s="149"/>
      <c r="AF109" s="149"/>
      <c r="AG109" s="149" t="s">
        <v>147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>
      <c r="A110" s="156">
        <v>46</v>
      </c>
      <c r="B110" s="157" t="s">
        <v>298</v>
      </c>
      <c r="C110" s="192" t="s">
        <v>299</v>
      </c>
      <c r="D110" s="158" t="s">
        <v>0</v>
      </c>
      <c r="E110" s="187"/>
      <c r="F110" s="161"/>
      <c r="G110" s="160">
        <f>ROUND(E110*F110,2)</f>
        <v>0</v>
      </c>
      <c r="H110" s="161"/>
      <c r="I110" s="160">
        <f>ROUND(E110*H110,2)</f>
        <v>0</v>
      </c>
      <c r="J110" s="161"/>
      <c r="K110" s="160">
        <f>ROUND(E110*J110,2)</f>
        <v>0</v>
      </c>
      <c r="L110" s="160">
        <v>21</v>
      </c>
      <c r="M110" s="160">
        <f>G110*(1+L110/100)</f>
        <v>0</v>
      </c>
      <c r="N110" s="159">
        <v>0</v>
      </c>
      <c r="O110" s="159">
        <f>ROUND(E110*N110,2)</f>
        <v>0</v>
      </c>
      <c r="P110" s="159">
        <v>0</v>
      </c>
      <c r="Q110" s="159">
        <f>ROUND(E110*P110,2)</f>
        <v>0</v>
      </c>
      <c r="R110" s="160" t="s">
        <v>283</v>
      </c>
      <c r="S110" s="160" t="s">
        <v>144</v>
      </c>
      <c r="T110" s="160" t="s">
        <v>144</v>
      </c>
      <c r="U110" s="160">
        <v>0</v>
      </c>
      <c r="V110" s="160">
        <f>ROUND(E110*U110,2)</f>
        <v>0</v>
      </c>
      <c r="W110" s="160"/>
      <c r="X110" s="160" t="s">
        <v>214</v>
      </c>
      <c r="Y110" s="160" t="s">
        <v>146</v>
      </c>
      <c r="Z110" s="149"/>
      <c r="AA110" s="149"/>
      <c r="AB110" s="149"/>
      <c r="AC110" s="149"/>
      <c r="AD110" s="149"/>
      <c r="AE110" s="149"/>
      <c r="AF110" s="149"/>
      <c r="AG110" s="149" t="s">
        <v>215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>
      <c r="A111" s="165" t="s">
        <v>138</v>
      </c>
      <c r="B111" s="166" t="s">
        <v>95</v>
      </c>
      <c r="C111" s="188" t="s">
        <v>96</v>
      </c>
      <c r="D111" s="167"/>
      <c r="E111" s="168"/>
      <c r="F111" s="169"/>
      <c r="G111" s="169">
        <f>SUMIF(AG112:AG116,"&lt;&gt;NOR",G112:G116)</f>
        <v>0</v>
      </c>
      <c r="H111" s="169"/>
      <c r="I111" s="169">
        <f>SUM(I112:I116)</f>
        <v>0</v>
      </c>
      <c r="J111" s="169"/>
      <c r="K111" s="169">
        <f>SUM(K112:K116)</f>
        <v>0</v>
      </c>
      <c r="L111" s="169"/>
      <c r="M111" s="169">
        <f>SUM(M112:M116)</f>
        <v>0</v>
      </c>
      <c r="N111" s="168"/>
      <c r="O111" s="168">
        <f>SUM(O112:O116)</f>
        <v>0.02</v>
      </c>
      <c r="P111" s="168"/>
      <c r="Q111" s="168">
        <f>SUM(Q112:Q116)</f>
        <v>0.02</v>
      </c>
      <c r="R111" s="169"/>
      <c r="S111" s="169"/>
      <c r="T111" s="170"/>
      <c r="U111" s="164"/>
      <c r="V111" s="164">
        <f>SUM(V112:V116)</f>
        <v>19.66</v>
      </c>
      <c r="W111" s="164"/>
      <c r="X111" s="164"/>
      <c r="Y111" s="164"/>
      <c r="AG111" t="s">
        <v>139</v>
      </c>
    </row>
    <row r="112" spans="1:60" outlineLevel="1">
      <c r="A112" s="179">
        <v>47</v>
      </c>
      <c r="B112" s="180" t="s">
        <v>300</v>
      </c>
      <c r="C112" s="189" t="s">
        <v>301</v>
      </c>
      <c r="D112" s="181" t="s">
        <v>150</v>
      </c>
      <c r="E112" s="182">
        <v>50</v>
      </c>
      <c r="F112" s="183"/>
      <c r="G112" s="184">
        <f>ROUND(E112*F112,2)</f>
        <v>0</v>
      </c>
      <c r="H112" s="183"/>
      <c r="I112" s="184">
        <f>ROUND(E112*H112,2)</f>
        <v>0</v>
      </c>
      <c r="J112" s="183"/>
      <c r="K112" s="184">
        <f>ROUND(E112*J112,2)</f>
        <v>0</v>
      </c>
      <c r="L112" s="184">
        <v>21</v>
      </c>
      <c r="M112" s="184">
        <f>G112*(1+L112/100)</f>
        <v>0</v>
      </c>
      <c r="N112" s="182">
        <v>9.0000000000000006E-5</v>
      </c>
      <c r="O112" s="182">
        <f>ROUND(E112*N112,2)</f>
        <v>0</v>
      </c>
      <c r="P112" s="182">
        <v>4.4999999999999999E-4</v>
      </c>
      <c r="Q112" s="182">
        <f>ROUND(E112*P112,2)</f>
        <v>0.02</v>
      </c>
      <c r="R112" s="184" t="s">
        <v>283</v>
      </c>
      <c r="S112" s="184" t="s">
        <v>144</v>
      </c>
      <c r="T112" s="185" t="s">
        <v>144</v>
      </c>
      <c r="U112" s="160">
        <v>0.17</v>
      </c>
      <c r="V112" s="160">
        <f>ROUND(E112*U112,2)</f>
        <v>8.5</v>
      </c>
      <c r="W112" s="160"/>
      <c r="X112" s="160" t="s">
        <v>145</v>
      </c>
      <c r="Y112" s="160" t="s">
        <v>146</v>
      </c>
      <c r="Z112" s="149"/>
      <c r="AA112" s="149"/>
      <c r="AB112" s="149"/>
      <c r="AC112" s="149"/>
      <c r="AD112" s="149"/>
      <c r="AE112" s="149"/>
      <c r="AF112" s="149"/>
      <c r="AG112" s="149" t="s">
        <v>147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>
      <c r="A113" s="179">
        <v>48</v>
      </c>
      <c r="B113" s="180" t="s">
        <v>302</v>
      </c>
      <c r="C113" s="189" t="s">
        <v>303</v>
      </c>
      <c r="D113" s="181" t="s">
        <v>150</v>
      </c>
      <c r="E113" s="182">
        <v>30</v>
      </c>
      <c r="F113" s="183"/>
      <c r="G113" s="184">
        <f>ROUND(E113*F113,2)</f>
        <v>0</v>
      </c>
      <c r="H113" s="183"/>
      <c r="I113" s="184">
        <f>ROUND(E113*H113,2)</f>
        <v>0</v>
      </c>
      <c r="J113" s="183"/>
      <c r="K113" s="184">
        <f>ROUND(E113*J113,2)</f>
        <v>0</v>
      </c>
      <c r="L113" s="184">
        <v>21</v>
      </c>
      <c r="M113" s="184">
        <f>G113*(1+L113/100)</f>
        <v>0</v>
      </c>
      <c r="N113" s="182">
        <v>1.3999999999999999E-4</v>
      </c>
      <c r="O113" s="182">
        <f>ROUND(E113*N113,2)</f>
        <v>0</v>
      </c>
      <c r="P113" s="182">
        <v>0</v>
      </c>
      <c r="Q113" s="182">
        <f>ROUND(E113*P113,2)</f>
        <v>0</v>
      </c>
      <c r="R113" s="184" t="s">
        <v>283</v>
      </c>
      <c r="S113" s="184" t="s">
        <v>144</v>
      </c>
      <c r="T113" s="185" t="s">
        <v>144</v>
      </c>
      <c r="U113" s="160">
        <v>7.1999999999999995E-2</v>
      </c>
      <c r="V113" s="160">
        <f>ROUND(E113*U113,2)</f>
        <v>2.16</v>
      </c>
      <c r="W113" s="160"/>
      <c r="X113" s="160" t="s">
        <v>145</v>
      </c>
      <c r="Y113" s="160" t="s">
        <v>146</v>
      </c>
      <c r="Z113" s="149"/>
      <c r="AA113" s="149"/>
      <c r="AB113" s="149"/>
      <c r="AC113" s="149"/>
      <c r="AD113" s="149"/>
      <c r="AE113" s="149"/>
      <c r="AF113" s="149"/>
      <c r="AG113" s="149" t="s">
        <v>147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ht="22.5" outlineLevel="1">
      <c r="A114" s="179">
        <v>49</v>
      </c>
      <c r="B114" s="180" t="s">
        <v>304</v>
      </c>
      <c r="C114" s="189" t="s">
        <v>305</v>
      </c>
      <c r="D114" s="181" t="s">
        <v>150</v>
      </c>
      <c r="E114" s="182">
        <v>30</v>
      </c>
      <c r="F114" s="183"/>
      <c r="G114" s="184">
        <f>ROUND(E114*F114,2)</f>
        <v>0</v>
      </c>
      <c r="H114" s="183"/>
      <c r="I114" s="184">
        <f>ROUND(E114*H114,2)</f>
        <v>0</v>
      </c>
      <c r="J114" s="183"/>
      <c r="K114" s="184">
        <f>ROUND(E114*J114,2)</f>
        <v>0</v>
      </c>
      <c r="L114" s="184">
        <v>21</v>
      </c>
      <c r="M114" s="184">
        <f>G114*(1+L114/100)</f>
        <v>0</v>
      </c>
      <c r="N114" s="182">
        <v>4.4999999999999999E-4</v>
      </c>
      <c r="O114" s="182">
        <f>ROUND(E114*N114,2)</f>
        <v>0.01</v>
      </c>
      <c r="P114" s="182">
        <v>0</v>
      </c>
      <c r="Q114" s="182">
        <f>ROUND(E114*P114,2)</f>
        <v>0</v>
      </c>
      <c r="R114" s="184" t="s">
        <v>283</v>
      </c>
      <c r="S114" s="184" t="s">
        <v>144</v>
      </c>
      <c r="T114" s="185" t="s">
        <v>144</v>
      </c>
      <c r="U114" s="160">
        <v>0.16</v>
      </c>
      <c r="V114" s="160">
        <f>ROUND(E114*U114,2)</f>
        <v>4.8</v>
      </c>
      <c r="W114" s="160"/>
      <c r="X114" s="160" t="s">
        <v>145</v>
      </c>
      <c r="Y114" s="160" t="s">
        <v>146</v>
      </c>
      <c r="Z114" s="149"/>
      <c r="AA114" s="149"/>
      <c r="AB114" s="149"/>
      <c r="AC114" s="149"/>
      <c r="AD114" s="149"/>
      <c r="AE114" s="149"/>
      <c r="AF114" s="149"/>
      <c r="AG114" s="149" t="s">
        <v>147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ht="22.5" outlineLevel="1">
      <c r="A115" s="172">
        <v>50</v>
      </c>
      <c r="B115" s="173" t="s">
        <v>306</v>
      </c>
      <c r="C115" s="190" t="s">
        <v>307</v>
      </c>
      <c r="D115" s="174" t="s">
        <v>150</v>
      </c>
      <c r="E115" s="175">
        <v>60</v>
      </c>
      <c r="F115" s="176"/>
      <c r="G115" s="177">
        <f>ROUND(E115*F115,2)</f>
        <v>0</v>
      </c>
      <c r="H115" s="176"/>
      <c r="I115" s="177">
        <f>ROUND(E115*H115,2)</f>
        <v>0</v>
      </c>
      <c r="J115" s="176"/>
      <c r="K115" s="177">
        <f>ROUND(E115*J115,2)</f>
        <v>0</v>
      </c>
      <c r="L115" s="177">
        <v>21</v>
      </c>
      <c r="M115" s="177">
        <f>G115*(1+L115/100)</f>
        <v>0</v>
      </c>
      <c r="N115" s="175">
        <v>1.4999999999999999E-4</v>
      </c>
      <c r="O115" s="175">
        <f>ROUND(E115*N115,2)</f>
        <v>0.01</v>
      </c>
      <c r="P115" s="175">
        <v>0</v>
      </c>
      <c r="Q115" s="175">
        <f>ROUND(E115*P115,2)</f>
        <v>0</v>
      </c>
      <c r="R115" s="177" t="s">
        <v>283</v>
      </c>
      <c r="S115" s="177" t="s">
        <v>144</v>
      </c>
      <c r="T115" s="178" t="s">
        <v>144</v>
      </c>
      <c r="U115" s="160">
        <v>7.0000000000000007E-2</v>
      </c>
      <c r="V115" s="160">
        <f>ROUND(E115*U115,2)</f>
        <v>4.2</v>
      </c>
      <c r="W115" s="160"/>
      <c r="X115" s="160" t="s">
        <v>145</v>
      </c>
      <c r="Y115" s="160" t="s">
        <v>146</v>
      </c>
      <c r="Z115" s="149"/>
      <c r="AA115" s="149"/>
      <c r="AB115" s="149"/>
      <c r="AC115" s="149"/>
      <c r="AD115" s="149"/>
      <c r="AE115" s="149"/>
      <c r="AF115" s="149"/>
      <c r="AG115" s="149" t="s">
        <v>147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>
      <c r="A116" s="156">
        <v>51</v>
      </c>
      <c r="B116" s="157" t="s">
        <v>308</v>
      </c>
      <c r="C116" s="192" t="s">
        <v>309</v>
      </c>
      <c r="D116" s="158" t="s">
        <v>0</v>
      </c>
      <c r="E116" s="187"/>
      <c r="F116" s="161"/>
      <c r="G116" s="160">
        <f>ROUND(E116*F116,2)</f>
        <v>0</v>
      </c>
      <c r="H116" s="161"/>
      <c r="I116" s="160">
        <f>ROUND(E116*H116,2)</f>
        <v>0</v>
      </c>
      <c r="J116" s="161"/>
      <c r="K116" s="160">
        <f>ROUND(E116*J116,2)</f>
        <v>0</v>
      </c>
      <c r="L116" s="160">
        <v>21</v>
      </c>
      <c r="M116" s="160">
        <f>G116*(1+L116/100)</f>
        <v>0</v>
      </c>
      <c r="N116" s="159">
        <v>0</v>
      </c>
      <c r="O116" s="159">
        <f>ROUND(E116*N116,2)</f>
        <v>0</v>
      </c>
      <c r="P116" s="159">
        <v>0</v>
      </c>
      <c r="Q116" s="159">
        <f>ROUND(E116*P116,2)</f>
        <v>0</v>
      </c>
      <c r="R116" s="160" t="s">
        <v>283</v>
      </c>
      <c r="S116" s="160" t="s">
        <v>144</v>
      </c>
      <c r="T116" s="160" t="s">
        <v>144</v>
      </c>
      <c r="U116" s="160">
        <v>0</v>
      </c>
      <c r="V116" s="160">
        <f>ROUND(E116*U116,2)</f>
        <v>0</v>
      </c>
      <c r="W116" s="160"/>
      <c r="X116" s="160" t="s">
        <v>214</v>
      </c>
      <c r="Y116" s="160" t="s">
        <v>146</v>
      </c>
      <c r="Z116" s="149"/>
      <c r="AA116" s="149"/>
      <c r="AB116" s="149"/>
      <c r="AC116" s="149"/>
      <c r="AD116" s="149"/>
      <c r="AE116" s="149"/>
      <c r="AF116" s="149"/>
      <c r="AG116" s="149" t="s">
        <v>215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>
      <c r="A117" s="165" t="s">
        <v>138</v>
      </c>
      <c r="B117" s="166" t="s">
        <v>97</v>
      </c>
      <c r="C117" s="188" t="s">
        <v>98</v>
      </c>
      <c r="D117" s="167"/>
      <c r="E117" s="168"/>
      <c r="F117" s="169"/>
      <c r="G117" s="169">
        <f>SUMIF(AG118:AG148,"&lt;&gt;NOR",G118:G148)</f>
        <v>0</v>
      </c>
      <c r="H117" s="169"/>
      <c r="I117" s="169">
        <f>SUM(I118:I148)</f>
        <v>0</v>
      </c>
      <c r="J117" s="169"/>
      <c r="K117" s="169">
        <f>SUM(K118:K148)</f>
        <v>0</v>
      </c>
      <c r="L117" s="169"/>
      <c r="M117" s="169">
        <f>SUM(M118:M148)</f>
        <v>0</v>
      </c>
      <c r="N117" s="168"/>
      <c r="O117" s="168">
        <f>SUM(O118:O148)</f>
        <v>1.2000000000000002</v>
      </c>
      <c r="P117" s="168"/>
      <c r="Q117" s="168">
        <f>SUM(Q118:Q148)</f>
        <v>3.17</v>
      </c>
      <c r="R117" s="169"/>
      <c r="S117" s="169"/>
      <c r="T117" s="170"/>
      <c r="U117" s="164"/>
      <c r="V117" s="164">
        <f>SUM(V118:V148)</f>
        <v>83.36</v>
      </c>
      <c r="W117" s="164"/>
      <c r="X117" s="164"/>
      <c r="Y117" s="164"/>
      <c r="AG117" t="s">
        <v>139</v>
      </c>
    </row>
    <row r="118" spans="1:60" ht="22.5" outlineLevel="1">
      <c r="A118" s="179">
        <v>52</v>
      </c>
      <c r="B118" s="180" t="s">
        <v>310</v>
      </c>
      <c r="C118" s="189" t="s">
        <v>311</v>
      </c>
      <c r="D118" s="181" t="s">
        <v>150</v>
      </c>
      <c r="E118" s="182">
        <v>30</v>
      </c>
      <c r="F118" s="183"/>
      <c r="G118" s="184">
        <f>ROUND(E118*F118,2)</f>
        <v>0</v>
      </c>
      <c r="H118" s="183"/>
      <c r="I118" s="184">
        <f>ROUND(E118*H118,2)</f>
        <v>0</v>
      </c>
      <c r="J118" s="183"/>
      <c r="K118" s="184">
        <f>ROUND(E118*J118,2)</f>
        <v>0</v>
      </c>
      <c r="L118" s="184">
        <v>21</v>
      </c>
      <c r="M118" s="184">
        <f>G118*(1+L118/100)</f>
        <v>0</v>
      </c>
      <c r="N118" s="182">
        <v>0</v>
      </c>
      <c r="O118" s="182">
        <f>ROUND(E118*N118,2)</f>
        <v>0</v>
      </c>
      <c r="P118" s="182">
        <v>0</v>
      </c>
      <c r="Q118" s="182">
        <f>ROUND(E118*P118,2)</f>
        <v>0</v>
      </c>
      <c r="R118" s="184" t="s">
        <v>283</v>
      </c>
      <c r="S118" s="184" t="s">
        <v>144</v>
      </c>
      <c r="T118" s="185" t="s">
        <v>144</v>
      </c>
      <c r="U118" s="160">
        <v>0.27</v>
      </c>
      <c r="V118" s="160">
        <f>ROUND(E118*U118,2)</f>
        <v>8.1</v>
      </c>
      <c r="W118" s="160"/>
      <c r="X118" s="160" t="s">
        <v>145</v>
      </c>
      <c r="Y118" s="160" t="s">
        <v>146</v>
      </c>
      <c r="Z118" s="149"/>
      <c r="AA118" s="149"/>
      <c r="AB118" s="149"/>
      <c r="AC118" s="149"/>
      <c r="AD118" s="149"/>
      <c r="AE118" s="149"/>
      <c r="AF118" s="149"/>
      <c r="AG118" s="149" t="s">
        <v>147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>
      <c r="A119" s="172">
        <v>53</v>
      </c>
      <c r="B119" s="173" t="s">
        <v>312</v>
      </c>
      <c r="C119" s="190" t="s">
        <v>313</v>
      </c>
      <c r="D119" s="174" t="s">
        <v>142</v>
      </c>
      <c r="E119" s="175">
        <v>129.96</v>
      </c>
      <c r="F119" s="176"/>
      <c r="G119" s="177">
        <f>ROUND(E119*F119,2)</f>
        <v>0</v>
      </c>
      <c r="H119" s="176"/>
      <c r="I119" s="177">
        <f>ROUND(E119*H119,2)</f>
        <v>0</v>
      </c>
      <c r="J119" s="176"/>
      <c r="K119" s="177">
        <f>ROUND(E119*J119,2)</f>
        <v>0</v>
      </c>
      <c r="L119" s="177">
        <v>21</v>
      </c>
      <c r="M119" s="177">
        <f>G119*(1+L119/100)</f>
        <v>0</v>
      </c>
      <c r="N119" s="175">
        <v>0</v>
      </c>
      <c r="O119" s="175">
        <f>ROUND(E119*N119,2)</f>
        <v>0</v>
      </c>
      <c r="P119" s="175">
        <v>2.3800000000000002E-2</v>
      </c>
      <c r="Q119" s="175">
        <f>ROUND(E119*P119,2)</f>
        <v>3.09</v>
      </c>
      <c r="R119" s="177" t="s">
        <v>283</v>
      </c>
      <c r="S119" s="177" t="s">
        <v>144</v>
      </c>
      <c r="T119" s="178" t="s">
        <v>144</v>
      </c>
      <c r="U119" s="160">
        <v>0.08</v>
      </c>
      <c r="V119" s="160">
        <f>ROUND(E119*U119,2)</f>
        <v>10.4</v>
      </c>
      <c r="W119" s="160"/>
      <c r="X119" s="160" t="s">
        <v>145</v>
      </c>
      <c r="Y119" s="160" t="s">
        <v>146</v>
      </c>
      <c r="Z119" s="149"/>
      <c r="AA119" s="149"/>
      <c r="AB119" s="149"/>
      <c r="AC119" s="149"/>
      <c r="AD119" s="149"/>
      <c r="AE119" s="149"/>
      <c r="AF119" s="149"/>
      <c r="AG119" s="149" t="s">
        <v>147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2">
      <c r="A120" s="156"/>
      <c r="B120" s="157"/>
      <c r="C120" s="191" t="s">
        <v>314</v>
      </c>
      <c r="D120" s="162"/>
      <c r="E120" s="163">
        <v>128.52000000000001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49"/>
      <c r="AA120" s="149"/>
      <c r="AB120" s="149"/>
      <c r="AC120" s="149"/>
      <c r="AD120" s="149"/>
      <c r="AE120" s="149"/>
      <c r="AF120" s="149"/>
      <c r="AG120" s="149" t="s">
        <v>169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3">
      <c r="A121" s="156"/>
      <c r="B121" s="157"/>
      <c r="C121" s="191" t="s">
        <v>315</v>
      </c>
      <c r="D121" s="162"/>
      <c r="E121" s="163">
        <v>1.44</v>
      </c>
      <c r="F121" s="160"/>
      <c r="G121" s="160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49"/>
      <c r="AA121" s="149"/>
      <c r="AB121" s="149"/>
      <c r="AC121" s="149"/>
      <c r="AD121" s="149"/>
      <c r="AE121" s="149"/>
      <c r="AF121" s="149"/>
      <c r="AG121" s="149" t="s">
        <v>169</v>
      </c>
      <c r="AH121" s="149">
        <v>0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ht="33.75" outlineLevel="1">
      <c r="A122" s="179">
        <v>54</v>
      </c>
      <c r="B122" s="180" t="s">
        <v>316</v>
      </c>
      <c r="C122" s="189" t="s">
        <v>317</v>
      </c>
      <c r="D122" s="181" t="s">
        <v>150</v>
      </c>
      <c r="E122" s="182">
        <v>4</v>
      </c>
      <c r="F122" s="183"/>
      <c r="G122" s="184">
        <f t="shared" ref="G122:G138" si="0">ROUND(E122*F122,2)</f>
        <v>0</v>
      </c>
      <c r="H122" s="183"/>
      <c r="I122" s="184">
        <f t="shared" ref="I122:I138" si="1">ROUND(E122*H122,2)</f>
        <v>0</v>
      </c>
      <c r="J122" s="183"/>
      <c r="K122" s="184">
        <f t="shared" ref="K122:K138" si="2">ROUND(E122*J122,2)</f>
        <v>0</v>
      </c>
      <c r="L122" s="184">
        <v>21</v>
      </c>
      <c r="M122" s="184">
        <f t="shared" ref="M122:M138" si="3">G122*(1+L122/100)</f>
        <v>0</v>
      </c>
      <c r="N122" s="182">
        <v>1.512E-2</v>
      </c>
      <c r="O122" s="182">
        <f t="shared" ref="O122:O138" si="4">ROUND(E122*N122,2)</f>
        <v>0.06</v>
      </c>
      <c r="P122" s="182">
        <v>0</v>
      </c>
      <c r="Q122" s="182">
        <f t="shared" ref="Q122:Q138" si="5">ROUND(E122*P122,2)</f>
        <v>0</v>
      </c>
      <c r="R122" s="184" t="s">
        <v>283</v>
      </c>
      <c r="S122" s="184" t="s">
        <v>144</v>
      </c>
      <c r="T122" s="185" t="s">
        <v>144</v>
      </c>
      <c r="U122" s="160">
        <v>0.85499999999999998</v>
      </c>
      <c r="V122" s="160">
        <f t="shared" ref="V122:V138" si="6">ROUND(E122*U122,2)</f>
        <v>3.42</v>
      </c>
      <c r="W122" s="160"/>
      <c r="X122" s="160" t="s">
        <v>145</v>
      </c>
      <c r="Y122" s="160" t="s">
        <v>146</v>
      </c>
      <c r="Z122" s="149"/>
      <c r="AA122" s="149"/>
      <c r="AB122" s="149"/>
      <c r="AC122" s="149"/>
      <c r="AD122" s="149"/>
      <c r="AE122" s="149"/>
      <c r="AF122" s="149"/>
      <c r="AG122" s="149" t="s">
        <v>147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ht="33.75" outlineLevel="1">
      <c r="A123" s="179">
        <v>55</v>
      </c>
      <c r="B123" s="180" t="s">
        <v>318</v>
      </c>
      <c r="C123" s="189" t="s">
        <v>319</v>
      </c>
      <c r="D123" s="181" t="s">
        <v>150</v>
      </c>
      <c r="E123" s="182">
        <v>1</v>
      </c>
      <c r="F123" s="183"/>
      <c r="G123" s="184">
        <f t="shared" si="0"/>
        <v>0</v>
      </c>
      <c r="H123" s="183"/>
      <c r="I123" s="184">
        <f t="shared" si="1"/>
        <v>0</v>
      </c>
      <c r="J123" s="183"/>
      <c r="K123" s="184">
        <f t="shared" si="2"/>
        <v>0</v>
      </c>
      <c r="L123" s="184">
        <v>21</v>
      </c>
      <c r="M123" s="184">
        <f t="shared" si="3"/>
        <v>0</v>
      </c>
      <c r="N123" s="182">
        <v>1.728E-2</v>
      </c>
      <c r="O123" s="182">
        <f t="shared" si="4"/>
        <v>0.02</v>
      </c>
      <c r="P123" s="182">
        <v>0</v>
      </c>
      <c r="Q123" s="182">
        <f t="shared" si="5"/>
        <v>0</v>
      </c>
      <c r="R123" s="184" t="s">
        <v>283</v>
      </c>
      <c r="S123" s="184" t="s">
        <v>144</v>
      </c>
      <c r="T123" s="185" t="s">
        <v>144</v>
      </c>
      <c r="U123" s="160">
        <v>0.86299999999999999</v>
      </c>
      <c r="V123" s="160">
        <f t="shared" si="6"/>
        <v>0.86</v>
      </c>
      <c r="W123" s="160"/>
      <c r="X123" s="160" t="s">
        <v>145</v>
      </c>
      <c r="Y123" s="160" t="s">
        <v>146</v>
      </c>
      <c r="Z123" s="149"/>
      <c r="AA123" s="149"/>
      <c r="AB123" s="149"/>
      <c r="AC123" s="149"/>
      <c r="AD123" s="149"/>
      <c r="AE123" s="149"/>
      <c r="AF123" s="149"/>
      <c r="AG123" s="149" t="s">
        <v>147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33.75" outlineLevel="1">
      <c r="A124" s="179">
        <v>56</v>
      </c>
      <c r="B124" s="180" t="s">
        <v>320</v>
      </c>
      <c r="C124" s="189" t="s">
        <v>321</v>
      </c>
      <c r="D124" s="181" t="s">
        <v>150</v>
      </c>
      <c r="E124" s="182">
        <v>1</v>
      </c>
      <c r="F124" s="183"/>
      <c r="G124" s="184">
        <f t="shared" si="0"/>
        <v>0</v>
      </c>
      <c r="H124" s="183"/>
      <c r="I124" s="184">
        <f t="shared" si="1"/>
        <v>0</v>
      </c>
      <c r="J124" s="183"/>
      <c r="K124" s="184">
        <f t="shared" si="2"/>
        <v>0</v>
      </c>
      <c r="L124" s="184">
        <v>21</v>
      </c>
      <c r="M124" s="184">
        <f t="shared" si="3"/>
        <v>0</v>
      </c>
      <c r="N124" s="182">
        <v>2.8080000000000001E-2</v>
      </c>
      <c r="O124" s="182">
        <f t="shared" si="4"/>
        <v>0.03</v>
      </c>
      <c r="P124" s="182">
        <v>0</v>
      </c>
      <c r="Q124" s="182">
        <f t="shared" si="5"/>
        <v>0</v>
      </c>
      <c r="R124" s="184" t="s">
        <v>283</v>
      </c>
      <c r="S124" s="184" t="s">
        <v>144</v>
      </c>
      <c r="T124" s="185" t="s">
        <v>144</v>
      </c>
      <c r="U124" s="160">
        <v>0.96099999999999997</v>
      </c>
      <c r="V124" s="160">
        <f t="shared" si="6"/>
        <v>0.96</v>
      </c>
      <c r="W124" s="160"/>
      <c r="X124" s="160" t="s">
        <v>145</v>
      </c>
      <c r="Y124" s="160" t="s">
        <v>146</v>
      </c>
      <c r="Z124" s="149"/>
      <c r="AA124" s="149"/>
      <c r="AB124" s="149"/>
      <c r="AC124" s="149"/>
      <c r="AD124" s="149"/>
      <c r="AE124" s="149"/>
      <c r="AF124" s="149"/>
      <c r="AG124" s="149" t="s">
        <v>147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ht="33.75" outlineLevel="1">
      <c r="A125" s="179">
        <v>57</v>
      </c>
      <c r="B125" s="180" t="s">
        <v>322</v>
      </c>
      <c r="C125" s="189" t="s">
        <v>323</v>
      </c>
      <c r="D125" s="181" t="s">
        <v>150</v>
      </c>
      <c r="E125" s="182">
        <v>2</v>
      </c>
      <c r="F125" s="183"/>
      <c r="G125" s="184">
        <f t="shared" si="0"/>
        <v>0</v>
      </c>
      <c r="H125" s="183"/>
      <c r="I125" s="184">
        <f t="shared" si="1"/>
        <v>0</v>
      </c>
      <c r="J125" s="183"/>
      <c r="K125" s="184">
        <f t="shared" si="2"/>
        <v>0</v>
      </c>
      <c r="L125" s="184">
        <v>21</v>
      </c>
      <c r="M125" s="184">
        <f t="shared" si="3"/>
        <v>0</v>
      </c>
      <c r="N125" s="182">
        <v>3.0630000000000001E-2</v>
      </c>
      <c r="O125" s="182">
        <f t="shared" si="4"/>
        <v>0.06</v>
      </c>
      <c r="P125" s="182">
        <v>0</v>
      </c>
      <c r="Q125" s="182">
        <f t="shared" si="5"/>
        <v>0</v>
      </c>
      <c r="R125" s="184" t="s">
        <v>283</v>
      </c>
      <c r="S125" s="184" t="s">
        <v>144</v>
      </c>
      <c r="T125" s="185" t="s">
        <v>144</v>
      </c>
      <c r="U125" s="160">
        <v>1</v>
      </c>
      <c r="V125" s="160">
        <f t="shared" si="6"/>
        <v>2</v>
      </c>
      <c r="W125" s="160"/>
      <c r="X125" s="160" t="s">
        <v>145</v>
      </c>
      <c r="Y125" s="160" t="s">
        <v>146</v>
      </c>
      <c r="Z125" s="149"/>
      <c r="AA125" s="149"/>
      <c r="AB125" s="149"/>
      <c r="AC125" s="149"/>
      <c r="AD125" s="149"/>
      <c r="AE125" s="149"/>
      <c r="AF125" s="149"/>
      <c r="AG125" s="149" t="s">
        <v>147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ht="33.75" outlineLevel="1">
      <c r="A126" s="179">
        <v>58</v>
      </c>
      <c r="B126" s="180" t="s">
        <v>324</v>
      </c>
      <c r="C126" s="189" t="s">
        <v>325</v>
      </c>
      <c r="D126" s="181" t="s">
        <v>150</v>
      </c>
      <c r="E126" s="182">
        <v>2</v>
      </c>
      <c r="F126" s="183"/>
      <c r="G126" s="184">
        <f t="shared" si="0"/>
        <v>0</v>
      </c>
      <c r="H126" s="183"/>
      <c r="I126" s="184">
        <f t="shared" si="1"/>
        <v>0</v>
      </c>
      <c r="J126" s="183"/>
      <c r="K126" s="184">
        <f t="shared" si="2"/>
        <v>0</v>
      </c>
      <c r="L126" s="184">
        <v>21</v>
      </c>
      <c r="M126" s="184">
        <f t="shared" si="3"/>
        <v>0</v>
      </c>
      <c r="N126" s="182">
        <v>3.0329999999999999E-2</v>
      </c>
      <c r="O126" s="182">
        <f t="shared" si="4"/>
        <v>0.06</v>
      </c>
      <c r="P126" s="182">
        <v>0</v>
      </c>
      <c r="Q126" s="182">
        <f t="shared" si="5"/>
        <v>0</v>
      </c>
      <c r="R126" s="184" t="s">
        <v>283</v>
      </c>
      <c r="S126" s="184" t="s">
        <v>144</v>
      </c>
      <c r="T126" s="185" t="s">
        <v>144</v>
      </c>
      <c r="U126" s="160">
        <v>0.95299999999999996</v>
      </c>
      <c r="V126" s="160">
        <f t="shared" si="6"/>
        <v>1.91</v>
      </c>
      <c r="W126" s="160"/>
      <c r="X126" s="160" t="s">
        <v>145</v>
      </c>
      <c r="Y126" s="160" t="s">
        <v>146</v>
      </c>
      <c r="Z126" s="149"/>
      <c r="AA126" s="149"/>
      <c r="AB126" s="149"/>
      <c r="AC126" s="149"/>
      <c r="AD126" s="149"/>
      <c r="AE126" s="149"/>
      <c r="AF126" s="149"/>
      <c r="AG126" s="149" t="s">
        <v>147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33.75" outlineLevel="1">
      <c r="A127" s="179">
        <v>59</v>
      </c>
      <c r="B127" s="180" t="s">
        <v>326</v>
      </c>
      <c r="C127" s="189" t="s">
        <v>327</v>
      </c>
      <c r="D127" s="181" t="s">
        <v>150</v>
      </c>
      <c r="E127" s="182">
        <v>1</v>
      </c>
      <c r="F127" s="183"/>
      <c r="G127" s="184">
        <f t="shared" si="0"/>
        <v>0</v>
      </c>
      <c r="H127" s="183"/>
      <c r="I127" s="184">
        <f t="shared" si="1"/>
        <v>0</v>
      </c>
      <c r="J127" s="183"/>
      <c r="K127" s="184">
        <f t="shared" si="2"/>
        <v>0</v>
      </c>
      <c r="L127" s="184">
        <v>21</v>
      </c>
      <c r="M127" s="184">
        <f t="shared" si="3"/>
        <v>0</v>
      </c>
      <c r="N127" s="182">
        <v>3.2669999999999998E-2</v>
      </c>
      <c r="O127" s="182">
        <f t="shared" si="4"/>
        <v>0.03</v>
      </c>
      <c r="P127" s="182">
        <v>0</v>
      </c>
      <c r="Q127" s="182">
        <f t="shared" si="5"/>
        <v>0</v>
      </c>
      <c r="R127" s="184" t="s">
        <v>283</v>
      </c>
      <c r="S127" s="184" t="s">
        <v>144</v>
      </c>
      <c r="T127" s="185" t="s">
        <v>144</v>
      </c>
      <c r="U127" s="160">
        <v>0.94499999999999995</v>
      </c>
      <c r="V127" s="160">
        <f t="shared" si="6"/>
        <v>0.95</v>
      </c>
      <c r="W127" s="160"/>
      <c r="X127" s="160" t="s">
        <v>145</v>
      </c>
      <c r="Y127" s="160" t="s">
        <v>146</v>
      </c>
      <c r="Z127" s="149"/>
      <c r="AA127" s="149"/>
      <c r="AB127" s="149"/>
      <c r="AC127" s="149"/>
      <c r="AD127" s="149"/>
      <c r="AE127" s="149"/>
      <c r="AF127" s="149"/>
      <c r="AG127" s="149" t="s">
        <v>147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33.75" outlineLevel="1">
      <c r="A128" s="179">
        <v>60</v>
      </c>
      <c r="B128" s="180" t="s">
        <v>328</v>
      </c>
      <c r="C128" s="189" t="s">
        <v>329</v>
      </c>
      <c r="D128" s="181" t="s">
        <v>150</v>
      </c>
      <c r="E128" s="182">
        <v>2</v>
      </c>
      <c r="F128" s="183"/>
      <c r="G128" s="184">
        <f t="shared" si="0"/>
        <v>0</v>
      </c>
      <c r="H128" s="183"/>
      <c r="I128" s="184">
        <f t="shared" si="1"/>
        <v>0</v>
      </c>
      <c r="J128" s="183"/>
      <c r="K128" s="184">
        <f t="shared" si="2"/>
        <v>0</v>
      </c>
      <c r="L128" s="184">
        <v>21</v>
      </c>
      <c r="M128" s="184">
        <f t="shared" si="3"/>
        <v>0</v>
      </c>
      <c r="N128" s="182">
        <v>3.0470000000000001E-2</v>
      </c>
      <c r="O128" s="182">
        <f t="shared" si="4"/>
        <v>0.06</v>
      </c>
      <c r="P128" s="182">
        <v>0</v>
      </c>
      <c r="Q128" s="182">
        <f t="shared" si="5"/>
        <v>0</v>
      </c>
      <c r="R128" s="184" t="s">
        <v>283</v>
      </c>
      <c r="S128" s="184" t="s">
        <v>144</v>
      </c>
      <c r="T128" s="185" t="s">
        <v>144</v>
      </c>
      <c r="U128" s="160">
        <v>1.0229999999999999</v>
      </c>
      <c r="V128" s="160">
        <f t="shared" si="6"/>
        <v>2.0499999999999998</v>
      </c>
      <c r="W128" s="160"/>
      <c r="X128" s="160" t="s">
        <v>145</v>
      </c>
      <c r="Y128" s="160" t="s">
        <v>146</v>
      </c>
      <c r="Z128" s="149"/>
      <c r="AA128" s="149"/>
      <c r="AB128" s="149"/>
      <c r="AC128" s="149"/>
      <c r="AD128" s="149"/>
      <c r="AE128" s="149"/>
      <c r="AF128" s="149"/>
      <c r="AG128" s="149" t="s">
        <v>147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33.75" outlineLevel="1">
      <c r="A129" s="179">
        <v>61</v>
      </c>
      <c r="B129" s="180" t="s">
        <v>330</v>
      </c>
      <c r="C129" s="189" t="s">
        <v>331</v>
      </c>
      <c r="D129" s="181" t="s">
        <v>150</v>
      </c>
      <c r="E129" s="182">
        <v>8</v>
      </c>
      <c r="F129" s="183"/>
      <c r="G129" s="184">
        <f t="shared" si="0"/>
        <v>0</v>
      </c>
      <c r="H129" s="183"/>
      <c r="I129" s="184">
        <f t="shared" si="1"/>
        <v>0</v>
      </c>
      <c r="J129" s="183"/>
      <c r="K129" s="184">
        <f t="shared" si="2"/>
        <v>0</v>
      </c>
      <c r="L129" s="184">
        <v>21</v>
      </c>
      <c r="M129" s="184">
        <f t="shared" si="3"/>
        <v>0</v>
      </c>
      <c r="N129" s="182">
        <v>6.3710000000000003E-2</v>
      </c>
      <c r="O129" s="182">
        <f t="shared" si="4"/>
        <v>0.51</v>
      </c>
      <c r="P129" s="182">
        <v>0</v>
      </c>
      <c r="Q129" s="182">
        <f t="shared" si="5"/>
        <v>0</v>
      </c>
      <c r="R129" s="184" t="s">
        <v>283</v>
      </c>
      <c r="S129" s="184" t="s">
        <v>144</v>
      </c>
      <c r="T129" s="185" t="s">
        <v>144</v>
      </c>
      <c r="U129" s="160">
        <v>1.5825</v>
      </c>
      <c r="V129" s="160">
        <f t="shared" si="6"/>
        <v>12.66</v>
      </c>
      <c r="W129" s="160"/>
      <c r="X129" s="160" t="s">
        <v>145</v>
      </c>
      <c r="Y129" s="160" t="s">
        <v>146</v>
      </c>
      <c r="Z129" s="149"/>
      <c r="AA129" s="149"/>
      <c r="AB129" s="149"/>
      <c r="AC129" s="149"/>
      <c r="AD129" s="149"/>
      <c r="AE129" s="149"/>
      <c r="AF129" s="149"/>
      <c r="AG129" s="149" t="s">
        <v>147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ht="33.75" outlineLevel="1">
      <c r="A130" s="179">
        <v>62</v>
      </c>
      <c r="B130" s="180" t="s">
        <v>332</v>
      </c>
      <c r="C130" s="189" t="s">
        <v>333</v>
      </c>
      <c r="D130" s="181" t="s">
        <v>150</v>
      </c>
      <c r="E130" s="182">
        <v>4</v>
      </c>
      <c r="F130" s="183"/>
      <c r="G130" s="184">
        <f t="shared" si="0"/>
        <v>0</v>
      </c>
      <c r="H130" s="183"/>
      <c r="I130" s="184">
        <f t="shared" si="1"/>
        <v>0</v>
      </c>
      <c r="J130" s="183"/>
      <c r="K130" s="184">
        <f t="shared" si="2"/>
        <v>0</v>
      </c>
      <c r="L130" s="184">
        <v>21</v>
      </c>
      <c r="M130" s="184">
        <f t="shared" si="3"/>
        <v>0</v>
      </c>
      <c r="N130" s="182">
        <v>5.5160000000000001E-2</v>
      </c>
      <c r="O130" s="182">
        <f t="shared" si="4"/>
        <v>0.22</v>
      </c>
      <c r="P130" s="182">
        <v>0</v>
      </c>
      <c r="Q130" s="182">
        <f t="shared" si="5"/>
        <v>0</v>
      </c>
      <c r="R130" s="184" t="s">
        <v>283</v>
      </c>
      <c r="S130" s="184" t="s">
        <v>144</v>
      </c>
      <c r="T130" s="185" t="s">
        <v>144</v>
      </c>
      <c r="U130" s="160">
        <v>1.177</v>
      </c>
      <c r="V130" s="160">
        <f t="shared" si="6"/>
        <v>4.71</v>
      </c>
      <c r="W130" s="160"/>
      <c r="X130" s="160" t="s">
        <v>145</v>
      </c>
      <c r="Y130" s="160" t="s">
        <v>146</v>
      </c>
      <c r="Z130" s="149"/>
      <c r="AA130" s="149"/>
      <c r="AB130" s="149"/>
      <c r="AC130" s="149"/>
      <c r="AD130" s="149"/>
      <c r="AE130" s="149"/>
      <c r="AF130" s="149"/>
      <c r="AG130" s="149" t="s">
        <v>147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>
      <c r="A131" s="179">
        <v>63</v>
      </c>
      <c r="B131" s="180" t="s">
        <v>334</v>
      </c>
      <c r="C131" s="189" t="s">
        <v>335</v>
      </c>
      <c r="D131" s="181" t="s">
        <v>150</v>
      </c>
      <c r="E131" s="182">
        <v>1</v>
      </c>
      <c r="F131" s="183"/>
      <c r="G131" s="184">
        <f t="shared" si="0"/>
        <v>0</v>
      </c>
      <c r="H131" s="183"/>
      <c r="I131" s="184">
        <f t="shared" si="1"/>
        <v>0</v>
      </c>
      <c r="J131" s="183"/>
      <c r="K131" s="184">
        <f t="shared" si="2"/>
        <v>0</v>
      </c>
      <c r="L131" s="184">
        <v>21</v>
      </c>
      <c r="M131" s="184">
        <f t="shared" si="3"/>
        <v>0</v>
      </c>
      <c r="N131" s="182">
        <v>0</v>
      </c>
      <c r="O131" s="182">
        <f t="shared" si="4"/>
        <v>0</v>
      </c>
      <c r="P131" s="182">
        <v>0</v>
      </c>
      <c r="Q131" s="182">
        <f t="shared" si="5"/>
        <v>0</v>
      </c>
      <c r="R131" s="184" t="s">
        <v>283</v>
      </c>
      <c r="S131" s="184" t="s">
        <v>144</v>
      </c>
      <c r="T131" s="185" t="s">
        <v>144</v>
      </c>
      <c r="U131" s="160">
        <v>0.87</v>
      </c>
      <c r="V131" s="160">
        <f t="shared" si="6"/>
        <v>0.87</v>
      </c>
      <c r="W131" s="160"/>
      <c r="X131" s="160" t="s">
        <v>145</v>
      </c>
      <c r="Y131" s="160" t="s">
        <v>146</v>
      </c>
      <c r="Z131" s="149"/>
      <c r="AA131" s="149"/>
      <c r="AB131" s="149"/>
      <c r="AC131" s="149"/>
      <c r="AD131" s="149"/>
      <c r="AE131" s="149"/>
      <c r="AF131" s="149"/>
      <c r="AG131" s="149" t="s">
        <v>147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>
      <c r="A132" s="179">
        <v>64</v>
      </c>
      <c r="B132" s="180" t="s">
        <v>336</v>
      </c>
      <c r="C132" s="189" t="s">
        <v>337</v>
      </c>
      <c r="D132" s="181" t="s">
        <v>150</v>
      </c>
      <c r="E132" s="182">
        <v>1</v>
      </c>
      <c r="F132" s="183"/>
      <c r="G132" s="184">
        <f t="shared" si="0"/>
        <v>0</v>
      </c>
      <c r="H132" s="183"/>
      <c r="I132" s="184">
        <f t="shared" si="1"/>
        <v>0</v>
      </c>
      <c r="J132" s="183"/>
      <c r="K132" s="184">
        <f t="shared" si="2"/>
        <v>0</v>
      </c>
      <c r="L132" s="184">
        <v>21</v>
      </c>
      <c r="M132" s="184">
        <f t="shared" si="3"/>
        <v>0</v>
      </c>
      <c r="N132" s="182">
        <v>0</v>
      </c>
      <c r="O132" s="182">
        <f t="shared" si="4"/>
        <v>0</v>
      </c>
      <c r="P132" s="182">
        <v>0</v>
      </c>
      <c r="Q132" s="182">
        <f t="shared" si="5"/>
        <v>0</v>
      </c>
      <c r="R132" s="184" t="s">
        <v>283</v>
      </c>
      <c r="S132" s="184" t="s">
        <v>144</v>
      </c>
      <c r="T132" s="185" t="s">
        <v>144</v>
      </c>
      <c r="U132" s="160">
        <v>0.94</v>
      </c>
      <c r="V132" s="160">
        <f t="shared" si="6"/>
        <v>0.94</v>
      </c>
      <c r="W132" s="160"/>
      <c r="X132" s="160" t="s">
        <v>145</v>
      </c>
      <c r="Y132" s="160" t="s">
        <v>146</v>
      </c>
      <c r="Z132" s="149"/>
      <c r="AA132" s="149"/>
      <c r="AB132" s="149"/>
      <c r="AC132" s="149"/>
      <c r="AD132" s="149"/>
      <c r="AE132" s="149"/>
      <c r="AF132" s="149"/>
      <c r="AG132" s="149" t="s">
        <v>147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ht="22.5" outlineLevel="1">
      <c r="A133" s="179">
        <v>65</v>
      </c>
      <c r="B133" s="180" t="s">
        <v>338</v>
      </c>
      <c r="C133" s="189" t="s">
        <v>339</v>
      </c>
      <c r="D133" s="181" t="s">
        <v>150</v>
      </c>
      <c r="E133" s="182">
        <v>3</v>
      </c>
      <c r="F133" s="183"/>
      <c r="G133" s="184">
        <f t="shared" si="0"/>
        <v>0</v>
      </c>
      <c r="H133" s="183"/>
      <c r="I133" s="184">
        <f t="shared" si="1"/>
        <v>0</v>
      </c>
      <c r="J133" s="183"/>
      <c r="K133" s="184">
        <f t="shared" si="2"/>
        <v>0</v>
      </c>
      <c r="L133" s="184">
        <v>21</v>
      </c>
      <c r="M133" s="184">
        <f t="shared" si="3"/>
        <v>0</v>
      </c>
      <c r="N133" s="182">
        <v>0</v>
      </c>
      <c r="O133" s="182">
        <f t="shared" si="4"/>
        <v>0</v>
      </c>
      <c r="P133" s="182">
        <v>0</v>
      </c>
      <c r="Q133" s="182">
        <f t="shared" si="5"/>
        <v>0</v>
      </c>
      <c r="R133" s="184" t="s">
        <v>283</v>
      </c>
      <c r="S133" s="184" t="s">
        <v>144</v>
      </c>
      <c r="T133" s="185" t="s">
        <v>144</v>
      </c>
      <c r="U133" s="160">
        <v>1.3169999999999999</v>
      </c>
      <c r="V133" s="160">
        <f t="shared" si="6"/>
        <v>3.95</v>
      </c>
      <c r="W133" s="160"/>
      <c r="X133" s="160" t="s">
        <v>145</v>
      </c>
      <c r="Y133" s="160" t="s">
        <v>146</v>
      </c>
      <c r="Z133" s="149"/>
      <c r="AA133" s="149"/>
      <c r="AB133" s="149"/>
      <c r="AC133" s="149"/>
      <c r="AD133" s="149"/>
      <c r="AE133" s="149"/>
      <c r="AF133" s="149"/>
      <c r="AG133" s="149" t="s">
        <v>147</v>
      </c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>
      <c r="A134" s="179">
        <v>66</v>
      </c>
      <c r="B134" s="180" t="s">
        <v>340</v>
      </c>
      <c r="C134" s="189" t="s">
        <v>341</v>
      </c>
      <c r="D134" s="181" t="s">
        <v>142</v>
      </c>
      <c r="E134" s="182">
        <v>80</v>
      </c>
      <c r="F134" s="183"/>
      <c r="G134" s="184">
        <f t="shared" si="0"/>
        <v>0</v>
      </c>
      <c r="H134" s="183"/>
      <c r="I134" s="184">
        <f t="shared" si="1"/>
        <v>0</v>
      </c>
      <c r="J134" s="183"/>
      <c r="K134" s="184">
        <f t="shared" si="2"/>
        <v>0</v>
      </c>
      <c r="L134" s="184">
        <v>21</v>
      </c>
      <c r="M134" s="184">
        <f t="shared" si="3"/>
        <v>0</v>
      </c>
      <c r="N134" s="182">
        <v>0</v>
      </c>
      <c r="O134" s="182">
        <f t="shared" si="4"/>
        <v>0</v>
      </c>
      <c r="P134" s="182">
        <v>0</v>
      </c>
      <c r="Q134" s="182">
        <f t="shared" si="5"/>
        <v>0</v>
      </c>
      <c r="R134" s="184" t="s">
        <v>283</v>
      </c>
      <c r="S134" s="184" t="s">
        <v>144</v>
      </c>
      <c r="T134" s="185" t="s">
        <v>144</v>
      </c>
      <c r="U134" s="160">
        <v>0.12</v>
      </c>
      <c r="V134" s="160">
        <f t="shared" si="6"/>
        <v>9.6</v>
      </c>
      <c r="W134" s="160"/>
      <c r="X134" s="160" t="s">
        <v>145</v>
      </c>
      <c r="Y134" s="160" t="s">
        <v>146</v>
      </c>
      <c r="Z134" s="149"/>
      <c r="AA134" s="149"/>
      <c r="AB134" s="149"/>
      <c r="AC134" s="149"/>
      <c r="AD134" s="149"/>
      <c r="AE134" s="149"/>
      <c r="AF134" s="149"/>
      <c r="AG134" s="149" t="s">
        <v>147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ht="22.5" outlineLevel="1">
      <c r="A135" s="179">
        <v>67</v>
      </c>
      <c r="B135" s="180" t="s">
        <v>342</v>
      </c>
      <c r="C135" s="189" t="s">
        <v>343</v>
      </c>
      <c r="D135" s="181" t="s">
        <v>142</v>
      </c>
      <c r="E135" s="182">
        <v>80</v>
      </c>
      <c r="F135" s="183"/>
      <c r="G135" s="184">
        <f t="shared" si="0"/>
        <v>0</v>
      </c>
      <c r="H135" s="183"/>
      <c r="I135" s="184">
        <f t="shared" si="1"/>
        <v>0</v>
      </c>
      <c r="J135" s="183"/>
      <c r="K135" s="184">
        <f t="shared" si="2"/>
        <v>0</v>
      </c>
      <c r="L135" s="184">
        <v>21</v>
      </c>
      <c r="M135" s="184">
        <f t="shared" si="3"/>
        <v>0</v>
      </c>
      <c r="N135" s="182">
        <v>0</v>
      </c>
      <c r="O135" s="182">
        <f t="shared" si="4"/>
        <v>0</v>
      </c>
      <c r="P135" s="182">
        <v>0</v>
      </c>
      <c r="Q135" s="182">
        <f t="shared" si="5"/>
        <v>0</v>
      </c>
      <c r="R135" s="184" t="s">
        <v>283</v>
      </c>
      <c r="S135" s="184" t="s">
        <v>144</v>
      </c>
      <c r="T135" s="185" t="s">
        <v>144</v>
      </c>
      <c r="U135" s="160">
        <v>0.03</v>
      </c>
      <c r="V135" s="160">
        <f t="shared" si="6"/>
        <v>2.4</v>
      </c>
      <c r="W135" s="160"/>
      <c r="X135" s="160" t="s">
        <v>145</v>
      </c>
      <c r="Y135" s="160" t="s">
        <v>146</v>
      </c>
      <c r="Z135" s="149"/>
      <c r="AA135" s="149"/>
      <c r="AB135" s="149"/>
      <c r="AC135" s="149"/>
      <c r="AD135" s="149"/>
      <c r="AE135" s="149"/>
      <c r="AF135" s="149"/>
      <c r="AG135" s="149" t="s">
        <v>147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>
      <c r="A136" s="179">
        <v>68</v>
      </c>
      <c r="B136" s="180" t="s">
        <v>344</v>
      </c>
      <c r="C136" s="189" t="s">
        <v>345</v>
      </c>
      <c r="D136" s="181" t="s">
        <v>150</v>
      </c>
      <c r="E136" s="182">
        <v>30</v>
      </c>
      <c r="F136" s="183"/>
      <c r="G136" s="184">
        <f t="shared" si="0"/>
        <v>0</v>
      </c>
      <c r="H136" s="183"/>
      <c r="I136" s="184">
        <f t="shared" si="1"/>
        <v>0</v>
      </c>
      <c r="J136" s="183"/>
      <c r="K136" s="184">
        <f t="shared" si="2"/>
        <v>0</v>
      </c>
      <c r="L136" s="184">
        <v>21</v>
      </c>
      <c r="M136" s="184">
        <f t="shared" si="3"/>
        <v>0</v>
      </c>
      <c r="N136" s="182">
        <v>0</v>
      </c>
      <c r="O136" s="182">
        <f t="shared" si="4"/>
        <v>0</v>
      </c>
      <c r="P136" s="182">
        <v>0</v>
      </c>
      <c r="Q136" s="182">
        <f t="shared" si="5"/>
        <v>0</v>
      </c>
      <c r="R136" s="184" t="s">
        <v>283</v>
      </c>
      <c r="S136" s="184" t="s">
        <v>144</v>
      </c>
      <c r="T136" s="185" t="s">
        <v>144</v>
      </c>
      <c r="U136" s="160">
        <v>0.06</v>
      </c>
      <c r="V136" s="160">
        <f t="shared" si="6"/>
        <v>1.8</v>
      </c>
      <c r="W136" s="160"/>
      <c r="X136" s="160" t="s">
        <v>145</v>
      </c>
      <c r="Y136" s="160" t="s">
        <v>146</v>
      </c>
      <c r="Z136" s="149"/>
      <c r="AA136" s="149"/>
      <c r="AB136" s="149"/>
      <c r="AC136" s="149"/>
      <c r="AD136" s="149"/>
      <c r="AE136" s="149"/>
      <c r="AF136" s="149"/>
      <c r="AG136" s="149" t="s">
        <v>147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ht="22.5" outlineLevel="1">
      <c r="A137" s="179">
        <v>69</v>
      </c>
      <c r="B137" s="180" t="s">
        <v>346</v>
      </c>
      <c r="C137" s="189" t="s">
        <v>347</v>
      </c>
      <c r="D137" s="181" t="s">
        <v>142</v>
      </c>
      <c r="E137" s="182">
        <v>80</v>
      </c>
      <c r="F137" s="183"/>
      <c r="G137" s="184">
        <f t="shared" si="0"/>
        <v>0</v>
      </c>
      <c r="H137" s="183"/>
      <c r="I137" s="184">
        <f t="shared" si="1"/>
        <v>0</v>
      </c>
      <c r="J137" s="183"/>
      <c r="K137" s="184">
        <f t="shared" si="2"/>
        <v>0</v>
      </c>
      <c r="L137" s="184">
        <v>21</v>
      </c>
      <c r="M137" s="184">
        <f t="shared" si="3"/>
        <v>0</v>
      </c>
      <c r="N137" s="182">
        <v>0</v>
      </c>
      <c r="O137" s="182">
        <f t="shared" si="4"/>
        <v>0</v>
      </c>
      <c r="P137" s="182">
        <v>0</v>
      </c>
      <c r="Q137" s="182">
        <f t="shared" si="5"/>
        <v>0</v>
      </c>
      <c r="R137" s="184" t="s">
        <v>283</v>
      </c>
      <c r="S137" s="184" t="s">
        <v>144</v>
      </c>
      <c r="T137" s="185" t="s">
        <v>144</v>
      </c>
      <c r="U137" s="160">
        <v>0.03</v>
      </c>
      <c r="V137" s="160">
        <f t="shared" si="6"/>
        <v>2.4</v>
      </c>
      <c r="W137" s="160"/>
      <c r="X137" s="160" t="s">
        <v>145</v>
      </c>
      <c r="Y137" s="160" t="s">
        <v>146</v>
      </c>
      <c r="Z137" s="149"/>
      <c r="AA137" s="149"/>
      <c r="AB137" s="149"/>
      <c r="AC137" s="149"/>
      <c r="AD137" s="149"/>
      <c r="AE137" s="149"/>
      <c r="AF137" s="149"/>
      <c r="AG137" s="149" t="s">
        <v>147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>
      <c r="A138" s="172">
        <v>70</v>
      </c>
      <c r="B138" s="173" t="s">
        <v>348</v>
      </c>
      <c r="C138" s="190" t="s">
        <v>349</v>
      </c>
      <c r="D138" s="174" t="s">
        <v>150</v>
      </c>
      <c r="E138" s="175">
        <v>108</v>
      </c>
      <c r="F138" s="176"/>
      <c r="G138" s="177">
        <f t="shared" si="0"/>
        <v>0</v>
      </c>
      <c r="H138" s="176"/>
      <c r="I138" s="177">
        <f t="shared" si="1"/>
        <v>0</v>
      </c>
      <c r="J138" s="176"/>
      <c r="K138" s="177">
        <f t="shared" si="2"/>
        <v>0</v>
      </c>
      <c r="L138" s="177">
        <v>21</v>
      </c>
      <c r="M138" s="177">
        <f t="shared" si="3"/>
        <v>0</v>
      </c>
      <c r="N138" s="175">
        <v>1.0000000000000001E-5</v>
      </c>
      <c r="O138" s="175">
        <f t="shared" si="4"/>
        <v>0</v>
      </c>
      <c r="P138" s="175">
        <v>7.5000000000000002E-4</v>
      </c>
      <c r="Q138" s="175">
        <f t="shared" si="5"/>
        <v>0.08</v>
      </c>
      <c r="R138" s="177" t="s">
        <v>283</v>
      </c>
      <c r="S138" s="177" t="s">
        <v>144</v>
      </c>
      <c r="T138" s="178" t="s">
        <v>144</v>
      </c>
      <c r="U138" s="160">
        <v>0.03</v>
      </c>
      <c r="V138" s="160">
        <f t="shared" si="6"/>
        <v>3.24</v>
      </c>
      <c r="W138" s="160"/>
      <c r="X138" s="160" t="s">
        <v>145</v>
      </c>
      <c r="Y138" s="160" t="s">
        <v>146</v>
      </c>
      <c r="Z138" s="149"/>
      <c r="AA138" s="149"/>
      <c r="AB138" s="149"/>
      <c r="AC138" s="149"/>
      <c r="AD138" s="149"/>
      <c r="AE138" s="149"/>
      <c r="AF138" s="149"/>
      <c r="AG138" s="149" t="s">
        <v>147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2">
      <c r="A139" s="156"/>
      <c r="B139" s="157"/>
      <c r="C139" s="253" t="s">
        <v>350</v>
      </c>
      <c r="D139" s="254"/>
      <c r="E139" s="254"/>
      <c r="F139" s="254"/>
      <c r="G139" s="254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49"/>
      <c r="AA139" s="149"/>
      <c r="AB139" s="149"/>
      <c r="AC139" s="149"/>
      <c r="AD139" s="149"/>
      <c r="AE139" s="149"/>
      <c r="AF139" s="149"/>
      <c r="AG139" s="149" t="s">
        <v>153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2">
      <c r="A140" s="156"/>
      <c r="B140" s="157"/>
      <c r="C140" s="191" t="s">
        <v>351</v>
      </c>
      <c r="D140" s="162"/>
      <c r="E140" s="163">
        <v>40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49"/>
      <c r="AA140" s="149"/>
      <c r="AB140" s="149"/>
      <c r="AC140" s="149"/>
      <c r="AD140" s="149"/>
      <c r="AE140" s="149"/>
      <c r="AF140" s="149"/>
      <c r="AG140" s="149" t="s">
        <v>169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3">
      <c r="A141" s="156"/>
      <c r="B141" s="157"/>
      <c r="C141" s="191" t="s">
        <v>352</v>
      </c>
      <c r="D141" s="162"/>
      <c r="E141" s="163">
        <v>68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49"/>
      <c r="AA141" s="149"/>
      <c r="AB141" s="149"/>
      <c r="AC141" s="149"/>
      <c r="AD141" s="149"/>
      <c r="AE141" s="149"/>
      <c r="AF141" s="149"/>
      <c r="AG141" s="149" t="s">
        <v>169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>
      <c r="A142" s="172">
        <v>71</v>
      </c>
      <c r="B142" s="173" t="s">
        <v>353</v>
      </c>
      <c r="C142" s="190" t="s">
        <v>354</v>
      </c>
      <c r="D142" s="174" t="s">
        <v>142</v>
      </c>
      <c r="E142" s="175">
        <v>129</v>
      </c>
      <c r="F142" s="176"/>
      <c r="G142" s="177">
        <f>ROUND(E142*F142,2)</f>
        <v>0</v>
      </c>
      <c r="H142" s="176"/>
      <c r="I142" s="177">
        <f>ROUND(E142*H142,2)</f>
        <v>0</v>
      </c>
      <c r="J142" s="176"/>
      <c r="K142" s="177">
        <f>ROUND(E142*J142,2)</f>
        <v>0</v>
      </c>
      <c r="L142" s="177">
        <v>21</v>
      </c>
      <c r="M142" s="177">
        <f>G142*(1+L142/100)</f>
        <v>0</v>
      </c>
      <c r="N142" s="175">
        <v>0</v>
      </c>
      <c r="O142" s="175">
        <f>ROUND(E142*N142,2)</f>
        <v>0</v>
      </c>
      <c r="P142" s="175">
        <v>0</v>
      </c>
      <c r="Q142" s="175">
        <f>ROUND(E142*P142,2)</f>
        <v>0</v>
      </c>
      <c r="R142" s="177" t="s">
        <v>283</v>
      </c>
      <c r="S142" s="177" t="s">
        <v>144</v>
      </c>
      <c r="T142" s="178" t="s">
        <v>144</v>
      </c>
      <c r="U142" s="160">
        <v>0.05</v>
      </c>
      <c r="V142" s="160">
        <f>ROUND(E142*U142,2)</f>
        <v>6.45</v>
      </c>
      <c r="W142" s="160"/>
      <c r="X142" s="160" t="s">
        <v>145</v>
      </c>
      <c r="Y142" s="160" t="s">
        <v>146</v>
      </c>
      <c r="Z142" s="149"/>
      <c r="AA142" s="149"/>
      <c r="AB142" s="149"/>
      <c r="AC142" s="149"/>
      <c r="AD142" s="149"/>
      <c r="AE142" s="149"/>
      <c r="AF142" s="149"/>
      <c r="AG142" s="149" t="s">
        <v>147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2">
      <c r="A143" s="156"/>
      <c r="B143" s="157"/>
      <c r="C143" s="253" t="s">
        <v>355</v>
      </c>
      <c r="D143" s="254"/>
      <c r="E143" s="254"/>
      <c r="F143" s="254"/>
      <c r="G143" s="254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49"/>
      <c r="AA143" s="149"/>
      <c r="AB143" s="149"/>
      <c r="AC143" s="149"/>
      <c r="AD143" s="149"/>
      <c r="AE143" s="149"/>
      <c r="AF143" s="149"/>
      <c r="AG143" s="149" t="s">
        <v>153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ht="33.75" outlineLevel="1">
      <c r="A144" s="179">
        <v>72</v>
      </c>
      <c r="B144" s="180" t="s">
        <v>356</v>
      </c>
      <c r="C144" s="189" t="s">
        <v>357</v>
      </c>
      <c r="D144" s="181" t="s">
        <v>150</v>
      </c>
      <c r="E144" s="182">
        <v>2</v>
      </c>
      <c r="F144" s="183"/>
      <c r="G144" s="184">
        <f>ROUND(E144*F144,2)</f>
        <v>0</v>
      </c>
      <c r="H144" s="183"/>
      <c r="I144" s="184">
        <f>ROUND(E144*H144,2)</f>
        <v>0</v>
      </c>
      <c r="J144" s="183"/>
      <c r="K144" s="184">
        <f>ROUND(E144*J144,2)</f>
        <v>0</v>
      </c>
      <c r="L144" s="184">
        <v>21</v>
      </c>
      <c r="M144" s="184">
        <f>G144*(1+L144/100)</f>
        <v>0</v>
      </c>
      <c r="N144" s="182">
        <v>4.5400000000000003E-2</v>
      </c>
      <c r="O144" s="182">
        <f>ROUND(E144*N144,2)</f>
        <v>0.09</v>
      </c>
      <c r="P144" s="182">
        <v>0</v>
      </c>
      <c r="Q144" s="182">
        <f>ROUND(E144*P144,2)</f>
        <v>0</v>
      </c>
      <c r="R144" s="184" t="s">
        <v>358</v>
      </c>
      <c r="S144" s="184" t="s">
        <v>144</v>
      </c>
      <c r="T144" s="185" t="s">
        <v>144</v>
      </c>
      <c r="U144" s="160">
        <v>0</v>
      </c>
      <c r="V144" s="160">
        <f>ROUND(E144*U144,2)</f>
        <v>0</v>
      </c>
      <c r="W144" s="160"/>
      <c r="X144" s="160" t="s">
        <v>359</v>
      </c>
      <c r="Y144" s="160" t="s">
        <v>146</v>
      </c>
      <c r="Z144" s="149"/>
      <c r="AA144" s="149"/>
      <c r="AB144" s="149"/>
      <c r="AC144" s="149"/>
      <c r="AD144" s="149"/>
      <c r="AE144" s="149"/>
      <c r="AF144" s="149"/>
      <c r="AG144" s="149" t="s">
        <v>360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ht="33.75" outlineLevel="1">
      <c r="A145" s="179">
        <v>73</v>
      </c>
      <c r="B145" s="180" t="s">
        <v>361</v>
      </c>
      <c r="C145" s="189" t="s">
        <v>362</v>
      </c>
      <c r="D145" s="181" t="s">
        <v>150</v>
      </c>
      <c r="E145" s="182">
        <v>1</v>
      </c>
      <c r="F145" s="183"/>
      <c r="G145" s="184">
        <f>ROUND(E145*F145,2)</f>
        <v>0</v>
      </c>
      <c r="H145" s="183"/>
      <c r="I145" s="184">
        <f>ROUND(E145*H145,2)</f>
        <v>0</v>
      </c>
      <c r="J145" s="183"/>
      <c r="K145" s="184">
        <f>ROUND(E145*J145,2)</f>
        <v>0</v>
      </c>
      <c r="L145" s="184">
        <v>21</v>
      </c>
      <c r="M145" s="184">
        <f>G145*(1+L145/100)</f>
        <v>0</v>
      </c>
      <c r="N145" s="182">
        <v>2.93E-2</v>
      </c>
      <c r="O145" s="182">
        <f>ROUND(E145*N145,2)</f>
        <v>0.03</v>
      </c>
      <c r="P145" s="182">
        <v>0</v>
      </c>
      <c r="Q145" s="182">
        <f>ROUND(E145*P145,2)</f>
        <v>0</v>
      </c>
      <c r="R145" s="184" t="s">
        <v>358</v>
      </c>
      <c r="S145" s="184" t="s">
        <v>144</v>
      </c>
      <c r="T145" s="185" t="s">
        <v>144</v>
      </c>
      <c r="U145" s="160">
        <v>0</v>
      </c>
      <c r="V145" s="160">
        <f>ROUND(E145*U145,2)</f>
        <v>0</v>
      </c>
      <c r="W145" s="160"/>
      <c r="X145" s="160" t="s">
        <v>359</v>
      </c>
      <c r="Y145" s="160" t="s">
        <v>146</v>
      </c>
      <c r="Z145" s="149"/>
      <c r="AA145" s="149"/>
      <c r="AB145" s="149"/>
      <c r="AC145" s="149"/>
      <c r="AD145" s="149"/>
      <c r="AE145" s="149"/>
      <c r="AF145" s="149"/>
      <c r="AG145" s="149" t="s">
        <v>360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ht="33.75" outlineLevel="1">
      <c r="A146" s="179">
        <v>74</v>
      </c>
      <c r="B146" s="180" t="s">
        <v>363</v>
      </c>
      <c r="C146" s="189" t="s">
        <v>364</v>
      </c>
      <c r="D146" s="181" t="s">
        <v>150</v>
      </c>
      <c r="E146" s="182">
        <v>2</v>
      </c>
      <c r="F146" s="183"/>
      <c r="G146" s="184">
        <f>ROUND(E146*F146,2)</f>
        <v>0</v>
      </c>
      <c r="H146" s="183"/>
      <c r="I146" s="184">
        <f>ROUND(E146*H146,2)</f>
        <v>0</v>
      </c>
      <c r="J146" s="183"/>
      <c r="K146" s="184">
        <f>ROUND(E146*J146,2)</f>
        <v>0</v>
      </c>
      <c r="L146" s="184">
        <v>21</v>
      </c>
      <c r="M146" s="184">
        <f>G146*(1+L146/100)</f>
        <v>0</v>
      </c>
      <c r="N146" s="182">
        <v>1.5299999999999999E-2</v>
      </c>
      <c r="O146" s="182">
        <f>ROUND(E146*N146,2)</f>
        <v>0.03</v>
      </c>
      <c r="P146" s="182">
        <v>0</v>
      </c>
      <c r="Q146" s="182">
        <f>ROUND(E146*P146,2)</f>
        <v>0</v>
      </c>
      <c r="R146" s="184" t="s">
        <v>358</v>
      </c>
      <c r="S146" s="184" t="s">
        <v>144</v>
      </c>
      <c r="T146" s="185" t="s">
        <v>144</v>
      </c>
      <c r="U146" s="160">
        <v>0</v>
      </c>
      <c r="V146" s="160">
        <f>ROUND(E146*U146,2)</f>
        <v>0</v>
      </c>
      <c r="W146" s="160"/>
      <c r="X146" s="160" t="s">
        <v>359</v>
      </c>
      <c r="Y146" s="160" t="s">
        <v>146</v>
      </c>
      <c r="Z146" s="149"/>
      <c r="AA146" s="149"/>
      <c r="AB146" s="149"/>
      <c r="AC146" s="149"/>
      <c r="AD146" s="149"/>
      <c r="AE146" s="149"/>
      <c r="AF146" s="149"/>
      <c r="AG146" s="149" t="s">
        <v>360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ht="22.5" outlineLevel="1">
      <c r="A147" s="172">
        <v>75</v>
      </c>
      <c r="B147" s="173" t="s">
        <v>365</v>
      </c>
      <c r="C147" s="190" t="s">
        <v>366</v>
      </c>
      <c r="D147" s="174" t="s">
        <v>190</v>
      </c>
      <c r="E147" s="175">
        <v>1.20347</v>
      </c>
      <c r="F147" s="176"/>
      <c r="G147" s="177">
        <f>ROUND(E147*F147,2)</f>
        <v>0</v>
      </c>
      <c r="H147" s="176"/>
      <c r="I147" s="177">
        <f>ROUND(E147*H147,2)</f>
        <v>0</v>
      </c>
      <c r="J147" s="176"/>
      <c r="K147" s="177">
        <f>ROUND(E147*J147,2)</f>
        <v>0</v>
      </c>
      <c r="L147" s="177">
        <v>21</v>
      </c>
      <c r="M147" s="177">
        <f>G147*(1+L147/100)</f>
        <v>0</v>
      </c>
      <c r="N147" s="175">
        <v>0</v>
      </c>
      <c r="O147" s="175">
        <f>ROUND(E147*N147,2)</f>
        <v>0</v>
      </c>
      <c r="P147" s="175">
        <v>0</v>
      </c>
      <c r="Q147" s="175">
        <f>ROUND(E147*P147,2)</f>
        <v>0</v>
      </c>
      <c r="R147" s="177" t="s">
        <v>283</v>
      </c>
      <c r="S147" s="177" t="s">
        <v>144</v>
      </c>
      <c r="T147" s="178" t="s">
        <v>144</v>
      </c>
      <c r="U147" s="160">
        <v>3.07</v>
      </c>
      <c r="V147" s="160">
        <f>ROUND(E147*U147,2)</f>
        <v>3.69</v>
      </c>
      <c r="W147" s="160"/>
      <c r="X147" s="160" t="s">
        <v>214</v>
      </c>
      <c r="Y147" s="160" t="s">
        <v>146</v>
      </c>
      <c r="Z147" s="149"/>
      <c r="AA147" s="149"/>
      <c r="AB147" s="149"/>
      <c r="AC147" s="149"/>
      <c r="AD147" s="149"/>
      <c r="AE147" s="149"/>
      <c r="AF147" s="149"/>
      <c r="AG147" s="149" t="s">
        <v>215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>
      <c r="A148" s="156">
        <v>76</v>
      </c>
      <c r="B148" s="157" t="s">
        <v>367</v>
      </c>
      <c r="C148" s="192" t="s">
        <v>368</v>
      </c>
      <c r="D148" s="158" t="s">
        <v>0</v>
      </c>
      <c r="E148" s="187"/>
      <c r="F148" s="161"/>
      <c r="G148" s="160">
        <f>ROUND(E148*F148,2)</f>
        <v>0</v>
      </c>
      <c r="H148" s="161"/>
      <c r="I148" s="160">
        <f>ROUND(E148*H148,2)</f>
        <v>0</v>
      </c>
      <c r="J148" s="161"/>
      <c r="K148" s="160">
        <f>ROUND(E148*J148,2)</f>
        <v>0</v>
      </c>
      <c r="L148" s="160">
        <v>21</v>
      </c>
      <c r="M148" s="160">
        <f>G148*(1+L148/100)</f>
        <v>0</v>
      </c>
      <c r="N148" s="159">
        <v>0</v>
      </c>
      <c r="O148" s="159">
        <f>ROUND(E148*N148,2)</f>
        <v>0</v>
      </c>
      <c r="P148" s="159">
        <v>0</v>
      </c>
      <c r="Q148" s="159">
        <f>ROUND(E148*P148,2)</f>
        <v>0</v>
      </c>
      <c r="R148" s="160" t="s">
        <v>283</v>
      </c>
      <c r="S148" s="160" t="s">
        <v>144</v>
      </c>
      <c r="T148" s="160" t="s">
        <v>144</v>
      </c>
      <c r="U148" s="160">
        <v>0</v>
      </c>
      <c r="V148" s="160">
        <f>ROUND(E148*U148,2)</f>
        <v>0</v>
      </c>
      <c r="W148" s="160"/>
      <c r="X148" s="160" t="s">
        <v>214</v>
      </c>
      <c r="Y148" s="160" t="s">
        <v>146</v>
      </c>
      <c r="Z148" s="149"/>
      <c r="AA148" s="149"/>
      <c r="AB148" s="149"/>
      <c r="AC148" s="149"/>
      <c r="AD148" s="149"/>
      <c r="AE148" s="149"/>
      <c r="AF148" s="149"/>
      <c r="AG148" s="149" t="s">
        <v>215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>
      <c r="A149" s="165" t="s">
        <v>138</v>
      </c>
      <c r="B149" s="166" t="s">
        <v>99</v>
      </c>
      <c r="C149" s="188" t="s">
        <v>100</v>
      </c>
      <c r="D149" s="167"/>
      <c r="E149" s="168"/>
      <c r="F149" s="169"/>
      <c r="G149" s="169">
        <f>SUMIF(AG150:AG156,"&lt;&gt;NOR",G150:G156)</f>
        <v>0</v>
      </c>
      <c r="H149" s="169"/>
      <c r="I149" s="169">
        <f>SUM(I150:I156)</f>
        <v>0</v>
      </c>
      <c r="J149" s="169"/>
      <c r="K149" s="169">
        <f>SUM(K150:K156)</f>
        <v>0</v>
      </c>
      <c r="L149" s="169"/>
      <c r="M149" s="169">
        <f>SUM(M150:M156)</f>
        <v>0</v>
      </c>
      <c r="N149" s="168"/>
      <c r="O149" s="168">
        <f>SUM(O150:O156)</f>
        <v>0.03</v>
      </c>
      <c r="P149" s="168"/>
      <c r="Q149" s="168">
        <f>SUM(Q150:Q156)</f>
        <v>0</v>
      </c>
      <c r="R149" s="169"/>
      <c r="S149" s="169"/>
      <c r="T149" s="170"/>
      <c r="U149" s="164"/>
      <c r="V149" s="164">
        <f>SUM(V150:V156)</f>
        <v>2.2800000000000002</v>
      </c>
      <c r="W149" s="164"/>
      <c r="X149" s="164"/>
      <c r="Y149" s="164"/>
      <c r="AG149" t="s">
        <v>139</v>
      </c>
    </row>
    <row r="150" spans="1:60" ht="22.5" outlineLevel="1">
      <c r="A150" s="179">
        <v>77</v>
      </c>
      <c r="B150" s="180" t="s">
        <v>369</v>
      </c>
      <c r="C150" s="189" t="s">
        <v>370</v>
      </c>
      <c r="D150" s="181" t="s">
        <v>142</v>
      </c>
      <c r="E150" s="182">
        <v>2</v>
      </c>
      <c r="F150" s="183"/>
      <c r="G150" s="184">
        <f>ROUND(E150*F150,2)</f>
        <v>0</v>
      </c>
      <c r="H150" s="183"/>
      <c r="I150" s="184">
        <f>ROUND(E150*H150,2)</f>
        <v>0</v>
      </c>
      <c r="J150" s="183"/>
      <c r="K150" s="184">
        <f>ROUND(E150*J150,2)</f>
        <v>0</v>
      </c>
      <c r="L150" s="184">
        <v>21</v>
      </c>
      <c r="M150" s="184">
        <f>G150*(1+L150/100)</f>
        <v>0</v>
      </c>
      <c r="N150" s="182">
        <v>9.5200000000000007E-3</v>
      </c>
      <c r="O150" s="182">
        <f>ROUND(E150*N150,2)</f>
        <v>0.02</v>
      </c>
      <c r="P150" s="182">
        <v>0</v>
      </c>
      <c r="Q150" s="182">
        <f>ROUND(E150*P150,2)</f>
        <v>0</v>
      </c>
      <c r="R150" s="184" t="s">
        <v>371</v>
      </c>
      <c r="S150" s="184" t="s">
        <v>144</v>
      </c>
      <c r="T150" s="185" t="s">
        <v>144</v>
      </c>
      <c r="U150" s="160">
        <v>0.98</v>
      </c>
      <c r="V150" s="160">
        <f>ROUND(E150*U150,2)</f>
        <v>1.96</v>
      </c>
      <c r="W150" s="160"/>
      <c r="X150" s="160" t="s">
        <v>145</v>
      </c>
      <c r="Y150" s="160" t="s">
        <v>146</v>
      </c>
      <c r="Z150" s="149"/>
      <c r="AA150" s="149"/>
      <c r="AB150" s="149"/>
      <c r="AC150" s="149"/>
      <c r="AD150" s="149"/>
      <c r="AE150" s="149"/>
      <c r="AF150" s="149"/>
      <c r="AG150" s="149" t="s">
        <v>147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ht="22.5" outlineLevel="1">
      <c r="A151" s="172">
        <v>78</v>
      </c>
      <c r="B151" s="173" t="s">
        <v>372</v>
      </c>
      <c r="C151" s="190" t="s">
        <v>373</v>
      </c>
      <c r="D151" s="174" t="s">
        <v>158</v>
      </c>
      <c r="E151" s="175">
        <v>4</v>
      </c>
      <c r="F151" s="176"/>
      <c r="G151" s="177">
        <f>ROUND(E151*F151,2)</f>
        <v>0</v>
      </c>
      <c r="H151" s="176"/>
      <c r="I151" s="177">
        <f>ROUND(E151*H151,2)</f>
        <v>0</v>
      </c>
      <c r="J151" s="176"/>
      <c r="K151" s="177">
        <f>ROUND(E151*J151,2)</f>
        <v>0</v>
      </c>
      <c r="L151" s="177">
        <v>21</v>
      </c>
      <c r="M151" s="177">
        <f>G151*(1+L151/100)</f>
        <v>0</v>
      </c>
      <c r="N151" s="175">
        <v>4.0000000000000003E-5</v>
      </c>
      <c r="O151" s="175">
        <f>ROUND(E151*N151,2)</f>
        <v>0</v>
      </c>
      <c r="P151" s="175">
        <v>0</v>
      </c>
      <c r="Q151" s="175">
        <f>ROUND(E151*P151,2)</f>
        <v>0</v>
      </c>
      <c r="R151" s="177" t="s">
        <v>371</v>
      </c>
      <c r="S151" s="177" t="s">
        <v>144</v>
      </c>
      <c r="T151" s="178" t="s">
        <v>144</v>
      </c>
      <c r="U151" s="160">
        <v>7.0000000000000007E-2</v>
      </c>
      <c r="V151" s="160">
        <f>ROUND(E151*U151,2)</f>
        <v>0.28000000000000003</v>
      </c>
      <c r="W151" s="160"/>
      <c r="X151" s="160" t="s">
        <v>145</v>
      </c>
      <c r="Y151" s="160" t="s">
        <v>146</v>
      </c>
      <c r="Z151" s="149"/>
      <c r="AA151" s="149"/>
      <c r="AB151" s="149"/>
      <c r="AC151" s="149"/>
      <c r="AD151" s="149"/>
      <c r="AE151" s="149"/>
      <c r="AF151" s="149"/>
      <c r="AG151" s="149" t="s">
        <v>147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2">
      <c r="A152" s="156"/>
      <c r="B152" s="157"/>
      <c r="C152" s="257" t="s">
        <v>374</v>
      </c>
      <c r="D152" s="258"/>
      <c r="E152" s="258"/>
      <c r="F152" s="258"/>
      <c r="G152" s="258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49"/>
      <c r="AA152" s="149"/>
      <c r="AB152" s="149"/>
      <c r="AC152" s="149"/>
      <c r="AD152" s="149"/>
      <c r="AE152" s="149"/>
      <c r="AF152" s="149"/>
      <c r="AG152" s="149" t="s">
        <v>155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ht="22.5" outlineLevel="1">
      <c r="A153" s="179">
        <v>79</v>
      </c>
      <c r="B153" s="180" t="s">
        <v>375</v>
      </c>
      <c r="C153" s="189" t="s">
        <v>376</v>
      </c>
      <c r="D153" s="181" t="s">
        <v>142</v>
      </c>
      <c r="E153" s="182">
        <v>18</v>
      </c>
      <c r="F153" s="183"/>
      <c r="G153" s="184">
        <f>ROUND(E153*F153,2)</f>
        <v>0</v>
      </c>
      <c r="H153" s="183"/>
      <c r="I153" s="184">
        <f>ROUND(E153*H153,2)</f>
        <v>0</v>
      </c>
      <c r="J153" s="183"/>
      <c r="K153" s="184">
        <f>ROUND(E153*J153,2)</f>
        <v>0</v>
      </c>
      <c r="L153" s="184">
        <v>21</v>
      </c>
      <c r="M153" s="184">
        <f>G153*(1+L153/100)</f>
        <v>0</v>
      </c>
      <c r="N153" s="182">
        <v>8.0000000000000004E-4</v>
      </c>
      <c r="O153" s="182">
        <f>ROUND(E153*N153,2)</f>
        <v>0.01</v>
      </c>
      <c r="P153" s="182">
        <v>0</v>
      </c>
      <c r="Q153" s="182">
        <f>ROUND(E153*P153,2)</f>
        <v>0</v>
      </c>
      <c r="R153" s="184" t="s">
        <v>371</v>
      </c>
      <c r="S153" s="184" t="s">
        <v>144</v>
      </c>
      <c r="T153" s="185" t="s">
        <v>377</v>
      </c>
      <c r="U153" s="160">
        <v>0</v>
      </c>
      <c r="V153" s="160">
        <f>ROUND(E153*U153,2)</f>
        <v>0</v>
      </c>
      <c r="W153" s="160"/>
      <c r="X153" s="160" t="s">
        <v>145</v>
      </c>
      <c r="Y153" s="160" t="s">
        <v>146</v>
      </c>
      <c r="Z153" s="149"/>
      <c r="AA153" s="149"/>
      <c r="AB153" s="149"/>
      <c r="AC153" s="149"/>
      <c r="AD153" s="149"/>
      <c r="AE153" s="149"/>
      <c r="AF153" s="149"/>
      <c r="AG153" s="149" t="s">
        <v>147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>
      <c r="A154" s="179">
        <v>80</v>
      </c>
      <c r="B154" s="180" t="s">
        <v>378</v>
      </c>
      <c r="C154" s="189" t="s">
        <v>379</v>
      </c>
      <c r="D154" s="181" t="s">
        <v>380</v>
      </c>
      <c r="E154" s="182">
        <v>3</v>
      </c>
      <c r="F154" s="183"/>
      <c r="G154" s="184">
        <f>ROUND(E154*F154,2)</f>
        <v>0</v>
      </c>
      <c r="H154" s="183"/>
      <c r="I154" s="184">
        <f>ROUND(E154*H154,2)</f>
        <v>0</v>
      </c>
      <c r="J154" s="183"/>
      <c r="K154" s="184">
        <f>ROUND(E154*J154,2)</f>
        <v>0</v>
      </c>
      <c r="L154" s="184">
        <v>21</v>
      </c>
      <c r="M154" s="184">
        <f>G154*(1+L154/100)</f>
        <v>0</v>
      </c>
      <c r="N154" s="182">
        <v>0</v>
      </c>
      <c r="O154" s="182">
        <f>ROUND(E154*N154,2)</f>
        <v>0</v>
      </c>
      <c r="P154" s="182">
        <v>0</v>
      </c>
      <c r="Q154" s="182">
        <f>ROUND(E154*P154,2)</f>
        <v>0</v>
      </c>
      <c r="R154" s="184"/>
      <c r="S154" s="184" t="s">
        <v>223</v>
      </c>
      <c r="T154" s="185" t="s">
        <v>224</v>
      </c>
      <c r="U154" s="160">
        <v>0</v>
      </c>
      <c r="V154" s="160">
        <f>ROUND(E154*U154,2)</f>
        <v>0</v>
      </c>
      <c r="W154" s="160"/>
      <c r="X154" s="160" t="s">
        <v>359</v>
      </c>
      <c r="Y154" s="160" t="s">
        <v>146</v>
      </c>
      <c r="Z154" s="149"/>
      <c r="AA154" s="149"/>
      <c r="AB154" s="149"/>
      <c r="AC154" s="149"/>
      <c r="AD154" s="149"/>
      <c r="AE154" s="149"/>
      <c r="AF154" s="149"/>
      <c r="AG154" s="149" t="s">
        <v>360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>
      <c r="A155" s="172">
        <v>81</v>
      </c>
      <c r="B155" s="173" t="s">
        <v>381</v>
      </c>
      <c r="C155" s="190" t="s">
        <v>382</v>
      </c>
      <c r="D155" s="174" t="s">
        <v>190</v>
      </c>
      <c r="E155" s="175">
        <v>3.3599999999999998E-2</v>
      </c>
      <c r="F155" s="176"/>
      <c r="G155" s="177">
        <f>ROUND(E155*F155,2)</f>
        <v>0</v>
      </c>
      <c r="H155" s="176"/>
      <c r="I155" s="177">
        <f>ROUND(E155*H155,2)</f>
        <v>0</v>
      </c>
      <c r="J155" s="176"/>
      <c r="K155" s="177">
        <f>ROUND(E155*J155,2)</f>
        <v>0</v>
      </c>
      <c r="L155" s="177">
        <v>21</v>
      </c>
      <c r="M155" s="177">
        <f>G155*(1+L155/100)</f>
        <v>0</v>
      </c>
      <c r="N155" s="175">
        <v>0</v>
      </c>
      <c r="O155" s="175">
        <f>ROUND(E155*N155,2)</f>
        <v>0</v>
      </c>
      <c r="P155" s="175">
        <v>0</v>
      </c>
      <c r="Q155" s="175">
        <f>ROUND(E155*P155,2)</f>
        <v>0</v>
      </c>
      <c r="R155" s="177" t="s">
        <v>371</v>
      </c>
      <c r="S155" s="177" t="s">
        <v>144</v>
      </c>
      <c r="T155" s="178" t="s">
        <v>144</v>
      </c>
      <c r="U155" s="160">
        <v>1.2649999999999999</v>
      </c>
      <c r="V155" s="160">
        <f>ROUND(E155*U155,2)</f>
        <v>0.04</v>
      </c>
      <c r="W155" s="160"/>
      <c r="X155" s="160" t="s">
        <v>214</v>
      </c>
      <c r="Y155" s="160" t="s">
        <v>146</v>
      </c>
      <c r="Z155" s="149"/>
      <c r="AA155" s="149"/>
      <c r="AB155" s="149"/>
      <c r="AC155" s="149"/>
      <c r="AD155" s="149"/>
      <c r="AE155" s="149"/>
      <c r="AF155" s="149"/>
      <c r="AG155" s="149" t="s">
        <v>215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2">
      <c r="A156" s="156"/>
      <c r="B156" s="157"/>
      <c r="C156" s="253" t="s">
        <v>383</v>
      </c>
      <c r="D156" s="254"/>
      <c r="E156" s="254"/>
      <c r="F156" s="254"/>
      <c r="G156" s="254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49"/>
      <c r="AA156" s="149"/>
      <c r="AB156" s="149"/>
      <c r="AC156" s="149"/>
      <c r="AD156" s="149"/>
      <c r="AE156" s="149"/>
      <c r="AF156" s="149"/>
      <c r="AG156" s="149" t="s">
        <v>153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>
      <c r="A157" s="165" t="s">
        <v>138</v>
      </c>
      <c r="B157" s="166" t="s">
        <v>101</v>
      </c>
      <c r="C157" s="188" t="s">
        <v>102</v>
      </c>
      <c r="D157" s="167"/>
      <c r="E157" s="168"/>
      <c r="F157" s="169"/>
      <c r="G157" s="169">
        <f>SUMIF(AG158:AG159,"&lt;&gt;NOR",G158:G159)</f>
        <v>0</v>
      </c>
      <c r="H157" s="169"/>
      <c r="I157" s="169">
        <f>SUM(I158:I159)</f>
        <v>0</v>
      </c>
      <c r="J157" s="169"/>
      <c r="K157" s="169">
        <f>SUM(K158:K159)</f>
        <v>0</v>
      </c>
      <c r="L157" s="169"/>
      <c r="M157" s="169">
        <f>SUM(M158:M159)</f>
        <v>0</v>
      </c>
      <c r="N157" s="168"/>
      <c r="O157" s="168">
        <f>SUM(O158:O159)</f>
        <v>1</v>
      </c>
      <c r="P157" s="168"/>
      <c r="Q157" s="168">
        <f>SUM(Q158:Q159)</f>
        <v>0</v>
      </c>
      <c r="R157" s="169"/>
      <c r="S157" s="169"/>
      <c r="T157" s="170"/>
      <c r="U157" s="164"/>
      <c r="V157" s="164">
        <f>SUM(V158:V159)</f>
        <v>21.02</v>
      </c>
      <c r="W157" s="164"/>
      <c r="X157" s="164"/>
      <c r="Y157" s="164"/>
      <c r="AG157" t="s">
        <v>139</v>
      </c>
    </row>
    <row r="158" spans="1:60" ht="22.5" outlineLevel="1">
      <c r="A158" s="179">
        <v>82</v>
      </c>
      <c r="B158" s="180" t="s">
        <v>384</v>
      </c>
      <c r="C158" s="189" t="s">
        <v>385</v>
      </c>
      <c r="D158" s="181" t="s">
        <v>142</v>
      </c>
      <c r="E158" s="182">
        <v>18</v>
      </c>
      <c r="F158" s="183"/>
      <c r="G158" s="184">
        <f>ROUND(E158*F158,2)</f>
        <v>0</v>
      </c>
      <c r="H158" s="183"/>
      <c r="I158" s="184">
        <f>ROUND(E158*H158,2)</f>
        <v>0</v>
      </c>
      <c r="J158" s="183"/>
      <c r="K158" s="184">
        <f>ROUND(E158*J158,2)</f>
        <v>0</v>
      </c>
      <c r="L158" s="184">
        <v>21</v>
      </c>
      <c r="M158" s="184">
        <f>G158*(1+L158/100)</f>
        <v>0</v>
      </c>
      <c r="N158" s="182">
        <v>2.2599999999999999E-3</v>
      </c>
      <c r="O158" s="182">
        <f>ROUND(E158*N158,2)</f>
        <v>0.04</v>
      </c>
      <c r="P158" s="182">
        <v>0</v>
      </c>
      <c r="Q158" s="182">
        <f>ROUND(E158*P158,2)</f>
        <v>0</v>
      </c>
      <c r="R158" s="184" t="s">
        <v>371</v>
      </c>
      <c r="S158" s="184" t="s">
        <v>144</v>
      </c>
      <c r="T158" s="185" t="s">
        <v>199</v>
      </c>
      <c r="U158" s="160">
        <v>1.1679999999999999</v>
      </c>
      <c r="V158" s="160">
        <f>ROUND(E158*U158,2)</f>
        <v>21.02</v>
      </c>
      <c r="W158" s="160"/>
      <c r="X158" s="160" t="s">
        <v>145</v>
      </c>
      <c r="Y158" s="160" t="s">
        <v>146</v>
      </c>
      <c r="Z158" s="149"/>
      <c r="AA158" s="149"/>
      <c r="AB158" s="149"/>
      <c r="AC158" s="149"/>
      <c r="AD158" s="149"/>
      <c r="AE158" s="149"/>
      <c r="AF158" s="149"/>
      <c r="AG158" s="149" t="s">
        <v>147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>
      <c r="A159" s="179">
        <v>83</v>
      </c>
      <c r="B159" s="180" t="s">
        <v>386</v>
      </c>
      <c r="C159" s="189" t="s">
        <v>387</v>
      </c>
      <c r="D159" s="181" t="s">
        <v>142</v>
      </c>
      <c r="E159" s="182">
        <v>20</v>
      </c>
      <c r="F159" s="183"/>
      <c r="G159" s="184">
        <f>ROUND(E159*F159,2)</f>
        <v>0</v>
      </c>
      <c r="H159" s="183"/>
      <c r="I159" s="184">
        <f>ROUND(E159*H159,2)</f>
        <v>0</v>
      </c>
      <c r="J159" s="183"/>
      <c r="K159" s="184">
        <f>ROUND(E159*J159,2)</f>
        <v>0</v>
      </c>
      <c r="L159" s="184">
        <v>21</v>
      </c>
      <c r="M159" s="184">
        <f>G159*(1+L159/100)</f>
        <v>0</v>
      </c>
      <c r="N159" s="182">
        <v>4.8000000000000001E-2</v>
      </c>
      <c r="O159" s="182">
        <f>ROUND(E159*N159,2)</f>
        <v>0.96</v>
      </c>
      <c r="P159" s="182">
        <v>0</v>
      </c>
      <c r="Q159" s="182">
        <f>ROUND(E159*P159,2)</f>
        <v>0</v>
      </c>
      <c r="R159" s="184"/>
      <c r="S159" s="184" t="s">
        <v>223</v>
      </c>
      <c r="T159" s="185" t="s">
        <v>224</v>
      </c>
      <c r="U159" s="160">
        <v>0</v>
      </c>
      <c r="V159" s="160">
        <f>ROUND(E159*U159,2)</f>
        <v>0</v>
      </c>
      <c r="W159" s="160"/>
      <c r="X159" s="160" t="s">
        <v>359</v>
      </c>
      <c r="Y159" s="160" t="s">
        <v>146</v>
      </c>
      <c r="Z159" s="149"/>
      <c r="AA159" s="149"/>
      <c r="AB159" s="149"/>
      <c r="AC159" s="149"/>
      <c r="AD159" s="149"/>
      <c r="AE159" s="149"/>
      <c r="AF159" s="149"/>
      <c r="AG159" s="149" t="s">
        <v>360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>
      <c r="A160" s="165" t="s">
        <v>138</v>
      </c>
      <c r="B160" s="166" t="s">
        <v>103</v>
      </c>
      <c r="C160" s="188" t="s">
        <v>104</v>
      </c>
      <c r="D160" s="167"/>
      <c r="E160" s="168"/>
      <c r="F160" s="169"/>
      <c r="G160" s="169">
        <f>SUMIF(AG161:AG163,"&lt;&gt;NOR",G161:G163)</f>
        <v>0</v>
      </c>
      <c r="H160" s="169"/>
      <c r="I160" s="169">
        <f>SUM(I161:I163)</f>
        <v>0</v>
      </c>
      <c r="J160" s="169"/>
      <c r="K160" s="169">
        <f>SUM(K161:K163)</f>
        <v>0</v>
      </c>
      <c r="L160" s="169"/>
      <c r="M160" s="169">
        <f>SUM(M161:M163)</f>
        <v>0</v>
      </c>
      <c r="N160" s="168"/>
      <c r="O160" s="168">
        <f>SUM(O161:O163)</f>
        <v>0.04</v>
      </c>
      <c r="P160" s="168"/>
      <c r="Q160" s="168">
        <f>SUM(Q161:Q163)</f>
        <v>0</v>
      </c>
      <c r="R160" s="169"/>
      <c r="S160" s="169"/>
      <c r="T160" s="170"/>
      <c r="U160" s="164"/>
      <c r="V160" s="164">
        <f>SUM(V161:V163)</f>
        <v>58.8</v>
      </c>
      <c r="W160" s="164"/>
      <c r="X160" s="164"/>
      <c r="Y160" s="164"/>
      <c r="AG160" t="s">
        <v>139</v>
      </c>
    </row>
    <row r="161" spans="1:60" ht="22.5" outlineLevel="1">
      <c r="A161" s="172">
        <v>84</v>
      </c>
      <c r="B161" s="173" t="s">
        <v>388</v>
      </c>
      <c r="C161" s="190" t="s">
        <v>389</v>
      </c>
      <c r="D161" s="174" t="s">
        <v>158</v>
      </c>
      <c r="E161" s="175">
        <v>490</v>
      </c>
      <c r="F161" s="176"/>
      <c r="G161" s="177">
        <f>ROUND(E161*F161,2)</f>
        <v>0</v>
      </c>
      <c r="H161" s="176"/>
      <c r="I161" s="177">
        <f>ROUND(E161*H161,2)</f>
        <v>0</v>
      </c>
      <c r="J161" s="176"/>
      <c r="K161" s="177">
        <f>ROUND(E161*J161,2)</f>
        <v>0</v>
      </c>
      <c r="L161" s="177">
        <v>21</v>
      </c>
      <c r="M161" s="177">
        <f>G161*(1+L161/100)</f>
        <v>0</v>
      </c>
      <c r="N161" s="175">
        <v>9.0000000000000006E-5</v>
      </c>
      <c r="O161" s="175">
        <f>ROUND(E161*N161,2)</f>
        <v>0.04</v>
      </c>
      <c r="P161" s="175">
        <v>0</v>
      </c>
      <c r="Q161" s="175">
        <f>ROUND(E161*P161,2)</f>
        <v>0</v>
      </c>
      <c r="R161" s="177" t="s">
        <v>390</v>
      </c>
      <c r="S161" s="177" t="s">
        <v>144</v>
      </c>
      <c r="T161" s="178" t="s">
        <v>144</v>
      </c>
      <c r="U161" s="160">
        <v>0.12</v>
      </c>
      <c r="V161" s="160">
        <f>ROUND(E161*U161,2)</f>
        <v>58.8</v>
      </c>
      <c r="W161" s="160"/>
      <c r="X161" s="160" t="s">
        <v>145</v>
      </c>
      <c r="Y161" s="160" t="s">
        <v>146</v>
      </c>
      <c r="Z161" s="149"/>
      <c r="AA161" s="149"/>
      <c r="AB161" s="149"/>
      <c r="AC161" s="149"/>
      <c r="AD161" s="149"/>
      <c r="AE161" s="149"/>
      <c r="AF161" s="149"/>
      <c r="AG161" s="149" t="s">
        <v>147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2">
      <c r="A162" s="156"/>
      <c r="B162" s="157"/>
      <c r="C162" s="253" t="s">
        <v>391</v>
      </c>
      <c r="D162" s="254"/>
      <c r="E162" s="254"/>
      <c r="F162" s="254"/>
      <c r="G162" s="254"/>
      <c r="H162" s="160"/>
      <c r="I162" s="160"/>
      <c r="J162" s="160"/>
      <c r="K162" s="160"/>
      <c r="L162" s="160"/>
      <c r="M162" s="160"/>
      <c r="N162" s="159"/>
      <c r="O162" s="159"/>
      <c r="P162" s="159"/>
      <c r="Q162" s="159"/>
      <c r="R162" s="160"/>
      <c r="S162" s="160"/>
      <c r="T162" s="160"/>
      <c r="U162" s="160"/>
      <c r="V162" s="160"/>
      <c r="W162" s="160"/>
      <c r="X162" s="160"/>
      <c r="Y162" s="160"/>
      <c r="Z162" s="149"/>
      <c r="AA162" s="149"/>
      <c r="AB162" s="149"/>
      <c r="AC162" s="149"/>
      <c r="AD162" s="149"/>
      <c r="AE162" s="149"/>
      <c r="AF162" s="149"/>
      <c r="AG162" s="149" t="s">
        <v>153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2">
      <c r="A163" s="156"/>
      <c r="B163" s="157"/>
      <c r="C163" s="255" t="s">
        <v>392</v>
      </c>
      <c r="D163" s="256"/>
      <c r="E163" s="256"/>
      <c r="F163" s="256"/>
      <c r="G163" s="256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49"/>
      <c r="AA163" s="149"/>
      <c r="AB163" s="149"/>
      <c r="AC163" s="149"/>
      <c r="AD163" s="149"/>
      <c r="AE163" s="149"/>
      <c r="AF163" s="149"/>
      <c r="AG163" s="149" t="s">
        <v>155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>
      <c r="A164" s="165" t="s">
        <v>138</v>
      </c>
      <c r="B164" s="166" t="s">
        <v>105</v>
      </c>
      <c r="C164" s="188" t="s">
        <v>106</v>
      </c>
      <c r="D164" s="167"/>
      <c r="E164" s="168"/>
      <c r="F164" s="169"/>
      <c r="G164" s="169">
        <f>SUMIF(AG165:AG166,"&lt;&gt;NOR",G165:G166)</f>
        <v>0</v>
      </c>
      <c r="H164" s="169"/>
      <c r="I164" s="169">
        <f>SUM(I165:I166)</f>
        <v>0</v>
      </c>
      <c r="J164" s="169"/>
      <c r="K164" s="169">
        <f>SUM(K165:K166)</f>
        <v>0</v>
      </c>
      <c r="L164" s="169"/>
      <c r="M164" s="169">
        <f>SUM(M165:M166)</f>
        <v>0</v>
      </c>
      <c r="N164" s="168"/>
      <c r="O164" s="168">
        <f>SUM(O165:O166)</f>
        <v>0</v>
      </c>
      <c r="P164" s="168"/>
      <c r="Q164" s="168">
        <f>SUM(Q165:Q166)</f>
        <v>0</v>
      </c>
      <c r="R164" s="169"/>
      <c r="S164" s="169"/>
      <c r="T164" s="170"/>
      <c r="U164" s="164"/>
      <c r="V164" s="164">
        <f>SUM(V165:V166)</f>
        <v>2.5</v>
      </c>
      <c r="W164" s="164"/>
      <c r="X164" s="164"/>
      <c r="Y164" s="164"/>
      <c r="AG164" t="s">
        <v>139</v>
      </c>
    </row>
    <row r="165" spans="1:60" outlineLevel="1">
      <c r="A165" s="172">
        <v>85</v>
      </c>
      <c r="B165" s="173" t="s">
        <v>393</v>
      </c>
      <c r="C165" s="190" t="s">
        <v>394</v>
      </c>
      <c r="D165" s="174" t="s">
        <v>142</v>
      </c>
      <c r="E165" s="175">
        <v>25</v>
      </c>
      <c r="F165" s="176"/>
      <c r="G165" s="177">
        <f>ROUND(E165*F165,2)</f>
        <v>0</v>
      </c>
      <c r="H165" s="176"/>
      <c r="I165" s="177">
        <f>ROUND(E165*H165,2)</f>
        <v>0</v>
      </c>
      <c r="J165" s="176"/>
      <c r="K165" s="177">
        <f>ROUND(E165*J165,2)</f>
        <v>0</v>
      </c>
      <c r="L165" s="177">
        <v>21</v>
      </c>
      <c r="M165" s="177">
        <f>G165*(1+L165/100)</f>
        <v>0</v>
      </c>
      <c r="N165" s="175">
        <v>1.3999999999999999E-4</v>
      </c>
      <c r="O165" s="175">
        <f>ROUND(E165*N165,2)</f>
        <v>0</v>
      </c>
      <c r="P165" s="175">
        <v>0</v>
      </c>
      <c r="Q165" s="175">
        <f>ROUND(E165*P165,2)</f>
        <v>0</v>
      </c>
      <c r="R165" s="177" t="s">
        <v>395</v>
      </c>
      <c r="S165" s="177" t="s">
        <v>144</v>
      </c>
      <c r="T165" s="178" t="s">
        <v>144</v>
      </c>
      <c r="U165" s="160">
        <v>0.1</v>
      </c>
      <c r="V165" s="160">
        <f>ROUND(E165*U165,2)</f>
        <v>2.5</v>
      </c>
      <c r="W165" s="160"/>
      <c r="X165" s="160" t="s">
        <v>145</v>
      </c>
      <c r="Y165" s="160" t="s">
        <v>146</v>
      </c>
      <c r="Z165" s="149"/>
      <c r="AA165" s="149"/>
      <c r="AB165" s="149"/>
      <c r="AC165" s="149"/>
      <c r="AD165" s="149"/>
      <c r="AE165" s="149"/>
      <c r="AF165" s="149"/>
      <c r="AG165" s="149" t="s">
        <v>147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2">
      <c r="A166" s="156"/>
      <c r="B166" s="157"/>
      <c r="C166" s="257" t="s">
        <v>396</v>
      </c>
      <c r="D166" s="258"/>
      <c r="E166" s="258"/>
      <c r="F166" s="258"/>
      <c r="G166" s="258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49"/>
      <c r="AA166" s="149"/>
      <c r="AB166" s="149"/>
      <c r="AC166" s="149"/>
      <c r="AD166" s="149"/>
      <c r="AE166" s="149"/>
      <c r="AF166" s="149"/>
      <c r="AG166" s="149" t="s">
        <v>155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>
      <c r="A167" s="165" t="s">
        <v>138</v>
      </c>
      <c r="B167" s="166" t="s">
        <v>107</v>
      </c>
      <c r="C167" s="188" t="s">
        <v>108</v>
      </c>
      <c r="D167" s="167"/>
      <c r="E167" s="168"/>
      <c r="F167" s="169"/>
      <c r="G167" s="169">
        <f>SUMIF(AG168:AG169,"&lt;&gt;NOR",G168:G169)</f>
        <v>0</v>
      </c>
      <c r="H167" s="169"/>
      <c r="I167" s="169">
        <f>SUM(I168:I169)</f>
        <v>0</v>
      </c>
      <c r="J167" s="169"/>
      <c r="K167" s="169">
        <f>SUM(K168:K169)</f>
        <v>0</v>
      </c>
      <c r="L167" s="169"/>
      <c r="M167" s="169">
        <f>SUM(M168:M169)</f>
        <v>0</v>
      </c>
      <c r="N167" s="168"/>
      <c r="O167" s="168">
        <f>SUM(O168:O169)</f>
        <v>0</v>
      </c>
      <c r="P167" s="168"/>
      <c r="Q167" s="168">
        <f>SUM(Q168:Q169)</f>
        <v>0</v>
      </c>
      <c r="R167" s="169"/>
      <c r="S167" s="169"/>
      <c r="T167" s="170"/>
      <c r="U167" s="164"/>
      <c r="V167" s="164">
        <f>SUM(V168:V169)</f>
        <v>0</v>
      </c>
      <c r="W167" s="164"/>
      <c r="X167" s="164"/>
      <c r="Y167" s="164"/>
      <c r="AG167" t="s">
        <v>139</v>
      </c>
    </row>
    <row r="168" spans="1:60" outlineLevel="1">
      <c r="A168" s="179">
        <v>86</v>
      </c>
      <c r="B168" s="180" t="s">
        <v>397</v>
      </c>
      <c r="C168" s="189" t="s">
        <v>398</v>
      </c>
      <c r="D168" s="181" t="s">
        <v>399</v>
      </c>
      <c r="E168" s="182">
        <v>15</v>
      </c>
      <c r="F168" s="183"/>
      <c r="G168" s="184">
        <f>ROUND(E168*F168,2)</f>
        <v>0</v>
      </c>
      <c r="H168" s="183"/>
      <c r="I168" s="184">
        <f>ROUND(E168*H168,2)</f>
        <v>0</v>
      </c>
      <c r="J168" s="183"/>
      <c r="K168" s="184">
        <f>ROUND(E168*J168,2)</f>
        <v>0</v>
      </c>
      <c r="L168" s="184">
        <v>21</v>
      </c>
      <c r="M168" s="184">
        <f>G168*(1+L168/100)</f>
        <v>0</v>
      </c>
      <c r="N168" s="182">
        <v>0</v>
      </c>
      <c r="O168" s="182">
        <f>ROUND(E168*N168,2)</f>
        <v>0</v>
      </c>
      <c r="P168" s="182">
        <v>0</v>
      </c>
      <c r="Q168" s="182">
        <f>ROUND(E168*P168,2)</f>
        <v>0</v>
      </c>
      <c r="R168" s="184"/>
      <c r="S168" s="184" t="s">
        <v>223</v>
      </c>
      <c r="T168" s="185" t="s">
        <v>224</v>
      </c>
      <c r="U168" s="160">
        <v>0</v>
      </c>
      <c r="V168" s="160">
        <f>ROUND(E168*U168,2)</f>
        <v>0</v>
      </c>
      <c r="W168" s="160"/>
      <c r="X168" s="160" t="s">
        <v>145</v>
      </c>
      <c r="Y168" s="160" t="s">
        <v>146</v>
      </c>
      <c r="Z168" s="149"/>
      <c r="AA168" s="149"/>
      <c r="AB168" s="149"/>
      <c r="AC168" s="149"/>
      <c r="AD168" s="149"/>
      <c r="AE168" s="149"/>
      <c r="AF168" s="149"/>
      <c r="AG168" s="149" t="s">
        <v>147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>
      <c r="A169" s="172">
        <v>87</v>
      </c>
      <c r="B169" s="173" t="s">
        <v>400</v>
      </c>
      <c r="C169" s="190" t="s">
        <v>401</v>
      </c>
      <c r="D169" s="174" t="s">
        <v>297</v>
      </c>
      <c r="E169" s="175">
        <v>7</v>
      </c>
      <c r="F169" s="176"/>
      <c r="G169" s="177">
        <f>ROUND(E169*F169,2)</f>
        <v>0</v>
      </c>
      <c r="H169" s="176"/>
      <c r="I169" s="177">
        <f>ROUND(E169*H169,2)</f>
        <v>0</v>
      </c>
      <c r="J169" s="176"/>
      <c r="K169" s="177">
        <f>ROUND(E169*J169,2)</f>
        <v>0</v>
      </c>
      <c r="L169" s="177">
        <v>21</v>
      </c>
      <c r="M169" s="177">
        <f>G169*(1+L169/100)</f>
        <v>0</v>
      </c>
      <c r="N169" s="175">
        <v>0</v>
      </c>
      <c r="O169" s="175">
        <f>ROUND(E169*N169,2)</f>
        <v>0</v>
      </c>
      <c r="P169" s="175">
        <v>0</v>
      </c>
      <c r="Q169" s="175">
        <f>ROUND(E169*P169,2)</f>
        <v>0</v>
      </c>
      <c r="R169" s="177"/>
      <c r="S169" s="177" t="s">
        <v>223</v>
      </c>
      <c r="T169" s="178" t="s">
        <v>224</v>
      </c>
      <c r="U169" s="160">
        <v>0</v>
      </c>
      <c r="V169" s="160">
        <f>ROUND(E169*U169,2)</f>
        <v>0</v>
      </c>
      <c r="W169" s="160"/>
      <c r="X169" s="160" t="s">
        <v>145</v>
      </c>
      <c r="Y169" s="160" t="s">
        <v>146</v>
      </c>
      <c r="Z169" s="149"/>
      <c r="AA169" s="149"/>
      <c r="AB169" s="149"/>
      <c r="AC169" s="149"/>
      <c r="AD169" s="149"/>
      <c r="AE169" s="149"/>
      <c r="AF169" s="149"/>
      <c r="AG169" s="149" t="s">
        <v>147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>
      <c r="A170" s="3"/>
      <c r="B170" s="4"/>
      <c r="C170" s="193"/>
      <c r="D170" s="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E170">
        <v>12</v>
      </c>
      <c r="AF170">
        <v>21</v>
      </c>
      <c r="AG170" t="s">
        <v>124</v>
      </c>
    </row>
    <row r="171" spans="1:60">
      <c r="A171" s="152"/>
      <c r="B171" s="153" t="s">
        <v>29</v>
      </c>
      <c r="C171" s="194"/>
      <c r="D171" s="154"/>
      <c r="E171" s="155"/>
      <c r="F171" s="155"/>
      <c r="G171" s="171">
        <f>G8+G10+G24+G27+G44+G51+G55+G60+G90+G93+G95+G111+G117+G149+G157+G160+G164+G167</f>
        <v>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E171">
        <f>SUMIF(L7:L169,AE170,G7:G169)</f>
        <v>0</v>
      </c>
      <c r="AF171">
        <f>SUMIF(L7:L169,AF170,G7:G169)</f>
        <v>0</v>
      </c>
      <c r="AG171" t="s">
        <v>402</v>
      </c>
    </row>
    <row r="172" spans="1:60">
      <c r="C172" s="195"/>
      <c r="D172" s="10"/>
      <c r="AG172" t="s">
        <v>403</v>
      </c>
    </row>
    <row r="173" spans="1:60">
      <c r="D173" s="10"/>
    </row>
    <row r="174" spans="1:60">
      <c r="D174" s="10"/>
    </row>
    <row r="175" spans="1:60">
      <c r="D175" s="10"/>
    </row>
    <row r="176" spans="1:60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formatRows="0"/>
  <mergeCells count="52">
    <mergeCell ref="C13:G13"/>
    <mergeCell ref="A1:G1"/>
    <mergeCell ref="C2:G2"/>
    <mergeCell ref="C3:G3"/>
    <mergeCell ref="C4:G4"/>
    <mergeCell ref="C12:G12"/>
    <mergeCell ref="C40:G40"/>
    <mergeCell ref="C15:G15"/>
    <mergeCell ref="C17:G17"/>
    <mergeCell ref="C18:G18"/>
    <mergeCell ref="C20:G20"/>
    <mergeCell ref="C23:G23"/>
    <mergeCell ref="C26:G26"/>
    <mergeCell ref="C29:G29"/>
    <mergeCell ref="C31:G31"/>
    <mergeCell ref="C32:G32"/>
    <mergeCell ref="C34:G34"/>
    <mergeCell ref="C36:G36"/>
    <mergeCell ref="C71:G71"/>
    <mergeCell ref="C43:G43"/>
    <mergeCell ref="C47:G47"/>
    <mergeCell ref="C50:G50"/>
    <mergeCell ref="C53:G53"/>
    <mergeCell ref="C54:G54"/>
    <mergeCell ref="C59:G59"/>
    <mergeCell ref="C63:G63"/>
    <mergeCell ref="C64:G64"/>
    <mergeCell ref="C65:G65"/>
    <mergeCell ref="C67:G67"/>
    <mergeCell ref="C69:G69"/>
    <mergeCell ref="C102:G102"/>
    <mergeCell ref="C73:G73"/>
    <mergeCell ref="C75:G75"/>
    <mergeCell ref="C77:G77"/>
    <mergeCell ref="C79:G79"/>
    <mergeCell ref="C81:G81"/>
    <mergeCell ref="C82:G82"/>
    <mergeCell ref="C89:G89"/>
    <mergeCell ref="C92:G92"/>
    <mergeCell ref="C98:G98"/>
    <mergeCell ref="C99:G99"/>
    <mergeCell ref="C101:G101"/>
    <mergeCell ref="C156:G156"/>
    <mergeCell ref="C162:G162"/>
    <mergeCell ref="C163:G163"/>
    <mergeCell ref="C166:G166"/>
    <mergeCell ref="C104:G104"/>
    <mergeCell ref="C105:G105"/>
    <mergeCell ref="C108:G108"/>
    <mergeCell ref="C139:G139"/>
    <mergeCell ref="C143:G143"/>
    <mergeCell ref="C152:G15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D.1.4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'D.1.4 1 Pol'!Názvy_tisku</vt:lpstr>
      <vt:lpstr>oadresa</vt:lpstr>
      <vt:lpstr>Stavba!Objednatel</vt:lpstr>
      <vt:lpstr>Stavba!Objekt</vt:lpstr>
      <vt:lpstr>'D.1.4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Štefek</dc:creator>
  <cp:lastModifiedBy>admin</cp:lastModifiedBy>
  <cp:lastPrinted>2019-03-19T12:27:02Z</cp:lastPrinted>
  <dcterms:created xsi:type="dcterms:W3CDTF">2009-04-08T07:15:50Z</dcterms:created>
  <dcterms:modified xsi:type="dcterms:W3CDTF">2026-02-09T09:10:54Z</dcterms:modified>
</cp:coreProperties>
</file>