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Dokumenty - tata\Rozpočty\2026\"/>
    </mc:Choice>
  </mc:AlternateContent>
  <bookViews>
    <workbookView xWindow="0" yWindow="0" windowWidth="0" windowHeight="0"/>
  </bookViews>
  <sheets>
    <sheet name="Rekapitulace stavby" sheetId="1" r:id="rId1"/>
    <sheet name="1 - Opravy škod po povodn..." sheetId="2" r:id="rId2"/>
    <sheet name="2 - Opravy škod po povodn..." sheetId="3" r:id="rId3"/>
    <sheet name="3 - Opravy škod po povodn..." sheetId="4" r:id="rId4"/>
    <sheet name="4 - Opravy škod po povodn..." sheetId="5" r:id="rId5"/>
    <sheet name="5 - Vedlejší rozpočtové n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'1 - Opravy škod po povodn...'!$C$86:$K$547</definedName>
    <definedName name="_xlnm.Print_Area" localSheetId="1">'1 - Opravy škod po povodn...'!$C$4:$J$39,'1 - Opravy škod po povodn...'!$C$45:$J$68,'1 - Opravy škod po povodn...'!$C$74:$K$547</definedName>
    <definedName name="_xlnm.Print_Titles" localSheetId="1">'1 - Opravy škod po povodn...'!$86:$86</definedName>
    <definedName name="_xlnm._FilterDatabase" localSheetId="2" hidden="1">'2 - Opravy škod po povodn...'!$C$90:$K$798</definedName>
    <definedName name="_xlnm.Print_Area" localSheetId="2">'2 - Opravy škod po povodn...'!$C$4:$J$39,'2 - Opravy škod po povodn...'!$C$45:$J$72,'2 - Opravy škod po povodn...'!$C$78:$K$798</definedName>
    <definedName name="_xlnm.Print_Titles" localSheetId="2">'2 - Opravy škod po povodn...'!$90:$90</definedName>
    <definedName name="_xlnm._FilterDatabase" localSheetId="3" hidden="1">'3 - Opravy škod po povodn...'!$C$89:$K$680</definedName>
    <definedName name="_xlnm.Print_Area" localSheetId="3">'3 - Opravy škod po povodn...'!$C$4:$J$39,'3 - Opravy škod po povodn...'!$C$45:$J$71,'3 - Opravy škod po povodn...'!$C$77:$K$680</definedName>
    <definedName name="_xlnm.Print_Titles" localSheetId="3">'3 - Opravy škod po povodn...'!$89:$89</definedName>
    <definedName name="_xlnm._FilterDatabase" localSheetId="4" hidden="1">'4 - Opravy škod po povodn...'!$C$85:$K$393</definedName>
    <definedName name="_xlnm.Print_Area" localSheetId="4">'4 - Opravy škod po povodn...'!$C$4:$J$39,'4 - Opravy škod po povodn...'!$C$45:$J$67,'4 - Opravy škod po povodn...'!$C$73:$K$393</definedName>
    <definedName name="_xlnm.Print_Titles" localSheetId="4">'4 - Opravy škod po povodn...'!$85:$85</definedName>
    <definedName name="_xlnm._FilterDatabase" localSheetId="5" hidden="1">'5 - Vedlejší rozpočtové n...'!$C$83:$K$145</definedName>
    <definedName name="_xlnm.Print_Area" localSheetId="5">'5 - Vedlejší rozpočtové n...'!$C$4:$J$39,'5 - Vedlejší rozpočtové n...'!$C$45:$J$65,'5 - Vedlejší rozpočtové n...'!$C$71:$K$145</definedName>
    <definedName name="_xlnm.Print_Titles" localSheetId="5">'5 - Vedlejší rozpočtové n...'!$83:$83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5" r="J37"/>
  <c r="J36"/>
  <c i="1" r="AY58"/>
  <c i="5" r="J35"/>
  <c i="1" r="AX58"/>
  <c i="5" r="BI388"/>
  <c r="BH388"/>
  <c r="BG388"/>
  <c r="BF388"/>
  <c r="T388"/>
  <c r="R388"/>
  <c r="P388"/>
  <c r="BI383"/>
  <c r="BH383"/>
  <c r="BG383"/>
  <c r="BF383"/>
  <c r="T383"/>
  <c r="R383"/>
  <c r="P383"/>
  <c r="BI376"/>
  <c r="BH376"/>
  <c r="BG376"/>
  <c r="BF376"/>
  <c r="T376"/>
  <c r="R376"/>
  <c r="P376"/>
  <c r="BI370"/>
  <c r="BH370"/>
  <c r="BG370"/>
  <c r="BF370"/>
  <c r="T370"/>
  <c r="R370"/>
  <c r="P370"/>
  <c r="BI363"/>
  <c r="BH363"/>
  <c r="BG363"/>
  <c r="BF363"/>
  <c r="T363"/>
  <c r="R363"/>
  <c r="P363"/>
  <c r="BI357"/>
  <c r="BH357"/>
  <c r="BG357"/>
  <c r="BF357"/>
  <c r="T357"/>
  <c r="R357"/>
  <c r="P357"/>
  <c r="BI352"/>
  <c r="BH352"/>
  <c r="BG352"/>
  <c r="BF352"/>
  <c r="T352"/>
  <c r="R352"/>
  <c r="P352"/>
  <c r="BI347"/>
  <c r="BH347"/>
  <c r="BG347"/>
  <c r="BF347"/>
  <c r="T347"/>
  <c r="R347"/>
  <c r="P347"/>
  <c r="BI341"/>
  <c r="BH341"/>
  <c r="BG341"/>
  <c r="BF341"/>
  <c r="T341"/>
  <c r="R341"/>
  <c r="P341"/>
  <c r="BI336"/>
  <c r="BH336"/>
  <c r="BG336"/>
  <c r="BF336"/>
  <c r="T336"/>
  <c r="R336"/>
  <c r="P336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5"/>
  <c r="BH295"/>
  <c r="BG295"/>
  <c r="BF295"/>
  <c r="T295"/>
  <c r="R295"/>
  <c r="P295"/>
  <c r="BI288"/>
  <c r="BH288"/>
  <c r="BG288"/>
  <c r="BF288"/>
  <c r="T288"/>
  <c r="R288"/>
  <c r="P288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0"/>
  <c r="BH100"/>
  <c r="BG100"/>
  <c r="BF100"/>
  <c r="T100"/>
  <c r="R100"/>
  <c r="P100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4" r="J37"/>
  <c r="J36"/>
  <c i="1" r="AY57"/>
  <c i="4" r="J35"/>
  <c i="1" r="AX57"/>
  <c i="4" r="BI677"/>
  <c r="BH677"/>
  <c r="BG677"/>
  <c r="BF677"/>
  <c r="T677"/>
  <c r="T676"/>
  <c r="T675"/>
  <c r="R677"/>
  <c r="R676"/>
  <c r="R675"/>
  <c r="P677"/>
  <c r="P676"/>
  <c r="P675"/>
  <c r="BI660"/>
  <c r="BH660"/>
  <c r="BG660"/>
  <c r="BF660"/>
  <c r="T660"/>
  <c r="R660"/>
  <c r="P660"/>
  <c r="BI638"/>
  <c r="BH638"/>
  <c r="BG638"/>
  <c r="BF638"/>
  <c r="T638"/>
  <c r="R638"/>
  <c r="P638"/>
  <c r="BI622"/>
  <c r="BH622"/>
  <c r="BG622"/>
  <c r="BF622"/>
  <c r="T622"/>
  <c r="R622"/>
  <c r="P622"/>
  <c r="BI615"/>
  <c r="BH615"/>
  <c r="BG615"/>
  <c r="BF615"/>
  <c r="T615"/>
  <c r="R615"/>
  <c r="P615"/>
  <c r="BI595"/>
  <c r="BH595"/>
  <c r="BG595"/>
  <c r="BF595"/>
  <c r="T595"/>
  <c r="R595"/>
  <c r="P595"/>
  <c r="BI591"/>
  <c r="BH591"/>
  <c r="BG591"/>
  <c r="BF591"/>
  <c r="T591"/>
  <c r="R591"/>
  <c r="P591"/>
  <c r="BI585"/>
  <c r="BH585"/>
  <c r="BG585"/>
  <c r="BF585"/>
  <c r="T585"/>
  <c r="R585"/>
  <c r="P585"/>
  <c r="BI579"/>
  <c r="BH579"/>
  <c r="BG579"/>
  <c r="BF579"/>
  <c r="T579"/>
  <c r="R579"/>
  <c r="P579"/>
  <c r="BI569"/>
  <c r="BH569"/>
  <c r="BG569"/>
  <c r="BF569"/>
  <c r="T569"/>
  <c r="R569"/>
  <c r="P569"/>
  <c r="BI562"/>
  <c r="BH562"/>
  <c r="BG562"/>
  <c r="BF562"/>
  <c r="T562"/>
  <c r="R562"/>
  <c r="P562"/>
  <c r="BI556"/>
  <c r="BH556"/>
  <c r="BG556"/>
  <c r="BF556"/>
  <c r="T556"/>
  <c r="R556"/>
  <c r="P556"/>
  <c r="BI550"/>
  <c r="BH550"/>
  <c r="BG550"/>
  <c r="BF550"/>
  <c r="T550"/>
  <c r="R550"/>
  <c r="P550"/>
  <c r="BI543"/>
  <c r="BH543"/>
  <c r="BG543"/>
  <c r="BF543"/>
  <c r="T543"/>
  <c r="R543"/>
  <c r="P543"/>
  <c r="BI532"/>
  <c r="BH532"/>
  <c r="BG532"/>
  <c r="BF532"/>
  <c r="T532"/>
  <c r="R532"/>
  <c r="P532"/>
  <c r="BI524"/>
  <c r="BH524"/>
  <c r="BG524"/>
  <c r="BF524"/>
  <c r="T524"/>
  <c r="R524"/>
  <c r="P524"/>
  <c r="BI515"/>
  <c r="BH515"/>
  <c r="BG515"/>
  <c r="BF515"/>
  <c r="T515"/>
  <c r="R515"/>
  <c r="P515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2"/>
  <c r="BH482"/>
  <c r="BG482"/>
  <c r="BF482"/>
  <c r="T482"/>
  <c r="R482"/>
  <c r="P482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0"/>
  <c r="BH460"/>
  <c r="BG460"/>
  <c r="BF460"/>
  <c r="T460"/>
  <c r="R460"/>
  <c r="P460"/>
  <c r="BI456"/>
  <c r="BH456"/>
  <c r="BG456"/>
  <c r="BF456"/>
  <c r="T456"/>
  <c r="R456"/>
  <c r="P456"/>
  <c r="BI450"/>
  <c r="BH450"/>
  <c r="BG450"/>
  <c r="BF450"/>
  <c r="T450"/>
  <c r="R450"/>
  <c r="P450"/>
  <c r="BI443"/>
  <c r="BH443"/>
  <c r="BG443"/>
  <c r="BF443"/>
  <c r="T443"/>
  <c r="R443"/>
  <c r="P443"/>
  <c r="BI437"/>
  <c r="BH437"/>
  <c r="BG437"/>
  <c r="BF437"/>
  <c r="T437"/>
  <c r="T436"/>
  <c r="R437"/>
  <c r="R436"/>
  <c r="P437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9"/>
  <c r="BH389"/>
  <c r="BG389"/>
  <c r="BF389"/>
  <c r="T389"/>
  <c r="R389"/>
  <c r="P389"/>
  <c r="BI381"/>
  <c r="BH381"/>
  <c r="BG381"/>
  <c r="BF381"/>
  <c r="T381"/>
  <c r="R381"/>
  <c r="P381"/>
  <c r="BI370"/>
  <c r="BH370"/>
  <c r="BG370"/>
  <c r="BF370"/>
  <c r="T370"/>
  <c r="R370"/>
  <c r="P370"/>
  <c r="BI365"/>
  <c r="BH365"/>
  <c r="BG365"/>
  <c r="BF365"/>
  <c r="T365"/>
  <c r="R365"/>
  <c r="P365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5"/>
  <c r="BH325"/>
  <c r="BG325"/>
  <c r="BF325"/>
  <c r="T325"/>
  <c r="R325"/>
  <c r="P325"/>
  <c r="BI318"/>
  <c r="BH318"/>
  <c r="BG318"/>
  <c r="BF318"/>
  <c r="T318"/>
  <c r="R318"/>
  <c r="P318"/>
  <c r="BI307"/>
  <c r="BH307"/>
  <c r="BG307"/>
  <c r="BF307"/>
  <c r="T307"/>
  <c r="R307"/>
  <c r="P307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3"/>
  <c r="BH243"/>
  <c r="BG243"/>
  <c r="BF243"/>
  <c r="T243"/>
  <c r="R243"/>
  <c r="P243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84"/>
  <c r="BH184"/>
  <c r="BG184"/>
  <c r="BF184"/>
  <c r="T184"/>
  <c r="R184"/>
  <c r="P184"/>
  <c r="BI177"/>
  <c r="BH177"/>
  <c r="BG177"/>
  <c r="BF177"/>
  <c r="T177"/>
  <c r="R177"/>
  <c r="P177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37"/>
  <c r="BH137"/>
  <c r="BG137"/>
  <c r="BF137"/>
  <c r="T137"/>
  <c r="R137"/>
  <c r="P137"/>
  <c r="BI129"/>
  <c r="BH129"/>
  <c r="BG129"/>
  <c r="BF129"/>
  <c r="T129"/>
  <c r="R129"/>
  <c r="P129"/>
  <c r="BI120"/>
  <c r="BH120"/>
  <c r="BG120"/>
  <c r="BF120"/>
  <c r="T120"/>
  <c r="R120"/>
  <c r="P120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795"/>
  <c r="BH795"/>
  <c r="BG795"/>
  <c r="BF795"/>
  <c r="T795"/>
  <c r="R795"/>
  <c r="P795"/>
  <c r="BI790"/>
  <c r="BH790"/>
  <c r="BG790"/>
  <c r="BF790"/>
  <c r="T790"/>
  <c r="R790"/>
  <c r="P790"/>
  <c r="BI785"/>
  <c r="BH785"/>
  <c r="BG785"/>
  <c r="BF785"/>
  <c r="T785"/>
  <c r="R785"/>
  <c r="P785"/>
  <c r="BI781"/>
  <c r="BH781"/>
  <c r="BG781"/>
  <c r="BF781"/>
  <c r="T781"/>
  <c r="R781"/>
  <c r="P781"/>
  <c r="BI776"/>
  <c r="BH776"/>
  <c r="BG776"/>
  <c r="BF776"/>
  <c r="T776"/>
  <c r="R776"/>
  <c r="P776"/>
  <c r="BI771"/>
  <c r="BH771"/>
  <c r="BG771"/>
  <c r="BF771"/>
  <c r="T771"/>
  <c r="R771"/>
  <c r="P771"/>
  <c r="BI763"/>
  <c r="BH763"/>
  <c r="BG763"/>
  <c r="BF763"/>
  <c r="T763"/>
  <c r="R763"/>
  <c r="P763"/>
  <c r="BI758"/>
  <c r="BH758"/>
  <c r="BG758"/>
  <c r="BF758"/>
  <c r="T758"/>
  <c r="R758"/>
  <c r="P758"/>
  <c r="BI743"/>
  <c r="BH743"/>
  <c r="BG743"/>
  <c r="BF743"/>
  <c r="T743"/>
  <c r="R743"/>
  <c r="P743"/>
  <c r="BI721"/>
  <c r="BH721"/>
  <c r="BG721"/>
  <c r="BF721"/>
  <c r="T721"/>
  <c r="R721"/>
  <c r="P721"/>
  <c r="BI703"/>
  <c r="BH703"/>
  <c r="BG703"/>
  <c r="BF703"/>
  <c r="T703"/>
  <c r="R703"/>
  <c r="P703"/>
  <c r="BI694"/>
  <c r="BH694"/>
  <c r="BG694"/>
  <c r="BF694"/>
  <c r="T694"/>
  <c r="R694"/>
  <c r="P694"/>
  <c r="BI670"/>
  <c r="BH670"/>
  <c r="BG670"/>
  <c r="BF670"/>
  <c r="T670"/>
  <c r="R670"/>
  <c r="P670"/>
  <c r="BI666"/>
  <c r="BH666"/>
  <c r="BG666"/>
  <c r="BF666"/>
  <c r="T666"/>
  <c r="R666"/>
  <c r="P666"/>
  <c r="BI659"/>
  <c r="BH659"/>
  <c r="BG659"/>
  <c r="BF659"/>
  <c r="T659"/>
  <c r="R659"/>
  <c r="P659"/>
  <c r="BI653"/>
  <c r="BH653"/>
  <c r="BG653"/>
  <c r="BF653"/>
  <c r="T653"/>
  <c r="R653"/>
  <c r="P653"/>
  <c r="BI641"/>
  <c r="BH641"/>
  <c r="BG641"/>
  <c r="BF641"/>
  <c r="T641"/>
  <c r="R641"/>
  <c r="P641"/>
  <c r="BI634"/>
  <c r="BH634"/>
  <c r="BG634"/>
  <c r="BF634"/>
  <c r="T634"/>
  <c r="R634"/>
  <c r="P634"/>
  <c r="BI628"/>
  <c r="BH628"/>
  <c r="BG628"/>
  <c r="BF628"/>
  <c r="T628"/>
  <c r="R628"/>
  <c r="P628"/>
  <c r="BI620"/>
  <c r="BH620"/>
  <c r="BG620"/>
  <c r="BF620"/>
  <c r="T620"/>
  <c r="R620"/>
  <c r="P620"/>
  <c r="BI613"/>
  <c r="BH613"/>
  <c r="BG613"/>
  <c r="BF613"/>
  <c r="T613"/>
  <c r="R613"/>
  <c r="P613"/>
  <c r="BI606"/>
  <c r="BH606"/>
  <c r="BG606"/>
  <c r="BF606"/>
  <c r="T606"/>
  <c r="R606"/>
  <c r="P606"/>
  <c r="BI595"/>
  <c r="BH595"/>
  <c r="BG595"/>
  <c r="BF595"/>
  <c r="T595"/>
  <c r="R595"/>
  <c r="P595"/>
  <c r="BI587"/>
  <c r="BH587"/>
  <c r="BG587"/>
  <c r="BF587"/>
  <c r="T587"/>
  <c r="R587"/>
  <c r="P587"/>
  <c r="BI580"/>
  <c r="BH580"/>
  <c r="BG580"/>
  <c r="BF580"/>
  <c r="T580"/>
  <c r="R580"/>
  <c r="P580"/>
  <c r="BI575"/>
  <c r="BH575"/>
  <c r="BG575"/>
  <c r="BF575"/>
  <c r="T575"/>
  <c r="R575"/>
  <c r="P575"/>
  <c r="BI570"/>
  <c r="BH570"/>
  <c r="BG570"/>
  <c r="BF570"/>
  <c r="T570"/>
  <c r="R570"/>
  <c r="P570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48"/>
  <c r="BH548"/>
  <c r="BG548"/>
  <c r="BF548"/>
  <c r="T548"/>
  <c r="R548"/>
  <c r="P548"/>
  <c r="BI541"/>
  <c r="BH541"/>
  <c r="BG541"/>
  <c r="BF541"/>
  <c r="T541"/>
  <c r="R541"/>
  <c r="P541"/>
  <c r="BI535"/>
  <c r="BH535"/>
  <c r="BG535"/>
  <c r="BF535"/>
  <c r="T535"/>
  <c r="R535"/>
  <c r="P535"/>
  <c r="BI529"/>
  <c r="BH529"/>
  <c r="BG529"/>
  <c r="BF529"/>
  <c r="T529"/>
  <c r="R529"/>
  <c r="P529"/>
  <c r="BI522"/>
  <c r="BH522"/>
  <c r="BG522"/>
  <c r="BF522"/>
  <c r="T522"/>
  <c r="R522"/>
  <c r="P522"/>
  <c r="BI516"/>
  <c r="BH516"/>
  <c r="BG516"/>
  <c r="BF516"/>
  <c r="T516"/>
  <c r="T515"/>
  <c r="R516"/>
  <c r="R515"/>
  <c r="P516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7"/>
  <c r="BH497"/>
  <c r="BG497"/>
  <c r="BF497"/>
  <c r="T497"/>
  <c r="R497"/>
  <c r="P497"/>
  <c r="BI492"/>
  <c r="BH492"/>
  <c r="BG492"/>
  <c r="BF492"/>
  <c r="T492"/>
  <c r="R492"/>
  <c r="P492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8"/>
  <c r="BH468"/>
  <c r="BG468"/>
  <c r="BF468"/>
  <c r="T468"/>
  <c r="R468"/>
  <c r="P468"/>
  <c r="BI457"/>
  <c r="BH457"/>
  <c r="BG457"/>
  <c r="BF457"/>
  <c r="T457"/>
  <c r="R457"/>
  <c r="P457"/>
  <c r="BI444"/>
  <c r="BH444"/>
  <c r="BG444"/>
  <c r="BF444"/>
  <c r="T444"/>
  <c r="R444"/>
  <c r="P444"/>
  <c r="BI440"/>
  <c r="BH440"/>
  <c r="BG440"/>
  <c r="BF440"/>
  <c r="T440"/>
  <c r="R440"/>
  <c r="P440"/>
  <c r="BI435"/>
  <c r="BH435"/>
  <c r="BG435"/>
  <c r="BF435"/>
  <c r="T435"/>
  <c r="R435"/>
  <c r="P435"/>
  <c r="BI431"/>
  <c r="BH431"/>
  <c r="BG431"/>
  <c r="BF431"/>
  <c r="T431"/>
  <c r="R431"/>
  <c r="P431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5"/>
  <c r="BH405"/>
  <c r="BG405"/>
  <c r="BF405"/>
  <c r="T405"/>
  <c r="R405"/>
  <c r="P405"/>
  <c r="BI396"/>
  <c r="BH396"/>
  <c r="BG396"/>
  <c r="BF396"/>
  <c r="T396"/>
  <c r="R396"/>
  <c r="P396"/>
  <c r="BI375"/>
  <c r="BH375"/>
  <c r="BG375"/>
  <c r="BF375"/>
  <c r="T375"/>
  <c r="R375"/>
  <c r="P375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6"/>
  <c r="BH346"/>
  <c r="BG346"/>
  <c r="BF346"/>
  <c r="T346"/>
  <c r="R346"/>
  <c r="P346"/>
  <c r="BI341"/>
  <c r="BH341"/>
  <c r="BG341"/>
  <c r="BF341"/>
  <c r="T341"/>
  <c r="R341"/>
  <c r="P341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6"/>
  <c r="BH296"/>
  <c r="BG296"/>
  <c r="BF296"/>
  <c r="T296"/>
  <c r="R296"/>
  <c r="P296"/>
  <c r="BI291"/>
  <c r="BH291"/>
  <c r="BG291"/>
  <c r="BF291"/>
  <c r="T291"/>
  <c r="R291"/>
  <c r="P291"/>
  <c r="BI276"/>
  <c r="BH276"/>
  <c r="BG276"/>
  <c r="BF276"/>
  <c r="T276"/>
  <c r="R276"/>
  <c r="P276"/>
  <c r="BI271"/>
  <c r="BH271"/>
  <c r="BG271"/>
  <c r="BF271"/>
  <c r="T271"/>
  <c r="R271"/>
  <c r="P271"/>
  <c r="BI264"/>
  <c r="BH264"/>
  <c r="BG264"/>
  <c r="BF264"/>
  <c r="T264"/>
  <c r="R264"/>
  <c r="P264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87"/>
  <c r="BH187"/>
  <c r="BG187"/>
  <c r="BF187"/>
  <c r="T187"/>
  <c r="R187"/>
  <c r="P187"/>
  <c r="BI180"/>
  <c r="BH180"/>
  <c r="BG180"/>
  <c r="BF180"/>
  <c r="T180"/>
  <c r="R180"/>
  <c r="P180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38"/>
  <c r="BH138"/>
  <c r="BG138"/>
  <c r="BF138"/>
  <c r="T138"/>
  <c r="R138"/>
  <c r="P138"/>
  <c r="BI130"/>
  <c r="BH130"/>
  <c r="BG130"/>
  <c r="BF130"/>
  <c r="T130"/>
  <c r="R130"/>
  <c r="P130"/>
  <c r="BI121"/>
  <c r="BH121"/>
  <c r="BG121"/>
  <c r="BF121"/>
  <c r="T121"/>
  <c r="R121"/>
  <c r="P121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2" r="J37"/>
  <c r="J36"/>
  <c i="1" r="AY55"/>
  <c i="2" r="J35"/>
  <c i="1" r="AX55"/>
  <c i="2" r="BI541"/>
  <c r="BH541"/>
  <c r="BG541"/>
  <c r="BF541"/>
  <c r="T541"/>
  <c r="R541"/>
  <c r="P541"/>
  <c r="BI535"/>
  <c r="BH535"/>
  <c r="BG535"/>
  <c r="BF535"/>
  <c r="T535"/>
  <c r="R535"/>
  <c r="P535"/>
  <c r="BI529"/>
  <c r="BH529"/>
  <c r="BG529"/>
  <c r="BF529"/>
  <c r="T529"/>
  <c r="R529"/>
  <c r="P529"/>
  <c r="BI524"/>
  <c r="BH524"/>
  <c r="BG524"/>
  <c r="BF524"/>
  <c r="T524"/>
  <c r="R524"/>
  <c r="P524"/>
  <c r="BI515"/>
  <c r="BH515"/>
  <c r="BG515"/>
  <c r="BF515"/>
  <c r="T515"/>
  <c r="R515"/>
  <c r="P515"/>
  <c r="BI499"/>
  <c r="BH499"/>
  <c r="BG499"/>
  <c r="BF499"/>
  <c r="T499"/>
  <c r="R499"/>
  <c r="P499"/>
  <c r="BI486"/>
  <c r="BH486"/>
  <c r="BG486"/>
  <c r="BF486"/>
  <c r="T486"/>
  <c r="R486"/>
  <c r="P486"/>
  <c r="BI481"/>
  <c r="BH481"/>
  <c r="BG481"/>
  <c r="BF481"/>
  <c r="T481"/>
  <c r="R481"/>
  <c r="P481"/>
  <c r="BI463"/>
  <c r="BH463"/>
  <c r="BG463"/>
  <c r="BF463"/>
  <c r="T463"/>
  <c r="R463"/>
  <c r="P463"/>
  <c r="BI454"/>
  <c r="BH454"/>
  <c r="BG454"/>
  <c r="BF454"/>
  <c r="T454"/>
  <c r="R454"/>
  <c r="P454"/>
  <c r="BI449"/>
  <c r="BH449"/>
  <c r="BG449"/>
  <c r="BF449"/>
  <c r="T449"/>
  <c r="R449"/>
  <c r="P449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0"/>
  <c r="BH420"/>
  <c r="BG420"/>
  <c r="BF420"/>
  <c r="T420"/>
  <c r="R420"/>
  <c r="P420"/>
  <c r="BI414"/>
  <c r="BH414"/>
  <c r="BG414"/>
  <c r="BF414"/>
  <c r="T414"/>
  <c r="R414"/>
  <c r="P414"/>
  <c r="BI407"/>
  <c r="BH407"/>
  <c r="BG407"/>
  <c r="BF407"/>
  <c r="T407"/>
  <c r="R407"/>
  <c r="P407"/>
  <c r="BI396"/>
  <c r="BH396"/>
  <c r="BG396"/>
  <c r="BF396"/>
  <c r="T396"/>
  <c r="R396"/>
  <c r="P396"/>
  <c r="BI388"/>
  <c r="BH388"/>
  <c r="BG388"/>
  <c r="BF388"/>
  <c r="T388"/>
  <c r="R388"/>
  <c r="P388"/>
  <c r="BI379"/>
  <c r="BH379"/>
  <c r="BG379"/>
  <c r="BF379"/>
  <c r="T379"/>
  <c r="R379"/>
  <c r="P379"/>
  <c r="BI374"/>
  <c r="BH374"/>
  <c r="BG374"/>
  <c r="BF374"/>
  <c r="T374"/>
  <c r="R374"/>
  <c r="P374"/>
  <c r="BI367"/>
  <c r="BH367"/>
  <c r="BG367"/>
  <c r="BF367"/>
  <c r="T367"/>
  <c r="R367"/>
  <c r="P367"/>
  <c r="BI359"/>
  <c r="BH359"/>
  <c r="BG359"/>
  <c r="BF359"/>
  <c r="T359"/>
  <c r="R359"/>
  <c r="P359"/>
  <c r="BI354"/>
  <c r="BH354"/>
  <c r="BG354"/>
  <c r="BF354"/>
  <c r="T354"/>
  <c r="R354"/>
  <c r="P354"/>
  <c r="BI348"/>
  <c r="BH348"/>
  <c r="BG348"/>
  <c r="BF348"/>
  <c r="T348"/>
  <c r="R348"/>
  <c r="P348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6"/>
  <c r="BH326"/>
  <c r="BG326"/>
  <c r="BF326"/>
  <c r="T326"/>
  <c r="R326"/>
  <c r="P326"/>
  <c r="BI320"/>
  <c r="BH320"/>
  <c r="BG320"/>
  <c r="BF320"/>
  <c r="T320"/>
  <c r="R320"/>
  <c r="P320"/>
  <c r="BI313"/>
  <c r="BH313"/>
  <c r="BG313"/>
  <c r="BF313"/>
  <c r="T313"/>
  <c r="R313"/>
  <c r="P313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4"/>
  <c r="BH274"/>
  <c r="BG274"/>
  <c r="BF274"/>
  <c r="T274"/>
  <c r="R274"/>
  <c r="P274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5"/>
  <c r="BH235"/>
  <c r="BG235"/>
  <c r="BF235"/>
  <c r="T235"/>
  <c r="R235"/>
  <c r="P235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6" r="BK140"/>
  <c r="BK128"/>
  <c r="BK94"/>
  <c i="5" r="BK363"/>
  <c r="BK330"/>
  <c r="J312"/>
  <c r="BK259"/>
  <c r="BK216"/>
  <c r="J178"/>
  <c r="BK127"/>
  <c r="J111"/>
  <c i="4" r="BK677"/>
  <c r="J660"/>
  <c r="J638"/>
  <c r="BK595"/>
  <c r="J550"/>
  <c r="J498"/>
  <c r="BK476"/>
  <c r="J432"/>
  <c r="J418"/>
  <c r="BK318"/>
  <c r="J285"/>
  <c r="BK262"/>
  <c r="BK227"/>
  <c r="BK207"/>
  <c r="BK169"/>
  <c r="BK155"/>
  <c r="J108"/>
  <c i="3" r="J703"/>
  <c r="BK628"/>
  <c r="J575"/>
  <c r="BK516"/>
  <c r="J487"/>
  <c r="J421"/>
  <c r="J375"/>
  <c r="J346"/>
  <c r="BK291"/>
  <c r="J241"/>
  <c r="BK158"/>
  <c r="J94"/>
  <c i="2" r="BK481"/>
  <c r="BK429"/>
  <c r="BK342"/>
  <c r="J261"/>
  <c r="BK198"/>
  <c r="J180"/>
  <c r="BK148"/>
  <c r="J90"/>
  <c i="6" r="J120"/>
  <c r="BK108"/>
  <c i="5" r="BK388"/>
  <c r="BK376"/>
  <c r="BK352"/>
  <c r="BK317"/>
  <c r="J270"/>
  <c r="J245"/>
  <c r="BK198"/>
  <c r="J166"/>
  <c r="J136"/>
  <c r="J89"/>
  <c i="4" r="J585"/>
  <c r="J556"/>
  <c r="BK515"/>
  <c r="J476"/>
  <c r="J437"/>
  <c r="BK398"/>
  <c r="BK389"/>
  <c r="BK370"/>
  <c r="J360"/>
  <c r="J325"/>
  <c r="J290"/>
  <c r="BK275"/>
  <c r="J250"/>
  <c r="J222"/>
  <c r="J184"/>
  <c r="J169"/>
  <c r="BK146"/>
  <c r="BK98"/>
  <c i="3" r="J776"/>
  <c r="J743"/>
  <c r="BK634"/>
  <c r="J606"/>
  <c r="J535"/>
  <c r="J511"/>
  <c r="J431"/>
  <c r="BK416"/>
  <c r="J359"/>
  <c r="BK334"/>
  <c r="J311"/>
  <c r="J271"/>
  <c r="J236"/>
  <c r="J221"/>
  <c r="BK202"/>
  <c r="J167"/>
  <c r="J130"/>
  <c r="BK94"/>
  <c i="2" r="BK407"/>
  <c r="BK374"/>
  <c r="BK337"/>
  <c r="J326"/>
  <c r="J320"/>
  <c r="BK298"/>
  <c r="BK261"/>
  <c r="BK247"/>
  <c r="BK226"/>
  <c r="BK202"/>
  <c r="BK153"/>
  <c r="BK108"/>
  <c i="6" r="BK143"/>
  <c r="BK111"/>
  <c r="J97"/>
  <c i="5" r="J376"/>
  <c r="J341"/>
  <c r="J321"/>
  <c r="BK302"/>
  <c r="BK275"/>
  <c r="BK254"/>
  <c r="BK193"/>
  <c r="BK161"/>
  <c r="J147"/>
  <c r="BK111"/>
  <c i="4" r="J622"/>
  <c r="BK569"/>
  <c r="BK543"/>
  <c r="BK471"/>
  <c r="BK456"/>
  <c r="BK432"/>
  <c r="J408"/>
  <c r="J381"/>
  <c r="BK341"/>
  <c r="BK307"/>
  <c r="J275"/>
  <c r="BK237"/>
  <c r="J212"/>
  <c r="J160"/>
  <c r="J146"/>
  <c r="BK120"/>
  <c r="J93"/>
  <c i="3" r="BK641"/>
  <c r="BK606"/>
  <c r="BK580"/>
  <c r="BK554"/>
  <c r="J507"/>
  <c r="J482"/>
  <c r="BK457"/>
  <c r="J416"/>
  <c r="BK354"/>
  <c r="J319"/>
  <c r="BK302"/>
  <c r="BK264"/>
  <c r="BK241"/>
  <c r="J202"/>
  <c r="BK149"/>
  <c r="J121"/>
  <c r="BK104"/>
  <c i="2" r="BK515"/>
  <c r="BK454"/>
  <c r="J435"/>
  <c r="BK388"/>
  <c r="J367"/>
  <c r="J348"/>
  <c r="J294"/>
  <c r="J247"/>
  <c r="BK221"/>
  <c r="BK207"/>
  <c r="J169"/>
  <c r="J138"/>
  <c r="J113"/>
  <c r="BK90"/>
  <c i="6" r="J124"/>
  <c r="J91"/>
  <c i="5" r="J288"/>
  <c r="BK240"/>
  <c r="J225"/>
  <c r="J203"/>
  <c r="J173"/>
  <c r="BK152"/>
  <c i="4" r="J515"/>
  <c r="J488"/>
  <c r="BK443"/>
  <c r="J413"/>
  <c r="J370"/>
  <c r="J356"/>
  <c r="J336"/>
  <c r="J318"/>
  <c r="BK269"/>
  <c r="J227"/>
  <c r="J129"/>
  <c r="J98"/>
  <c i="3" r="BK790"/>
  <c r="J785"/>
  <c r="BK776"/>
  <c r="BK743"/>
  <c r="J666"/>
  <c r="J595"/>
  <c r="J559"/>
  <c r="BK535"/>
  <c r="BK511"/>
  <c r="BK482"/>
  <c r="BK444"/>
  <c r="BK411"/>
  <c r="J341"/>
  <c r="J296"/>
  <c r="J246"/>
  <c r="BK207"/>
  <c r="J153"/>
  <c i="2" r="J541"/>
  <c r="J529"/>
  <c r="J499"/>
  <c r="BK420"/>
  <c r="BK367"/>
  <c r="J332"/>
  <c r="BK303"/>
  <c r="J265"/>
  <c r="BK252"/>
  <c r="J202"/>
  <c r="BK169"/>
  <c r="J122"/>
  <c r="J108"/>
  <c i="6" r="BK132"/>
  <c r="J132"/>
  <c r="BK124"/>
  <c r="J108"/>
  <c i="5" r="J352"/>
  <c r="BK326"/>
  <c r="J281"/>
  <c r="BK245"/>
  <c r="BK212"/>
  <c r="J208"/>
  <c r="J143"/>
  <c r="BK121"/>
  <c r="BK100"/>
  <c i="4" r="J677"/>
  <c r="BK638"/>
  <c r="BK622"/>
  <c r="J591"/>
  <c r="BK532"/>
  <c r="BK482"/>
  <c r="J443"/>
  <c r="BK424"/>
  <c r="BK393"/>
  <c r="BK356"/>
  <c r="J269"/>
  <c r="BK232"/>
  <c r="BK212"/>
  <c r="BK197"/>
  <c r="J164"/>
  <c r="J150"/>
  <c i="3" r="J670"/>
  <c r="J634"/>
  <c r="J580"/>
  <c r="BK507"/>
  <c r="J468"/>
  <c r="J435"/>
  <c r="BK359"/>
  <c r="J315"/>
  <c r="J276"/>
  <c r="J231"/>
  <c r="J180"/>
  <c r="J163"/>
  <c i="2" r="BK486"/>
  <c r="BK435"/>
  <c r="BK348"/>
  <c r="J298"/>
  <c r="BK282"/>
  <c r="J235"/>
  <c r="BK164"/>
  <c r="J143"/>
  <c i="1" r="AS54"/>
  <c i="5" r="J388"/>
  <c r="BK370"/>
  <c r="J336"/>
  <c r="J254"/>
  <c r="BK230"/>
  <c r="J216"/>
  <c r="BK183"/>
  <c r="BK147"/>
  <c r="J121"/>
  <c i="4" r="BK562"/>
  <c r="BK524"/>
  <c r="J503"/>
  <c r="BK488"/>
  <c i="3" r="BK771"/>
  <c r="J659"/>
  <c r="BK575"/>
  <c r="BK564"/>
  <c r="J522"/>
  <c r="J503"/>
  <c r="J426"/>
  <c r="J411"/>
  <c r="BK346"/>
  <c r="BK329"/>
  <c r="BK315"/>
  <c r="J291"/>
  <c r="BK251"/>
  <c r="J226"/>
  <c r="BK212"/>
  <c r="J187"/>
  <c r="BK172"/>
  <c r="J149"/>
  <c r="BK109"/>
  <c i="2" r="J449"/>
  <c r="J388"/>
  <c r="BK326"/>
  <c r="BK313"/>
  <c r="J274"/>
  <c r="J252"/>
  <c r="BK242"/>
  <c r="J216"/>
  <c r="BK158"/>
  <c r="BK117"/>
  <c r="J99"/>
  <c i="6" r="BK114"/>
  <c r="J100"/>
  <c r="J94"/>
  <c i="5" r="J370"/>
  <c r="BK347"/>
  <c r="J326"/>
  <c r="J307"/>
  <c r="BK288"/>
  <c r="J259"/>
  <c r="BK208"/>
  <c r="BK173"/>
  <c r="J152"/>
  <c r="BK136"/>
  <c r="BK89"/>
  <c i="4" r="BK579"/>
  <c r="J562"/>
  <c r="J524"/>
  <c r="BK460"/>
  <c r="J450"/>
  <c r="BK428"/>
  <c r="BK403"/>
  <c r="BK346"/>
  <c r="BK331"/>
  <c r="BK285"/>
  <c r="BK243"/>
  <c r="J232"/>
  <c r="J197"/>
  <c r="BK150"/>
  <c r="BK129"/>
  <c r="J103"/>
  <c i="3" r="BK670"/>
  <c r="J620"/>
  <c r="BK587"/>
  <c r="BK559"/>
  <c r="BK541"/>
  <c r="J492"/>
  <c r="BK472"/>
  <c r="BK435"/>
  <c r="J329"/>
  <c r="BK311"/>
  <c r="BK271"/>
  <c r="J257"/>
  <c r="BK226"/>
  <c r="BK187"/>
  <c r="BK138"/>
  <c r="BK114"/>
  <c i="2" r="BK524"/>
  <c r="J486"/>
  <c r="BK449"/>
  <c r="BK414"/>
  <c r="BK379"/>
  <c r="BK359"/>
  <c r="J303"/>
  <c r="J286"/>
  <c r="J226"/>
  <c r="BK211"/>
  <c r="BK180"/>
  <c r="J148"/>
  <c r="BK122"/>
  <c i="6" r="J143"/>
  <c r="BK120"/>
  <c r="BK97"/>
  <c i="5" r="BK295"/>
  <c r="J275"/>
  <c r="J230"/>
  <c r="J212"/>
  <c r="J183"/>
  <c r="J161"/>
  <c r="J100"/>
  <c i="4" r="BK493"/>
  <c r="BK450"/>
  <c r="BK418"/>
  <c r="J403"/>
  <c r="BK360"/>
  <c r="J351"/>
  <c r="J331"/>
  <c r="J307"/>
  <c r="J262"/>
  <c r="J137"/>
  <c r="BK108"/>
  <c i="3" r="J795"/>
  <c r="J790"/>
  <c r="BK781"/>
  <c r="J771"/>
  <c r="J694"/>
  <c r="J613"/>
  <c r="J587"/>
  <c r="J554"/>
  <c r="J529"/>
  <c r="BK503"/>
  <c r="BK497"/>
  <c r="J477"/>
  <c r="BK440"/>
  <c r="J396"/>
  <c r="BK364"/>
  <c r="J302"/>
  <c r="BK257"/>
  <c r="BK221"/>
  <c r="J138"/>
  <c i="2" r="BK541"/>
  <c r="J535"/>
  <c r="J524"/>
  <c r="J454"/>
  <c r="J414"/>
  <c r="J342"/>
  <c r="J282"/>
  <c r="J233"/>
  <c r="BK175"/>
  <c r="BK138"/>
  <c r="J117"/>
  <c i="6" r="J137"/>
  <c r="J114"/>
  <c r="BK91"/>
  <c i="5" r="BK357"/>
  <c r="BK341"/>
  <c r="BK321"/>
  <c r="BK265"/>
  <c r="J240"/>
  <c r="BK203"/>
  <c r="J193"/>
  <c r="BK131"/>
  <c r="BK116"/>
  <c r="J94"/>
  <c i="4" r="BK660"/>
  <c r="BK615"/>
  <c r="BK585"/>
  <c r="J569"/>
  <c r="J508"/>
  <c r="J493"/>
  <c r="J466"/>
  <c r="J389"/>
  <c r="J346"/>
  <c r="J295"/>
  <c r="J280"/>
  <c r="J237"/>
  <c r="BK217"/>
  <c r="J202"/>
  <c r="J120"/>
  <c i="3" r="J758"/>
  <c r="BK694"/>
  <c r="J641"/>
  <c r="BK620"/>
  <c r="BK548"/>
  <c r="J457"/>
  <c r="BK426"/>
  <c r="BK405"/>
  <c r="J364"/>
  <c r="BK319"/>
  <c r="J217"/>
  <c r="BK167"/>
  <c r="BK99"/>
  <c i="2" r="BK499"/>
  <c r="BK463"/>
  <c r="J407"/>
  <c r="BK274"/>
  <c r="J221"/>
  <c r="BK192"/>
  <c r="J153"/>
  <c r="J103"/>
  <c i="6" r="BK137"/>
  <c r="BK100"/>
  <c i="5" r="BK383"/>
  <c r="J363"/>
  <c r="J347"/>
  <c r="BK312"/>
  <c r="J265"/>
  <c r="BK225"/>
  <c r="BK188"/>
  <c r="J157"/>
  <c r="J131"/>
  <c i="4" r="J595"/>
  <c r="J579"/>
  <c r="J543"/>
  <c r="J482"/>
  <c r="J471"/>
  <c r="J460"/>
  <c r="BK413"/>
  <c r="J393"/>
  <c r="BK381"/>
  <c r="J365"/>
  <c r="BK351"/>
  <c r="BK295"/>
  <c r="BK280"/>
  <c r="BK257"/>
  <c r="J243"/>
  <c r="J207"/>
  <c r="J177"/>
  <c r="BK164"/>
  <c r="BK103"/>
  <c r="BK93"/>
  <c i="3" r="J763"/>
  <c r="BK758"/>
  <c r="BK666"/>
  <c r="J628"/>
  <c r="J570"/>
  <c r="J516"/>
  <c r="J472"/>
  <c r="BK421"/>
  <c r="J405"/>
  <c r="BK341"/>
  <c r="J324"/>
  <c r="BK296"/>
  <c r="BK231"/>
  <c r="J207"/>
  <c r="BK180"/>
  <c r="BK163"/>
  <c r="J114"/>
  <c i="2" r="J463"/>
  <c r="J396"/>
  <c r="BK354"/>
  <c r="BK332"/>
  <c r="BK320"/>
  <c r="J313"/>
  <c r="BK294"/>
  <c r="BK256"/>
  <c r="BK233"/>
  <c r="J211"/>
  <c r="J175"/>
  <c r="BK143"/>
  <c r="BK103"/>
  <c i="6" r="BK117"/>
  <c r="BK105"/>
  <c r="BK87"/>
  <c i="5" r="J357"/>
  <c r="BK336"/>
  <c r="J317"/>
  <c r="J295"/>
  <c r="BK270"/>
  <c r="BK249"/>
  <c r="J188"/>
  <c r="BK157"/>
  <c r="J127"/>
  <c r="BK94"/>
  <c i="4" r="J615"/>
  <c r="BK556"/>
  <c r="J532"/>
  <c r="BK466"/>
  <c r="BK437"/>
  <c r="J424"/>
  <c r="J398"/>
  <c r="BK336"/>
  <c r="BK290"/>
  <c r="J257"/>
  <c r="J217"/>
  <c r="BK177"/>
  <c r="J155"/>
  <c r="BK137"/>
  <c r="BK113"/>
  <c i="3" r="J721"/>
  <c r="BK653"/>
  <c r="BK613"/>
  <c r="BK570"/>
  <c r="J548"/>
  <c r="J497"/>
  <c r="BK477"/>
  <c r="J440"/>
  <c r="BK396"/>
  <c r="BK324"/>
  <c r="J306"/>
  <c r="BK276"/>
  <c r="BK246"/>
  <c r="BK217"/>
  <c r="BK153"/>
  <c r="BK130"/>
  <c r="J109"/>
  <c r="J99"/>
  <c i="2" r="J481"/>
  <c r="J441"/>
  <c r="BK396"/>
  <c r="J374"/>
  <c r="J354"/>
  <c r="J307"/>
  <c r="J290"/>
  <c r="J242"/>
  <c r="BK216"/>
  <c r="J192"/>
  <c r="J164"/>
  <c r="BK133"/>
  <c r="BK99"/>
  <c i="6" r="J128"/>
  <c r="J117"/>
  <c i="5" r="J302"/>
  <c r="BK281"/>
  <c r="J235"/>
  <c r="J221"/>
  <c r="J198"/>
  <c r="BK166"/>
  <c r="J116"/>
  <c i="4" r="BK503"/>
  <c r="J456"/>
  <c r="J428"/>
  <c r="BK408"/>
  <c r="BK365"/>
  <c r="J341"/>
  <c r="BK325"/>
  <c r="BK300"/>
  <c r="BK250"/>
  <c r="BK202"/>
  <c r="J113"/>
  <c i="3" r="BK795"/>
  <c r="BK785"/>
  <c r="J781"/>
  <c r="BK763"/>
  <c r="BK703"/>
  <c r="BK659"/>
  <c r="J564"/>
  <c r="J541"/>
  <c r="BK522"/>
  <c r="BK487"/>
  <c r="BK468"/>
  <c r="BK431"/>
  <c r="BK375"/>
  <c r="J334"/>
  <c r="J264"/>
  <c r="BK236"/>
  <c r="J158"/>
  <c r="BK121"/>
  <c i="2" r="BK535"/>
  <c r="BK529"/>
  <c r="J515"/>
  <c r="J429"/>
  <c r="J379"/>
  <c r="J359"/>
  <c r="BK307"/>
  <c r="BK286"/>
  <c r="J256"/>
  <c r="BK235"/>
  <c r="J198"/>
  <c r="J158"/>
  <c r="BK113"/>
  <c i="4" r="J300"/>
  <c r="BK222"/>
  <c r="BK184"/>
  <c r="BK160"/>
  <c i="3" r="BK721"/>
  <c r="J653"/>
  <c r="BK595"/>
  <c r="BK529"/>
  <c r="BK492"/>
  <c r="J444"/>
  <c r="J354"/>
  <c r="BK306"/>
  <c r="J251"/>
  <c r="J212"/>
  <c r="J172"/>
  <c r="J104"/>
  <c i="2" r="BK441"/>
  <c r="J420"/>
  <c r="J337"/>
  <c r="BK290"/>
  <c r="BK265"/>
  <c r="J207"/>
  <c r="J133"/>
  <c i="6" r="J140"/>
  <c r="J111"/>
  <c r="J105"/>
  <c r="J87"/>
  <c i="5" r="J383"/>
  <c r="J330"/>
  <c r="BK307"/>
  <c r="J249"/>
  <c r="BK235"/>
  <c r="BK221"/>
  <c r="BK178"/>
  <c r="BK143"/>
  <c i="4" r="BK591"/>
  <c r="BK550"/>
  <c r="BK508"/>
  <c r="BK498"/>
  <c i="2" l="1" r="P89"/>
  <c r="BK132"/>
  <c r="J132"/>
  <c r="J62"/>
  <c r="P179"/>
  <c r="BK285"/>
  <c r="J285"/>
  <c r="J64"/>
  <c r="BK312"/>
  <c r="T347"/>
  <c i="3" r="P93"/>
  <c r="R201"/>
  <c r="T220"/>
  <c r="P275"/>
  <c r="T471"/>
  <c r="R521"/>
  <c r="P547"/>
  <c r="T770"/>
  <c r="T769"/>
  <c i="4" r="BK92"/>
  <c r="J92"/>
  <c r="J61"/>
  <c r="BK196"/>
  <c r="J196"/>
  <c r="J62"/>
  <c r="P261"/>
  <c r="BK392"/>
  <c r="J392"/>
  <c r="J64"/>
  <c r="BK442"/>
  <c r="P481"/>
  <c i="5" r="BK88"/>
  <c r="P172"/>
  <c r="R224"/>
  <c r="R280"/>
  <c r="T340"/>
  <c i="6" r="T86"/>
  <c r="R104"/>
  <c r="BK136"/>
  <c r="J136"/>
  <c r="J64"/>
  <c i="2" r="BK89"/>
  <c r="J89"/>
  <c r="J61"/>
  <c r="T132"/>
  <c r="BK179"/>
  <c r="J179"/>
  <c r="J63"/>
  <c r="R285"/>
  <c r="T312"/>
  <c r="T311"/>
  <c r="BK347"/>
  <c r="J347"/>
  <c r="J67"/>
  <c i="3" r="R93"/>
  <c r="T201"/>
  <c r="R220"/>
  <c r="BK275"/>
  <c r="J275"/>
  <c r="J64"/>
  <c r="R471"/>
  <c r="T521"/>
  <c r="BK547"/>
  <c r="J547"/>
  <c r="J69"/>
  <c r="P770"/>
  <c r="P769"/>
  <c i="4" r="R92"/>
  <c r="P196"/>
  <c r="T261"/>
  <c r="P392"/>
  <c r="R442"/>
  <c r="R481"/>
  <c i="5" r="P88"/>
  <c r="T172"/>
  <c r="BK224"/>
  <c r="J224"/>
  <c r="J63"/>
  <c r="BK280"/>
  <c r="J280"/>
  <c r="J65"/>
  <c r="P340"/>
  <c i="6" r="BK86"/>
  <c r="J86"/>
  <c r="J61"/>
  <c r="BK104"/>
  <c r="J104"/>
  <c r="J62"/>
  <c r="P104"/>
  <c r="T104"/>
  <c r="BK123"/>
  <c r="J123"/>
  <c r="J63"/>
  <c r="P123"/>
  <c r="R123"/>
  <c r="T123"/>
  <c r="R136"/>
  <c i="2" r="R89"/>
  <c r="R132"/>
  <c r="R179"/>
  <c r="T285"/>
  <c r="P312"/>
  <c r="P347"/>
  <c i="3" r="T93"/>
  <c r="P201"/>
  <c r="P220"/>
  <c r="T275"/>
  <c r="BK471"/>
  <c r="J471"/>
  <c r="J65"/>
  <c r="BK521"/>
  <c r="J521"/>
  <c r="J68"/>
  <c r="T547"/>
  <c r="BK770"/>
  <c r="J770"/>
  <c r="J71"/>
  <c i="4" r="P92"/>
  <c r="R196"/>
  <c r="R261"/>
  <c r="T392"/>
  <c r="T442"/>
  <c r="BK481"/>
  <c r="J481"/>
  <c r="J68"/>
  <c i="5" r="R88"/>
  <c r="R172"/>
  <c r="T224"/>
  <c r="P280"/>
  <c r="P279"/>
  <c r="R340"/>
  <c i="6" r="P86"/>
  <c r="P136"/>
  <c i="2" r="T89"/>
  <c r="P132"/>
  <c r="T179"/>
  <c r="P285"/>
  <c r="R312"/>
  <c r="R347"/>
  <c i="3" r="BK93"/>
  <c r="J93"/>
  <c r="J61"/>
  <c r="BK201"/>
  <c r="J201"/>
  <c r="J62"/>
  <c r="BK220"/>
  <c r="J220"/>
  <c r="J63"/>
  <c r="R275"/>
  <c r="P471"/>
  <c r="P521"/>
  <c r="P520"/>
  <c r="R547"/>
  <c r="R770"/>
  <c r="R769"/>
  <c i="4" r="T92"/>
  <c r="T196"/>
  <c r="BK261"/>
  <c r="J261"/>
  <c r="J63"/>
  <c r="R392"/>
  <c r="P442"/>
  <c r="P441"/>
  <c r="T481"/>
  <c i="5" r="T88"/>
  <c r="BK172"/>
  <c r="J172"/>
  <c r="J62"/>
  <c r="P224"/>
  <c r="T280"/>
  <c r="T279"/>
  <c r="BK340"/>
  <c r="J340"/>
  <c r="J66"/>
  <c i="6" r="R86"/>
  <c r="R85"/>
  <c r="R84"/>
  <c r="T136"/>
  <c i="2" r="J52"/>
  <c r="BE90"/>
  <c r="BE99"/>
  <c r="BE158"/>
  <c r="BE192"/>
  <c r="BE207"/>
  <c r="BE211"/>
  <c r="BE216"/>
  <c r="BE221"/>
  <c r="BE242"/>
  <c r="BE379"/>
  <c r="BE396"/>
  <c r="BE407"/>
  <c r="BE429"/>
  <c r="BE435"/>
  <c r="BE441"/>
  <c r="BE449"/>
  <c r="BE454"/>
  <c r="BE515"/>
  <c r="BE524"/>
  <c r="BE529"/>
  <c r="BE535"/>
  <c r="BE541"/>
  <c i="3" r="J52"/>
  <c r="F55"/>
  <c r="BE94"/>
  <c r="BE104"/>
  <c r="BE153"/>
  <c r="BE163"/>
  <c r="BE180"/>
  <c r="BE187"/>
  <c r="BE212"/>
  <c r="BE226"/>
  <c r="BE241"/>
  <c r="BE246"/>
  <c r="BE264"/>
  <c r="BE271"/>
  <c r="BE276"/>
  <c r="BE311"/>
  <c r="BE346"/>
  <c r="BE396"/>
  <c r="BE416"/>
  <c r="BE492"/>
  <c r="BE511"/>
  <c r="BE516"/>
  <c r="BE570"/>
  <c r="BE575"/>
  <c r="BE634"/>
  <c r="BE653"/>
  <c r="BE721"/>
  <c r="BE758"/>
  <c r="BE763"/>
  <c r="BE776"/>
  <c r="BE781"/>
  <c r="BE785"/>
  <c r="BE790"/>
  <c r="BE795"/>
  <c i="4" r="BE98"/>
  <c r="BE113"/>
  <c r="BE120"/>
  <c r="BE137"/>
  <c r="BE146"/>
  <c r="BE150"/>
  <c r="BE155"/>
  <c r="BE160"/>
  <c r="BE164"/>
  <c r="BE177"/>
  <c r="BE217"/>
  <c r="BE222"/>
  <c r="BE237"/>
  <c r="BE269"/>
  <c r="BE280"/>
  <c r="BE290"/>
  <c r="BE381"/>
  <c r="BE398"/>
  <c r="BE424"/>
  <c r="BE432"/>
  <c r="BE437"/>
  <c r="BE456"/>
  <c r="BE460"/>
  <c r="BE471"/>
  <c r="BE498"/>
  <c r="BK436"/>
  <c r="J436"/>
  <c r="J65"/>
  <c i="5" r="E48"/>
  <c r="BE89"/>
  <c r="BE111"/>
  <c r="BE121"/>
  <c r="BE136"/>
  <c r="BE143"/>
  <c r="BE188"/>
  <c r="BE212"/>
  <c r="BE254"/>
  <c r="BE259"/>
  <c r="BE265"/>
  <c r="BE275"/>
  <c r="BE307"/>
  <c r="BE312"/>
  <c r="BE321"/>
  <c i="6" r="E48"/>
  <c r="J52"/>
  <c r="F55"/>
  <c r="BE94"/>
  <c r="BE100"/>
  <c r="BE105"/>
  <c r="BE111"/>
  <c i="2" r="F55"/>
  <c r="BE103"/>
  <c r="BE143"/>
  <c r="BE153"/>
  <c r="BE169"/>
  <c r="BE198"/>
  <c r="BE233"/>
  <c r="BE252"/>
  <c r="BE256"/>
  <c r="BE261"/>
  <c r="BE265"/>
  <c r="BE274"/>
  <c r="BE290"/>
  <c r="BE326"/>
  <c r="BE332"/>
  <c r="BE337"/>
  <c r="BE420"/>
  <c r="BE499"/>
  <c i="3" r="BE167"/>
  <c r="BE172"/>
  <c r="BE207"/>
  <c r="BE231"/>
  <c r="BE251"/>
  <c r="BE291"/>
  <c r="BE315"/>
  <c r="BE334"/>
  <c r="BE359"/>
  <c r="BE364"/>
  <c r="BE375"/>
  <c r="BE411"/>
  <c r="BE426"/>
  <c r="BE431"/>
  <c r="BE482"/>
  <c r="BE522"/>
  <c r="BE529"/>
  <c r="BE595"/>
  <c r="BE620"/>
  <c r="BE628"/>
  <c r="BE659"/>
  <c r="BE666"/>
  <c i="4" r="E80"/>
  <c r="J84"/>
  <c r="BE103"/>
  <c r="BE197"/>
  <c r="BE202"/>
  <c r="BE275"/>
  <c r="BE295"/>
  <c r="BE318"/>
  <c r="BE325"/>
  <c r="BE356"/>
  <c r="BE360"/>
  <c r="BE389"/>
  <c r="BE393"/>
  <c r="BE476"/>
  <c r="BE488"/>
  <c r="BE515"/>
  <c r="BE532"/>
  <c r="BE550"/>
  <c i="5" r="F55"/>
  <c r="J80"/>
  <c r="BE116"/>
  <c r="BE127"/>
  <c r="BE131"/>
  <c r="BE178"/>
  <c r="BE216"/>
  <c r="BE221"/>
  <c r="BE225"/>
  <c r="BE230"/>
  <c r="BE235"/>
  <c r="BE330"/>
  <c r="BE336"/>
  <c r="BE357"/>
  <c r="BE376"/>
  <c i="6" r="BE108"/>
  <c r="BE137"/>
  <c r="BE143"/>
  <c i="2" r="E77"/>
  <c r="BE122"/>
  <c r="BE133"/>
  <c r="BE148"/>
  <c r="BE164"/>
  <c r="BE180"/>
  <c r="BE235"/>
  <c r="BE282"/>
  <c r="BE286"/>
  <c r="BE313"/>
  <c r="BE320"/>
  <c r="BE342"/>
  <c r="BE348"/>
  <c r="BE359"/>
  <c r="BE414"/>
  <c r="BE463"/>
  <c r="BE481"/>
  <c r="BE486"/>
  <c i="3" r="E48"/>
  <c r="BE99"/>
  <c r="BE121"/>
  <c r="BE130"/>
  <c r="BE158"/>
  <c r="BE217"/>
  <c r="BE236"/>
  <c r="BE257"/>
  <c r="BE302"/>
  <c r="BE306"/>
  <c r="BE319"/>
  <c r="BE354"/>
  <c r="BE435"/>
  <c r="BE444"/>
  <c r="BE457"/>
  <c r="BE468"/>
  <c r="BE487"/>
  <c r="BE507"/>
  <c r="BE535"/>
  <c r="BE541"/>
  <c r="BE548"/>
  <c r="BE554"/>
  <c r="BE580"/>
  <c r="BE613"/>
  <c r="BE641"/>
  <c r="BE670"/>
  <c r="BE694"/>
  <c r="BE771"/>
  <c r="BK515"/>
  <c r="J515"/>
  <c r="J66"/>
  <c i="4" r="F87"/>
  <c r="BE108"/>
  <c r="BE169"/>
  <c r="BE184"/>
  <c r="BE207"/>
  <c r="BE212"/>
  <c r="BE227"/>
  <c r="BE232"/>
  <c r="BE257"/>
  <c r="BE262"/>
  <c r="BE285"/>
  <c r="BE300"/>
  <c r="BE336"/>
  <c r="BE418"/>
  <c r="BE428"/>
  <c r="BE443"/>
  <c r="BE482"/>
  <c r="BE493"/>
  <c r="BE543"/>
  <c r="BE556"/>
  <c r="BE585"/>
  <c r="BE595"/>
  <c r="BE615"/>
  <c r="BK676"/>
  <c r="J676"/>
  <c r="J70"/>
  <c i="5" r="BE94"/>
  <c r="BE100"/>
  <c r="BE157"/>
  <c r="BE173"/>
  <c r="BE193"/>
  <c r="BE198"/>
  <c r="BE203"/>
  <c r="BE208"/>
  <c r="BE240"/>
  <c r="BE245"/>
  <c r="BE281"/>
  <c r="BE326"/>
  <c r="BE341"/>
  <c r="BE347"/>
  <c r="BE352"/>
  <c r="BE363"/>
  <c r="BE370"/>
  <c r="BE383"/>
  <c r="BE388"/>
  <c i="6" r="BE87"/>
  <c r="BE91"/>
  <c r="BE114"/>
  <c i="2" r="BE108"/>
  <c r="BE113"/>
  <c r="BE117"/>
  <c r="BE138"/>
  <c r="BE175"/>
  <c r="BE202"/>
  <c r="BE226"/>
  <c r="BE247"/>
  <c r="BE294"/>
  <c r="BE298"/>
  <c r="BE303"/>
  <c r="BE307"/>
  <c r="BE354"/>
  <c r="BE367"/>
  <c r="BE374"/>
  <c r="BE388"/>
  <c i="3" r="BE109"/>
  <c r="BE114"/>
  <c r="BE138"/>
  <c r="BE149"/>
  <c r="BE202"/>
  <c r="BE221"/>
  <c r="BE296"/>
  <c r="BE324"/>
  <c r="BE329"/>
  <c r="BE341"/>
  <c r="BE405"/>
  <c r="BE421"/>
  <c r="BE440"/>
  <c r="BE472"/>
  <c r="BE477"/>
  <c r="BE497"/>
  <c r="BE503"/>
  <c r="BE559"/>
  <c r="BE564"/>
  <c r="BE587"/>
  <c r="BE606"/>
  <c r="BE703"/>
  <c r="BE743"/>
  <c i="4" r="BE93"/>
  <c r="BE129"/>
  <c r="BE243"/>
  <c r="BE250"/>
  <c r="BE307"/>
  <c r="BE331"/>
  <c r="BE341"/>
  <c r="BE346"/>
  <c r="BE351"/>
  <c r="BE365"/>
  <c r="BE370"/>
  <c r="BE403"/>
  <c r="BE408"/>
  <c r="BE413"/>
  <c r="BE450"/>
  <c r="BE466"/>
  <c r="BE503"/>
  <c r="BE508"/>
  <c r="BE524"/>
  <c r="BE562"/>
  <c r="BE569"/>
  <c r="BE579"/>
  <c r="BE591"/>
  <c r="BE622"/>
  <c r="BE638"/>
  <c r="BE660"/>
  <c r="BE677"/>
  <c i="5" r="BE147"/>
  <c r="BE152"/>
  <c r="BE161"/>
  <c r="BE166"/>
  <c r="BE183"/>
  <c r="BE249"/>
  <c r="BE270"/>
  <c r="BE288"/>
  <c r="BE295"/>
  <c r="BE302"/>
  <c r="BE317"/>
  <c i="6" r="BE97"/>
  <c r="BE117"/>
  <c r="BE120"/>
  <c r="BE124"/>
  <c r="BE128"/>
  <c r="BE132"/>
  <c r="BE140"/>
  <c i="2" r="J34"/>
  <c i="1" r="AW55"/>
  <c i="3" r="J34"/>
  <c i="1" r="AW56"/>
  <c i="6" r="F36"/>
  <c i="1" r="BC59"/>
  <c i="5" r="F35"/>
  <c i="1" r="BB58"/>
  <c i="5" r="F36"/>
  <c i="1" r="BC58"/>
  <c i="4" r="F34"/>
  <c i="1" r="BA57"/>
  <c i="6" r="F37"/>
  <c i="1" r="BD59"/>
  <c i="6" r="J34"/>
  <c i="1" r="AW59"/>
  <c i="4" r="F36"/>
  <c i="1" r="BC57"/>
  <c i="4" r="F35"/>
  <c i="1" r="BB57"/>
  <c i="2" r="F36"/>
  <c i="1" r="BC55"/>
  <c i="2" r="F34"/>
  <c i="1" r="BA55"/>
  <c i="3" r="F35"/>
  <c i="1" r="BB56"/>
  <c i="3" r="F37"/>
  <c i="1" r="BD56"/>
  <c i="6" r="F34"/>
  <c i="1" r="BA59"/>
  <c i="5" r="F34"/>
  <c i="1" r="BA58"/>
  <c i="2" r="F35"/>
  <c i="1" r="BB55"/>
  <c i="6" r="F35"/>
  <c i="1" r="BB59"/>
  <c i="5" r="F37"/>
  <c i="1" r="BD58"/>
  <c i="5" r="J34"/>
  <c i="1" r="AW58"/>
  <c i="2" r="F37"/>
  <c i="1" r="BD55"/>
  <c i="3" r="F36"/>
  <c i="1" r="BC56"/>
  <c i="3" r="F34"/>
  <c i="1" r="BA56"/>
  <c i="4" r="F37"/>
  <c i="1" r="BD57"/>
  <c i="4" r="J34"/>
  <c i="1" r="AW57"/>
  <c i="6" l="1" r="P85"/>
  <c r="P84"/>
  <c i="1" r="AU59"/>
  <c i="4" r="T441"/>
  <c r="P91"/>
  <c r="P90"/>
  <c i="1" r="AU57"/>
  <c i="4" r="R441"/>
  <c r="R91"/>
  <c r="R90"/>
  <c i="6" r="T85"/>
  <c r="T84"/>
  <c i="3" r="P92"/>
  <c r="P91"/>
  <c i="1" r="AU56"/>
  <c i="2" r="BK311"/>
  <c r="J311"/>
  <c r="J65"/>
  <c r="R311"/>
  <c r="T88"/>
  <c r="T87"/>
  <c r="P311"/>
  <c i="5" r="T87"/>
  <c r="T86"/>
  <c i="4" r="T91"/>
  <c r="T90"/>
  <c i="5" r="P87"/>
  <c r="P86"/>
  <c i="1" r="AU58"/>
  <c i="3" r="T520"/>
  <c r="T92"/>
  <c r="T91"/>
  <c i="5" r="R279"/>
  <c r="R87"/>
  <c r="R86"/>
  <c i="4" r="BK441"/>
  <c r="J441"/>
  <c r="J66"/>
  <c i="3" r="R520"/>
  <c i="2" r="P88"/>
  <c r="P87"/>
  <c i="1" r="AU55"/>
  <c i="2" r="R88"/>
  <c r="R87"/>
  <c i="3" r="R92"/>
  <c r="R91"/>
  <c i="2" r="J312"/>
  <c r="J66"/>
  <c i="3" r="BK769"/>
  <c r="J769"/>
  <c r="J70"/>
  <c i="4" r="BK91"/>
  <c r="J91"/>
  <c r="J60"/>
  <c r="J442"/>
  <c r="J67"/>
  <c r="BK675"/>
  <c r="J675"/>
  <c r="J69"/>
  <c i="5" r="J88"/>
  <c r="J61"/>
  <c i="6" r="BK85"/>
  <c r="J85"/>
  <c r="J60"/>
  <c i="2" r="BK88"/>
  <c r="J88"/>
  <c r="J60"/>
  <c i="3" r="BK520"/>
  <c r="J520"/>
  <c r="J67"/>
  <c i="5" r="BK279"/>
  <c r="J279"/>
  <c r="J64"/>
  <c i="3" r="BK92"/>
  <c r="J92"/>
  <c r="J60"/>
  <c i="1" r="BD54"/>
  <c r="W33"/>
  <c i="6" r="F33"/>
  <c i="1" r="AZ59"/>
  <c i="4" r="J33"/>
  <c i="1" r="AV57"/>
  <c r="AT57"/>
  <c i="5" r="F33"/>
  <c i="1" r="AZ58"/>
  <c r="BB54"/>
  <c r="AX54"/>
  <c i="3" r="F33"/>
  <c i="1" r="AZ56"/>
  <c i="4" r="F33"/>
  <c i="1" r="AZ57"/>
  <c i="6" r="J33"/>
  <c i="1" r="AV59"/>
  <c r="AT59"/>
  <c r="BC54"/>
  <c r="AY54"/>
  <c i="2" r="F33"/>
  <c i="1" r="AZ55"/>
  <c r="BA54"/>
  <c r="W30"/>
  <c i="3" r="J33"/>
  <c i="1" r="AV56"/>
  <c r="AT56"/>
  <c i="5" r="J33"/>
  <c i="1" r="AV58"/>
  <c r="AT58"/>
  <c i="2" r="J33"/>
  <c i="1" r="AV55"/>
  <c r="AT55"/>
  <c i="5" l="1" r="BK87"/>
  <c r="J87"/>
  <c r="J60"/>
  <c i="2" r="BK87"/>
  <c r="J87"/>
  <c r="J59"/>
  <c i="3" r="BK91"/>
  <c r="J91"/>
  <c r="J59"/>
  <c i="4" r="BK90"/>
  <c r="J90"/>
  <c i="6" r="BK84"/>
  <c r="J84"/>
  <c r="J59"/>
  <c i="1" r="AU54"/>
  <c r="AZ54"/>
  <c r="W29"/>
  <c r="W32"/>
  <c r="AW54"/>
  <c r="AK30"/>
  <c i="4" r="J30"/>
  <c i="1" r="AG57"/>
  <c r="AN57"/>
  <c r="W31"/>
  <c i="4" l="1" r="J59"/>
  <c i="5" r="BK86"/>
  <c r="J86"/>
  <c r="J59"/>
  <c i="4" r="J39"/>
  <c i="1" r="AV54"/>
  <c r="AK29"/>
  <c i="2" r="J30"/>
  <c i="1" r="AG55"/>
  <c r="AN55"/>
  <c i="3" r="J30"/>
  <c i="1" r="AG56"/>
  <c r="AN56"/>
  <c i="6" r="J30"/>
  <c i="1" r="AG59"/>
  <c r="AN59"/>
  <c i="3" l="1" r="J39"/>
  <c i="2" r="J39"/>
  <c i="6" r="J39"/>
  <c i="1" r="AT54"/>
  <c i="5" r="J30"/>
  <c i="1" r="AG58"/>
  <c r="AN58"/>
  <c i="5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<sst xmlns="http://schemas.openxmlformats.org/spreadsheetml/2006/main">
  <si>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</si>
  <si>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</si>
  <si>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</si>
  <si>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</si>
  <si>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</si>
  <si>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{f8f42968-7d02-4ee8-8bd5-7bc956bbf5b2}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</si>
  <si>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</si>
  <si>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</si>
  <si>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</si>
  <si>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</si>
  <si>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</si>
  <si>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</si>
  <si>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</si>
  <si>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</si>
  <si>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POSP931-2026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</si>
  <si>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</si>
  <si>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</si>
  <si>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Opravy škod po povodni, komunikace Opavská, komunikace k ČOV</t>
  </si>
  <si>
    <t>KSO:</t>
  </si>
  <si>
    <t>823 27</t>
  </si>
  <si>
    <t>CC-CZ:</t>
  </si>
  <si>
    <t>21121</t>
  </si>
  <si>
    <t>Místo:</t>
  </si>
  <si>
    <t>Krnov</t>
  </si>
  <si>
    <t>Datum:</t>
  </si>
  <si>
    <t>26. 9. 2025</t>
  </si>
  <si>
    <t>CZ-CPV:</t>
  </si>
  <si>
    <t>77310000-6</t>
  </si>
  <si>
    <t>CZ-CPA:</t>
  </si>
  <si>
    <t>81.30.1</t>
  </si>
  <si>
    <t>Zadavatel:</t>
  </si>
  <si>
    <t>IČ:</t>
  </si>
  <si>
    <t xml:space="preserve">00296139 </t>
  </si>
  <si>
    <t xml:space="preserve">Město Krnov </t>
  </si>
  <si>
    <t>DIČ:</t>
  </si>
  <si>
    <t xml:space="preserve">CZ00296139 </t>
  </si>
  <si>
    <t>Účastník:</t>
  </si>
  <si>
    <t>Vyplň údaj</t>
  </si>
  <si>
    <t>Projektant:</t>
  </si>
  <si>
    <t xml:space="preserve">45186677 </t>
  </si>
  <si>
    <t>True</t>
  </si>
  <si>
    <t>Ing. Petr Doležel</t>
  </si>
  <si>
    <t/>
  </si>
  <si>
    <t>Zpracovatel:</t>
  </si>
  <si>
    <t xml:space="preserve">ing.Pospíšil Michal                 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</si>
  <si>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</si>
  <si>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</si>
  <si>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</si>
  <si>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</si>
  <si>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</si>
  <si>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</si>
  <si>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</si>
  <si>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</si>
  <si>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</si>
  <si>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</si>
  <si>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</si>
  <si>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</si>
  <si>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</si>
  <si>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</si>
  <si>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</si>
  <si>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</si>
  <si>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</si>
  <si>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</si>
  <si>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</si>
  <si>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</si>
  <si>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</si>
  <si>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</si>
  <si>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</si>
  <si>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</si>
  <si>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</si>
  <si>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</si>
  <si>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</si>
  <si>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</si>
  <si>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</si>
  <si>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</si>
  <si>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</si>
  <si>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</si>
  <si>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</si>
  <si>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</si>
  <si>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</si>
  <si>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</si>
  <si>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</si>
  <si>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</si>
  <si>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</si>
  <si>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</si>
  <si>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</si>
  <si>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</si>
  <si>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Opravy škod po povodni I. etapa – SO 101 Komunikace-ulice Opavská (Stará-Dobrovského)</t>
  </si>
  <si>
    <t>STA</t>
  </si>
  <si>
    <t>{f822e810-3851-4c38-b69f-251ea00516b7}</t>
  </si>
  <si>
    <t>82229</t>
  </si>
  <si>
    <t>2</t>
  </si>
  <si>
    <t>Opravy škod po povodni I. etapa – SO 101 Komunikace-ulice Opavská-sever</t>
  </si>
  <si>
    <t>{70c1f64d-de21-4008-9547-ccbe4acb3e7b}</t>
  </si>
  <si>
    <t>3</t>
  </si>
  <si>
    <t>Opravy škod po povodni I. etapa – SO 101 Komunikace-ulice Opavská-jih</t>
  </si>
  <si>
    <t>{7aa90a97-947f-481a-a6f2-0a529d710039}</t>
  </si>
  <si>
    <t>4</t>
  </si>
  <si>
    <t xml:space="preserve">Opravy škod po povodni II. etapa –  Komunikace k ČOV</t>
  </si>
  <si>
    <t>{e6b559fa-61a2-4cac-ae10-e8f27fa7b221}</t>
  </si>
  <si>
    <t>5</t>
  </si>
  <si>
    <t>Vedlejší rozpočtové náklady - soupis prací</t>
  </si>
  <si>
    <t>VON</t>
  </si>
  <si>
    <t>{ff932de1-b9ef-44dd-ad4d-6b87ef009b4c}</t>
  </si>
  <si>
    <t>KRYCÍ LIST SOUPISU PRACÍ</t>
  </si>
  <si>
    <t>Objekt:</t>
  </si>
  <si>
    <t>1 - Opravy škod po povodni I. etapa – SO 101 Komunikace-ulice Opavská (Stará-Dobrovského)</t>
  </si>
  <si>
    <t>42.11.10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</si>
  <si>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</si>
  <si>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</si>
  <si>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</si>
  <si>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</si>
  <si>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</si>
  <si>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001 - zemní práce</t>
  </si>
  <si>
    <t xml:space="preserve">    57 -  Kryty pozemních komunikací letišť a ploch z kameniva nebo živičné</t>
  </si>
  <si>
    <t xml:space="preserve">    059 - kryty poz.komunikací - dlažba</t>
  </si>
  <si>
    <t xml:space="preserve">    81 -  Potrubí z trub betonových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</si>
  <si>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</si>
  <si>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</si>
  <si>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96 - Bourání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</si>
  <si>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</si>
  <si>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</si>
  <si>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</si>
  <si>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</si>
  <si>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</si>
  <si>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</si>
  <si>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</si>
  <si>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</si>
  <si>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</si>
  <si>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</si>
  <si>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</si>
  <si>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</si>
  <si>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</si>
  <si>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</si>
  <si>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</si>
  <si>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</si>
  <si>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001</t>
  </si>
  <si>
    <t>zemní práce</t>
  </si>
  <si>
    <t>K</t>
  </si>
  <si>
    <t>181151311</t>
  </si>
  <si>
    <t>Plošná úprava terénu přes 500 m2 zemina skupiny 1 až 4 nerovnosti přes 50 do 100 mm v rovinně a svahu do 1:5</t>
  </si>
  <si>
    <t>m2</t>
  </si>
  <si>
    <t>CS ÚRS 2026 01</t>
  </si>
  <si>
    <t>867377093</t>
  </si>
  <si>
    <t>PP</t>
  </si>
  <si>
    <t>Plošná úprava terénu v zemině skupiny 1 až 4 s urovnáním povrchu bez doplnění ornice souvislé plochy přes 500 m2 při nerovnostech terénu přes 50 do 100 mm v rovině nebo na svahu do 1:5</t>
  </si>
  <si>
    <t>Online PSC</t>
  </si>
  <si>
    <t>https://podminky.urs.cz/item/CS_URS_2026_01/181151311</t>
  </si>
  <si>
    <t>VV</t>
  </si>
  <si>
    <t>položka výkazu výměr 2</t>
  </si>
  <si>
    <t>97,5*0,45</t>
  </si>
  <si>
    <t>položka výkazu výměr 21</t>
  </si>
  <si>
    <t>7,9*0,3</t>
  </si>
  <si>
    <t xml:space="preserve">položka výkazu výměr  30</t>
  </si>
  <si>
    <t>44,4</t>
  </si>
  <si>
    <t>M</t>
  </si>
  <si>
    <t>10364101</t>
  </si>
  <si>
    <t>zemina pro terénní úpravy - ornice</t>
  </si>
  <si>
    <t>t</t>
  </si>
  <si>
    <t>8</t>
  </si>
  <si>
    <t>-1081485865</t>
  </si>
  <si>
    <t>44,4*0,1*1,8</t>
  </si>
  <si>
    <t>181351003</t>
  </si>
  <si>
    <t>Rozprostření ornice tl vrstvy do 200 mm pl do 100 m2 v rovině nebo ve svahu do 1:5 strojně</t>
  </si>
  <si>
    <t>1330837487</t>
  </si>
  <si>
    <t>Rozprostření a urovnání ornice v rovině nebo ve svahu sklonu do 1:5 strojně při souvislé ploše do 100 m2, tl. vrstvy do 200 mm</t>
  </si>
  <si>
    <t>https://podminky.urs.cz/item/CS_URS_2026_01/181351003</t>
  </si>
  <si>
    <t>181411141</t>
  </si>
  <si>
    <t>Založení parterového trávníku výsevem pl do 1000 m2 v rovině a ve svahu do 1:5</t>
  </si>
  <si>
    <t>1533026231</t>
  </si>
  <si>
    <t>Založení trávníku na půdě předem připravené plochy do 1000 m2 výsevem včetně utažení parterového v rovině nebo na svahu do 1:5</t>
  </si>
  <si>
    <t>https://podminky.urs.cz/item/CS_URS_2026_01/181411141</t>
  </si>
  <si>
    <t>00572410</t>
  </si>
  <si>
    <t>osivo směs travní parková</t>
  </si>
  <si>
    <t>kg</t>
  </si>
  <si>
    <t>-1187620365</t>
  </si>
  <si>
    <t>44,4*0,05</t>
  </si>
  <si>
    <t>6</t>
  </si>
  <si>
    <t>183403114</t>
  </si>
  <si>
    <t>Obdělání půdy kultivátorováním v rovině a svahu do 1:5</t>
  </si>
  <si>
    <t>-1802494548</t>
  </si>
  <si>
    <t>Obdělání půdy kultivátorováním v rovině nebo na svahu do 1:5</t>
  </si>
  <si>
    <t>https://podminky.urs.cz/item/CS_URS_2026_01/183403114</t>
  </si>
  <si>
    <t>7</t>
  </si>
  <si>
    <t>181102302</t>
  </si>
  <si>
    <t>Úprava pláně pro silnice a dálnice v zářezech se zhutněním</t>
  </si>
  <si>
    <t>-1211754534</t>
  </si>
  <si>
    <t>Úprava pláně na stavbách silnic a dálnic strojně v zářezech mimo skalních se zhutněním</t>
  </si>
  <si>
    <t>https://podminky.urs.cz/item/CS_URS_2026_01/181102302</t>
  </si>
  <si>
    <t>PSC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</si>
  <si>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 jiného důvodu. 2. Cena 15-2303 je určena pro vyplnění sypaninou prohlubní zářezů v horninách třídy těžitelnosti II a III, skupiny 5 až 7. 3. Ceny neplatí pro zhutnění podloží pod násypy; toto zhutnění se oceňuje cenou 171 15-2501 Zhutnění podloží pod násypy. 4. Ceny neplatí pro urovnání lavic šířky do 3 m přerušujících svahy, pro urovnání dna příkopů pro jakoukoliv jejich šířku; toto urovnání se oceňuje cenami souboru cen 182 Svahování trvalých svahů do projektovaných profilů. 5. Urovnání ploch ve sklonu přes 1:5 (svahování) se oceňuje cenou 182 20-1101 Svahování trvalých svahů do projektovaných profilů. 6. Vyplnění prohlubní v horninách třídy II a III betonem nebo stabilizací se oceňuje cenami části A 01 katalogu 822-1 Komunikace pozemní a letiště. </t>
  </si>
  <si>
    <t>položka výkazu výměr 7</t>
  </si>
  <si>
    <t>položka výkazu výměr 23</t>
  </si>
  <si>
    <t>10</t>
  </si>
  <si>
    <t>57</t>
  </si>
  <si>
    <t xml:space="preserve"> Kryty pozemních komunikací letišť a ploch z kameniva nebo živičné</t>
  </si>
  <si>
    <t>564581111</t>
  </si>
  <si>
    <t>Zřízení podsypu nebo podkladu ze sypaniny plochy přes 100 m2 tl 300 mm</t>
  </si>
  <si>
    <t>-2118071135</t>
  </si>
  <si>
    <t>Zřízení podsypu nebo podkladu ze sypaniny s rozprostřením, vlhčením, a zhutněním plochy přes 100 m2, po zhutnění tl. 300 mm</t>
  </si>
  <si>
    <t>https://podminky.urs.cz/item/CS_URS_2026_01/564581111</t>
  </si>
  <si>
    <t>9</t>
  </si>
  <si>
    <t>564871016</t>
  </si>
  <si>
    <t>Podklad ze štěrkodrtě ŠD plochy do 100 m2 tl 300 mm</t>
  </si>
  <si>
    <t>-499587212</t>
  </si>
  <si>
    <t>Podklad ze štěrkodrti ŠD s rozprostřením a zhutněním plochy jednotlivě do 100 m2, po zhutnění tl. 300 mm</t>
  </si>
  <si>
    <t>https://podminky.urs.cz/item/CS_URS_2026_01/564871016</t>
  </si>
  <si>
    <t>565145101</t>
  </si>
  <si>
    <t>Asfaltový beton vrstva podkladní ACP 16 S tl 60 mm š do 1,5 m z nemodifikovaného asfaltu</t>
  </si>
  <si>
    <t>1653926442</t>
  </si>
  <si>
    <t>Asfaltový beton vrstva podkladní ACP 16 z nemodifikovaného asfaltu s rozprostřením a zhutněním ACP 16 S v pruhu šířky do 1,5 m, po zhutnění tl. 60 mm</t>
  </si>
  <si>
    <t>https://podminky.urs.cz/item/CS_URS_2026_01/565145101</t>
  </si>
  <si>
    <t>položka výkazu výměr 12</t>
  </si>
  <si>
    <t>58,7</t>
  </si>
  <si>
    <t>11</t>
  </si>
  <si>
    <t>573211111</t>
  </si>
  <si>
    <t>Postřik živičný spojovací z asfaltu v množství 0,60 kg/m2</t>
  </si>
  <si>
    <t>1056094327</t>
  </si>
  <si>
    <t>Postřik spojovací PS bez posypu kamenivem z asfaltu silničního, v množství 0,60 kg/m2</t>
  </si>
  <si>
    <t>https://podminky.urs.cz/item/CS_URS_2026_01/573211111</t>
  </si>
  <si>
    <t>položka výkazu výměr 13</t>
  </si>
  <si>
    <t>577134011</t>
  </si>
  <si>
    <t>Asfaltový beton vrstva obrusná ACO 11+ tř. I tl 40 mm š do 1,5 m z nemodifikovaného asfaltu</t>
  </si>
  <si>
    <t>-1074289325</t>
  </si>
  <si>
    <t>Asfaltový beton vrstva obrusná ACO 11 z nemodifikovaného asfaltu s rozprostřením a se zhutněním ACO 11+ v pruhu šířky do 1,5 m, po zhutnění tl. 40 mm</t>
  </si>
  <si>
    <t>https://podminky.urs.cz/item/CS_URS_2026_01/577134011</t>
  </si>
  <si>
    <t>položka výkazu výměr 14</t>
  </si>
  <si>
    <t>13</t>
  </si>
  <si>
    <t>919121213</t>
  </si>
  <si>
    <t>Těsnění spár zálivkou za studena pro komůrky š 10 mm hl 25 mm bez těsnicího profilu</t>
  </si>
  <si>
    <t>m</t>
  </si>
  <si>
    <t>-1015027766</t>
  </si>
  <si>
    <t>Utěsnění dilatačních spár zálivkou za studena v cementobetonovém nebo živičném krytu včetně adhezního nátěru bez těsnicího profilu pod zálivkou, pro komůrky šířky 10 mm, hloubky 25 mm</t>
  </si>
  <si>
    <t>https://podminky.urs.cz/item/CS_URS_2026_01/919121213</t>
  </si>
  <si>
    <t xml:space="preserve">Poznámka k souboru cen:_x000d_
1. V cenách jsou započteny i náklady na vyčištění spár před těsněním a zalitím a náklady na impregnaci, těsnění a zalití spár včetně dodání hmot. </t>
  </si>
  <si>
    <t xml:space="preserve">položka výkazu výměr  15</t>
  </si>
  <si>
    <t>196,5</t>
  </si>
  <si>
    <t>14</t>
  </si>
  <si>
    <t>938908411</t>
  </si>
  <si>
    <t>Čištění vozovek splachováním vodou</t>
  </si>
  <si>
    <t>-2139835711</t>
  </si>
  <si>
    <t>Čištění vozovek splachováním vodou povrchu podkladu nebo krytu živičného, betonového nebo dlážděného</t>
  </si>
  <si>
    <t>https://podminky.urs.cz/item/CS_URS_2026_01/938908411</t>
  </si>
  <si>
    <t>položka výkazu výměr 1</t>
  </si>
  <si>
    <t>97,5</t>
  </si>
  <si>
    <t>15</t>
  </si>
  <si>
    <t>938909311</t>
  </si>
  <si>
    <t>Čištění vozovek metením strojně podkladu nebo krytu betonového nebo živičného</t>
  </si>
  <si>
    <t>1881785481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</si>
  <si>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</si>
  <si>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https://podminky.urs.cz/item/CS_URS_2026_01/938909311</t>
  </si>
  <si>
    <t>Součet</t>
  </si>
  <si>
    <t>16</t>
  </si>
  <si>
    <t>998225111</t>
  </si>
  <si>
    <t>Přesun hmot pro pozemní komunikace s krytem z kamene, monolitickým betonovým nebo živičným</t>
  </si>
  <si>
    <t>574065503</t>
  </si>
  <si>
    <t>Přesun hmot pro komunikace s krytem z kameniva, monolitickým betonovým nebo živičným dopravní vzdálenost do 200 m jakékoliv délky objektu</t>
  </si>
  <si>
    <t>https://podminky.urs.cz/item/CS_URS_2026_01/998225111</t>
  </si>
  <si>
    <t xml:space="preserve">Poznámka k souboru cen:_x000d_
1. Ceny lze použít i pro plochy letišť s krytem monolitickým betonovým nebo živičným. </t>
  </si>
  <si>
    <t>059</t>
  </si>
  <si>
    <t>kryty poz.komunikací - dlažba</t>
  </si>
  <si>
    <t>17</t>
  </si>
  <si>
    <t>596211120</t>
  </si>
  <si>
    <t>Kladení zámkové dlažby komunikací pro pěší ručně tl 60 mm skupiny B pl do 50 m2</t>
  </si>
  <si>
    <t>1038363004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</si>
  <si>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</si>
  <si>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https://podminky.urs.cz/item/CS_URS_2026_01/596211120</t>
  </si>
  <si>
    <t>položka výkazu výměr 20</t>
  </si>
  <si>
    <t>23,1</t>
  </si>
  <si>
    <t xml:space="preserve">položka výkazu výměr  22</t>
  </si>
  <si>
    <t>3,6</t>
  </si>
  <si>
    <t xml:space="preserve">položka výkazu výměr  24</t>
  </si>
  <si>
    <t>29,4</t>
  </si>
  <si>
    <t xml:space="preserve">položka výkazu výměr  25</t>
  </si>
  <si>
    <t>3,4</t>
  </si>
  <si>
    <t>18</t>
  </si>
  <si>
    <t>596211123</t>
  </si>
  <si>
    <t>Kladení zámkové dlažby komunikací pro pěší ručně tl 60 mm skupiny B pl přes 300 m2</t>
  </si>
  <si>
    <t>1817546338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</si>
  <si>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</si>
  <si>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https://podminky.urs.cz/item/CS_URS_2026_01/596211123</t>
  </si>
  <si>
    <t>položka výkazu výměr 19</t>
  </si>
  <si>
    <t>536,1</t>
  </si>
  <si>
    <t>19</t>
  </si>
  <si>
    <t>59212316R</t>
  </si>
  <si>
    <t xml:space="preserve">dlaždice betonová s drážkami-vodícím linie  200x200x 60 mm šedá</t>
  </si>
  <si>
    <t>kus</t>
  </si>
  <si>
    <t>-2064689812</t>
  </si>
  <si>
    <t>položka výkazu výměr 25</t>
  </si>
  <si>
    <t>3,4*1,03</t>
  </si>
  <si>
    <t>20</t>
  </si>
  <si>
    <t>59245006</t>
  </si>
  <si>
    <t>dlažba pro nevidomé betonová 200x100mm tl 60mm barevná</t>
  </si>
  <si>
    <t>-68800297</t>
  </si>
  <si>
    <t>položka výkazu výměr 24</t>
  </si>
  <si>
    <t>barva červená</t>
  </si>
  <si>
    <t>29,6*1,03</t>
  </si>
  <si>
    <t>59245021</t>
  </si>
  <si>
    <t>dlažba skladebná betonová 200x200mm tl 60mm přírodní</t>
  </si>
  <si>
    <t>-1918499442</t>
  </si>
  <si>
    <t>536,1*1,01</t>
  </si>
  <si>
    <t>22</t>
  </si>
  <si>
    <t>59245008</t>
  </si>
  <si>
    <t>dlažba skladebná betonová 200x100mm tl 60mm barevná</t>
  </si>
  <si>
    <t>1295248709</t>
  </si>
  <si>
    <t>položka výkazu výměr 22</t>
  </si>
  <si>
    <t>barva červená , hladká</t>
  </si>
  <si>
    <t>3,6*1,01</t>
  </si>
  <si>
    <t>23</t>
  </si>
  <si>
    <t>596211230</t>
  </si>
  <si>
    <t>Kladení zámkové dlažby komunikací pro pěší ručně tl 80 mm skupiny C pl do 50 m2</t>
  </si>
  <si>
    <t>550233745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</si>
  <si>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C, pro plochy do 50 m2</t>
  </si>
  <si>
    <t>https://podminky.urs.cz/item/CS_URS_2026_01/596211230</t>
  </si>
  <si>
    <t>48,8</t>
  </si>
  <si>
    <t>24</t>
  </si>
  <si>
    <t>59245004</t>
  </si>
  <si>
    <t>dlažba skladebná betonová 200x200mm tl 80mm barevná</t>
  </si>
  <si>
    <t>-50502892</t>
  </si>
  <si>
    <t>barva červení , hladká</t>
  </si>
  <si>
    <t>48,8*1,03</t>
  </si>
  <si>
    <t>25</t>
  </si>
  <si>
    <t>5969911R2</t>
  </si>
  <si>
    <t>Řezání betonové, kameninové a kamenné dlažby tl přes 60 do 80 mm</t>
  </si>
  <si>
    <t>-1732546913</t>
  </si>
  <si>
    <t>Řezání betonové, kameninové nebo kamenné dlažbyu tloušťky dlažby přes 60 do 80 mm</t>
  </si>
  <si>
    <t>předpoklad 5% plochy</t>
  </si>
  <si>
    <t>Mezisoučet</t>
  </si>
  <si>
    <t>48,8*0,05</t>
  </si>
  <si>
    <t>26</t>
  </si>
  <si>
    <t>5969911R1</t>
  </si>
  <si>
    <t>Řezání betonové, kameninové a kamenné dlažby tl do 60 mm</t>
  </si>
  <si>
    <t>1672278706</t>
  </si>
  <si>
    <t>Řezání betonové, kameninové nebo kamenné dlažby tloušťky dlažby do 60 mm</t>
  </si>
  <si>
    <t>27</t>
  </si>
  <si>
    <t>916111123</t>
  </si>
  <si>
    <t>Osazení obruby z drobných kostek s boční opěrou do lože z betonu prostého</t>
  </si>
  <si>
    <t>106113815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</si>
  <si>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</si>
  <si>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https://podminky.urs.cz/item/CS_URS_2026_01/916111123</t>
  </si>
  <si>
    <t xml:space="preserve">Poznámka k souboru cen:_x000d_
1. Část lože z betonu prostého přesahující tl. 100 mm se oceňuje cenou 916 99-1121 Lože pod obrubníky, krajníky nebo obruby z dlažebních kostek. 2. V cenách nejsou započteny náklady na dodání dlažebních kostek, tyto se oceňují ve specifikaci. Množství uvedené ve specifikaci se určí jako součin celkové délky obrub a objemové hmotnosti 1 m obruby a to: a) 0,065 t/m pro velké kostky, b) 0,024 t/m pro malé kostky. Ztratné lze dohodnout ve výši 1 % pro velké kostky, 2 % pro malé kostky. 3. Osazení silniční obruby ze dvou řad kostek se oceňuje: a) bez boční opěry jako dvojnásobné množství silniční obruby z jedné řady kostek, b) s boční opěrou jako osazení silniční obruby z jedné řady kostek s boční opěrou a osazení silniční obruby z jedné řady kostek bez boční opěry. </t>
  </si>
  <si>
    <t xml:space="preserve">položka výkazu výměr  11</t>
  </si>
  <si>
    <t>97,5*2</t>
  </si>
  <si>
    <t>28</t>
  </si>
  <si>
    <t>58381007</t>
  </si>
  <si>
    <t>kostka štípaná dlažební žula drobná 8/10</t>
  </si>
  <si>
    <t>1779862244</t>
  </si>
  <si>
    <t>97,5*2*0,1*1,01</t>
  </si>
  <si>
    <t>29</t>
  </si>
  <si>
    <t>916231213</t>
  </si>
  <si>
    <t>Osazení chodníkového obrubníku betonového stojatého s boční opěrou do lože z betonu prostého</t>
  </si>
  <si>
    <t>1091338248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</si>
  <si>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</si>
  <si>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https://podminky.urs.cz/item/CS_URS_2026_01/916231213</t>
  </si>
  <si>
    <t xml:space="preserve">položka výkazu výměr  18</t>
  </si>
  <si>
    <t>25,1</t>
  </si>
  <si>
    <t>30</t>
  </si>
  <si>
    <t>59217017</t>
  </si>
  <si>
    <t>obrubník betonový chodníkový 1000x100x250mm</t>
  </si>
  <si>
    <t>986216073</t>
  </si>
  <si>
    <t>25,1*1,01</t>
  </si>
  <si>
    <t>31</t>
  </si>
  <si>
    <t>916241213</t>
  </si>
  <si>
    <t>Osazení obrubníku kamenného stojatého s boční opěrou do lože z betonu prostého</t>
  </si>
  <si>
    <t>1759943998</t>
  </si>
  <si>
    <t>Osazení obrubníku kamenného se zřízením lože, s vyplněním a zatřením spár cementovou maltou stojatého s boční opěrou z betonu prostého, do lože z betonu prostého</t>
  </si>
  <si>
    <t>https://podminky.urs.cz/item/CS_URS_2026_01/916241213</t>
  </si>
  <si>
    <t xml:space="preserve">položka výkazu výměr  10</t>
  </si>
  <si>
    <t>32</t>
  </si>
  <si>
    <t>583800R2</t>
  </si>
  <si>
    <t>obrubník kamenný žulový přímý 1000x300x250mm</t>
  </si>
  <si>
    <t>-815493090</t>
  </si>
  <si>
    <t>97,5*1,01</t>
  </si>
  <si>
    <t>33</t>
  </si>
  <si>
    <t>916991121</t>
  </si>
  <si>
    <t>Lože pod obrubníky, krajníky nebo obruby z dlažebních kostek z betonu prostého</t>
  </si>
  <si>
    <t>m3</t>
  </si>
  <si>
    <t>-1080759081</t>
  </si>
  <si>
    <t>https://podminky.urs.cz/item/CS_URS_2026_01/916991121</t>
  </si>
  <si>
    <t>97,5*0,45*0,15</t>
  </si>
  <si>
    <t>195*0,3*0,15</t>
  </si>
  <si>
    <t>položka výkazu výměr 18</t>
  </si>
  <si>
    <t>25,1*0,25*0,15</t>
  </si>
  <si>
    <t>34</t>
  </si>
  <si>
    <t>R-059-005</t>
  </si>
  <si>
    <t>Rezání obrub</t>
  </si>
  <si>
    <t>780716176</t>
  </si>
  <si>
    <t>předpoklad 5%</t>
  </si>
  <si>
    <t>97,5*0,05</t>
  </si>
  <si>
    <t xml:space="preserve">položka výkazu výměr  17</t>
  </si>
  <si>
    <t>25,1*0,05</t>
  </si>
  <si>
    <t>35</t>
  </si>
  <si>
    <t>998223011</t>
  </si>
  <si>
    <t>Přesun hmot pro pozemní komunikace s krytem dlážděným</t>
  </si>
  <si>
    <t>1501761945</t>
  </si>
  <si>
    <t>Přesun hmot pro pozemní komunikace s krytem dlážděným dopravní vzdálenost do 200 m jakékoliv délky objektu</t>
  </si>
  <si>
    <t>https://podminky.urs.cz/item/CS_URS_2026_01/998223011</t>
  </si>
  <si>
    <t>81</t>
  </si>
  <si>
    <t xml:space="preserve"> Potrubí z trub betonových</t>
  </si>
  <si>
    <t>36</t>
  </si>
  <si>
    <t>89943111R</t>
  </si>
  <si>
    <t>Výšková úprava uličního vstupu zvýšením krycího hrnce, šoupěte plynu či vodovodu nebo hydrantu</t>
  </si>
  <si>
    <t>648909264</t>
  </si>
  <si>
    <t>Výšková úprava uličního vstupu nebo vpusti do 200 mm zvýšením krycího hrnce, šoupěte nebo hydrantu bez úpravy armatur</t>
  </si>
  <si>
    <t>položka výkazu výměr 26</t>
  </si>
  <si>
    <t>37</t>
  </si>
  <si>
    <t>89923111R</t>
  </si>
  <si>
    <t>Výšková úprava uličního vstupu nebo vpusti do 200 mm zvýšením - snížení mříže</t>
  </si>
  <si>
    <t>223442267</t>
  </si>
  <si>
    <t>Výšková úprava uličního vstupu nebo vpusti do 200 mm zvýšením -snížení mříže</t>
  </si>
  <si>
    <t xml:space="preserve">položka výkazu výměr  9</t>
  </si>
  <si>
    <t>38</t>
  </si>
  <si>
    <t>89933111R</t>
  </si>
  <si>
    <t>Výšková úprava uličního vstupu nebo vpusti do 200 mm zvýšením- snížením poklopu</t>
  </si>
  <si>
    <t>1274366917</t>
  </si>
  <si>
    <t>Výšková úprava uličního vstupu nebo vpusti do 200 mm zvýšením-snížením poklopu</t>
  </si>
  <si>
    <t xml:space="preserve">položka výkazu výměr  27</t>
  </si>
  <si>
    <t>39</t>
  </si>
  <si>
    <t>953171023</t>
  </si>
  <si>
    <t>Osazování poklopů litinových nebo ocelových hm přes 100 do 150 kg - nádrže</t>
  </si>
  <si>
    <t>-1142306409</t>
  </si>
  <si>
    <t>Osazování kovových předmětů poklopů litinových nebo ocelových včetně rámů, hmotnosti přes 100 do 150 kg</t>
  </si>
  <si>
    <t>https://podminky.urs.cz/item/CS_URS_2026_01/953171023</t>
  </si>
  <si>
    <t>položka výkazu výměr 4</t>
  </si>
  <si>
    <t>40</t>
  </si>
  <si>
    <t>5524107R</t>
  </si>
  <si>
    <t xml:space="preserve">poklop šachtový  ocelový B125 rozměr 1,750 m x 0,850 m včetně rámu</t>
  </si>
  <si>
    <t>-1196875429</t>
  </si>
  <si>
    <t>41</t>
  </si>
  <si>
    <t>998274101</t>
  </si>
  <si>
    <t>Přesun hmot pro trubní vedení z trub betonových otevřený výkop</t>
  </si>
  <si>
    <t>-1214453745</t>
  </si>
  <si>
    <t>Přesun hmot pro trubní vedení hloubené z trub betonových nebo železobetonových pro vodovody nebo kanalizace v otevřeném výkopu dopravní vzdálenost do 15 m</t>
  </si>
  <si>
    <t>https://podminky.urs.cz/item/CS_URS_2026_01/998274101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</si>
  <si>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 </t>
  </si>
  <si>
    <t>Ostatní konstrukce a práce, bourání</t>
  </si>
  <si>
    <t>91</t>
  </si>
  <si>
    <t>Doplňující konstrukce a práce pozemních komunikací, letišť a ploch</t>
  </si>
  <si>
    <t>42</t>
  </si>
  <si>
    <t>034303000</t>
  </si>
  <si>
    <t>Dopravní značení na staveništi</t>
  </si>
  <si>
    <t>Kč</t>
  </si>
  <si>
    <t>1024</t>
  </si>
  <si>
    <t>-918785364</t>
  </si>
  <si>
    <t>https://podminky.urs.cz/item/CS_URS_2026_01/034303000</t>
  </si>
  <si>
    <t>položka výkazu výměr 31</t>
  </si>
  <si>
    <t xml:space="preserve">Osazení podle schématu B/1 na dobu 4 týdny </t>
  </si>
  <si>
    <t xml:space="preserve"> Přechodné dopravní značení a zařízení – dodávka, montáž, demontáž -</t>
  </si>
  <si>
    <t>43</t>
  </si>
  <si>
    <t>914111111</t>
  </si>
  <si>
    <t>Montáž svislé dopravní značky do velikosti 1 m2 objímkami na sloupek nebo konzolu</t>
  </si>
  <si>
    <t>1352144464</t>
  </si>
  <si>
    <t>Montáž svislé dopravní značky základní velikosti do 1 m2 objímkami na sloupky nebo konzoly</t>
  </si>
  <si>
    <t>https://podminky.urs.cz/item/CS_URS_2026_01/914111111</t>
  </si>
  <si>
    <t>"položka výkazu výměr 29</t>
  </si>
  <si>
    <t>1+1</t>
  </si>
  <si>
    <t>44</t>
  </si>
  <si>
    <t>915211112</t>
  </si>
  <si>
    <t>Vodorovné dopravní značení dělící čáry souvislé š 125 mm retroreflexní bílý plast</t>
  </si>
  <si>
    <t>240603274</t>
  </si>
  <si>
    <t>Vodorovné dopravní značení stříkaným plastem dělící čára šířky 125 mm souvislá bílá retroreflexní</t>
  </si>
  <si>
    <t>https://podminky.urs.cz/item/CS_URS_2026_01/915211112</t>
  </si>
  <si>
    <t xml:space="preserve">položka výkazu výměr  28</t>
  </si>
  <si>
    <t>12*2+4*3+3*4</t>
  </si>
  <si>
    <t>45</t>
  </si>
  <si>
    <t>915611111</t>
  </si>
  <si>
    <t>Předznačení vodorovného liniového značení</t>
  </si>
  <si>
    <t>-916032438</t>
  </si>
  <si>
    <t>Předznačení pro vodorovné značení stříkané barvou nebo prováděné z nátěrových hmot liniové dělicí čáry, vodicí proužky</t>
  </si>
  <si>
    <t>https://podminky.urs.cz/item/CS_URS_2026_01/915611111</t>
  </si>
  <si>
    <t>46</t>
  </si>
  <si>
    <t>915231112</t>
  </si>
  <si>
    <t>Vodorovné dopravní značení přechody pro chodce, šipky, symboly retroreflexní bílý plast</t>
  </si>
  <si>
    <t>141522247</t>
  </si>
  <si>
    <t>Vodorovné dopravní značení stříkaným plastem přechody pro chodce, šipky, symboly nápisy bílé retroreflexní</t>
  </si>
  <si>
    <t>https://podminky.urs.cz/item/CS_URS_2026_01/915231112</t>
  </si>
  <si>
    <t>2,5+2*2</t>
  </si>
  <si>
    <t>47</t>
  </si>
  <si>
    <t>915621111</t>
  </si>
  <si>
    <t>Předznačení vodorovného plošného značení</t>
  </si>
  <si>
    <t>-1401919247</t>
  </si>
  <si>
    <t>Předznačení pro vodorovné značení stříkané barvou nebo prováděné z nátěrových hmot plošné šipky, symboly, nápisy</t>
  </si>
  <si>
    <t>https://podminky.urs.cz/item/CS_URS_2026_01/915621111</t>
  </si>
  <si>
    <t>96</t>
  </si>
  <si>
    <t>Bourání konstrukcí</t>
  </si>
  <si>
    <t>48</t>
  </si>
  <si>
    <t>919112213</t>
  </si>
  <si>
    <t>Řezání spár pro vytvoření komůrky š 10 mm hl 25 mm pro těsnící zálivku v živičném krytu</t>
  </si>
  <si>
    <t>674244192</t>
  </si>
  <si>
    <t>Řezání dilatačních spár v živičném krytu vytvoření komůrky pro těsnící zálivku šířky 10 mm, hloubky 25 mm</t>
  </si>
  <si>
    <t>https://podminky.urs.cz/item/CS_URS_2026_01/919112213</t>
  </si>
  <si>
    <t xml:space="preserve">Poznámka k souboru cen:_x000d_
1. V cenách jsou započteny i náklady na vyčištění spár po řezání. </t>
  </si>
  <si>
    <t>49</t>
  </si>
  <si>
    <t>919735111</t>
  </si>
  <si>
    <t>Řezání stávajícího živičného krytu hl do 50 mm</t>
  </si>
  <si>
    <t>-1765030723</t>
  </si>
  <si>
    <t>Řezání stávajícího živičného krytu nebo podkladu hloubky do 50 mm</t>
  </si>
  <si>
    <t>https://podminky.urs.cz/item/CS_URS_2026_01/919735111</t>
  </si>
  <si>
    <t>50</t>
  </si>
  <si>
    <t>113154518</t>
  </si>
  <si>
    <t>Frézování živičného krytu tl 100 mm pruh š do 0,5 m pl do 500 m2</t>
  </si>
  <si>
    <t>951214922</t>
  </si>
  <si>
    <t>Frézování živičného podkladu nebo krytu s naložením hmot na dopravní prostředek plochy do 500 m2 pruhu šířky do 0,5 m, tloušťky vrstvy 100 mm</t>
  </si>
  <si>
    <t>https://podminky.urs.cz/item/CS_URS_2026_01/113154518</t>
  </si>
  <si>
    <t>položka výkazu výměr 3</t>
  </si>
  <si>
    <t>78,3</t>
  </si>
  <si>
    <t>51</t>
  </si>
  <si>
    <t>113107322</t>
  </si>
  <si>
    <t>Odstranění podkladu z kameniva drceného tl přes 100 do 200 mm strojně pl do 50 m2</t>
  </si>
  <si>
    <t>1952271245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</si>
  <si>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</si>
  <si>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https://podminky.urs.cz/item/CS_URS_2026_01/113107322</t>
  </si>
  <si>
    <t>položka výkazu výměr 16</t>
  </si>
  <si>
    <t>1,5/0,2</t>
  </si>
  <si>
    <t>položka výkazu výměr 17</t>
  </si>
  <si>
    <t>5,5/0,2</t>
  </si>
  <si>
    <t>52</t>
  </si>
  <si>
    <t>966006211</t>
  </si>
  <si>
    <t>Odstranění svislých dopravních značek ze sloupů, sloupků nebo konzol</t>
  </si>
  <si>
    <t>-313586598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</si>
  <si>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</si>
  <si>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https://podminky.urs.cz/item/CS_URS_2026_01/966006211</t>
  </si>
  <si>
    <t>položka výkazu výměr 29</t>
  </si>
  <si>
    <t>53</t>
  </si>
  <si>
    <t>997221141</t>
  </si>
  <si>
    <t>Vodorovná doprava suti ze sypkých materiálů stavebním kolečkem do 50 m</t>
  </si>
  <si>
    <t>-225432815</t>
  </si>
  <si>
    <t>Vodorovná doprava suti stavebním kolečkem s naložením a se složením ze sypkých materiálů, na vzdálenost do 50 m</t>
  </si>
  <si>
    <t>https://podminky.urs.cz/item/CS_URS_2026_01/997221141</t>
  </si>
  <si>
    <t>1,5/0,2*0,29</t>
  </si>
  <si>
    <t>5,5/0,2*0,29</t>
  </si>
  <si>
    <t>7*0,3*1,9</t>
  </si>
  <si>
    <t>54</t>
  </si>
  <si>
    <t>997221551</t>
  </si>
  <si>
    <t>Vodorovná doprava suti ze sypkých materiálů do 1 km</t>
  </si>
  <si>
    <t>-21506040</t>
  </si>
  <si>
    <t>Vodorovná doprava suti bez naložení, ale se složením a s hrubým urovnáním ze sypkých materiálů, na vzdálenost do 1 km</t>
  </si>
  <si>
    <t>https://podminky.urs.cz/item/CS_URS_2026_01/997221551</t>
  </si>
  <si>
    <t xml:space="preserve">Poznámka k souboru cen:_x000d_
1. Ceny nelze použít pro vodorovnou dopravu suti po železnici, po vodě nebo neobvyklými dopravními prostředky. 2. Je-li na dopravní dráze pro vodorovnou dopravu suti překážka, pro kterou je nutno suť překládat z jednoho dopravního prostředku na druhý, oceňuje se tato doprava v každém úseku samostatně. 3. Ceny 997 22-155 jsou určeny pro sypký materiál, např. kamenivo a hmoty kamenitého charakteru stmelené vápnem, cementem nebo živicí. 4. Ceny 997 22-156 jsou určeny pro drobný kusový materiál (dlažební kostky, lomový kámen). </t>
  </si>
  <si>
    <t>97,5*0,23</t>
  </si>
  <si>
    <t>78,3*0,23</t>
  </si>
  <si>
    <t>55</t>
  </si>
  <si>
    <t>997221559</t>
  </si>
  <si>
    <t>Příplatek ZKD 1 km u vodorovné dopravy suti ze sypkých materiálů</t>
  </si>
  <si>
    <t>-955398538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</si>
  <si>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</si>
  <si>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https://podminky.urs.cz/item/CS_URS_2026_01/997221559</t>
  </si>
  <si>
    <t>25 km</t>
  </si>
  <si>
    <t>40,434*24</t>
  </si>
  <si>
    <t>56</t>
  </si>
  <si>
    <t>997221875</t>
  </si>
  <si>
    <t>Poplatek za předání recyklačnímu zařízení stavebního odpadu asfaltového bez obsahu dehtu kód odpadu 17 03 02</t>
  </si>
  <si>
    <t>-1547649743</t>
  </si>
  <si>
    <t>Poplatek za předání stavebního odpadu recyklačnímu zařízení asfaltového bez obsahu dehtu zatříděného do Katalogu odpadů pod kódem 17 03 02</t>
  </si>
  <si>
    <t>https://podminky.urs.cz/item/CS_URS_2026_01/997221875</t>
  </si>
  <si>
    <t>113106061</t>
  </si>
  <si>
    <t>Rozebrání dlažeb při překopech vozovek z drobných kostek s ložem z kameniva ručně</t>
  </si>
  <si>
    <t>-1968124201</t>
  </si>
  <si>
    <t>Rozebrání dlažeb a dílců při překopech inženýrských sítí s přemístěním hmot na skládku na vzdálenost do 3 m nebo s naložením na dopravní prostředek ručně vozovek a ploch, s jakoukoliv výplní spár z drobných kostek nebo odseků s ložem z kameniva těženého</t>
  </si>
  <si>
    <t>https://podminky.urs.cz/item/CS_URS_2026_01/113106061</t>
  </si>
  <si>
    <t xml:space="preserve">položka výkazu výměr  8</t>
  </si>
  <si>
    <t>9,4</t>
  </si>
  <si>
    <t>58</t>
  </si>
  <si>
    <t>113106171</t>
  </si>
  <si>
    <t>Rozebrání dlažeb vozovek ze zámkové dlažby s ložem z kameniva ručně</t>
  </si>
  <si>
    <t>-1092835111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</si>
  <si>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</si>
  <si>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https://podminky.urs.cz/item/CS_URS_2026_01/113106171</t>
  </si>
  <si>
    <t xml:space="preserve">položka výkazu výměr  5</t>
  </si>
  <si>
    <t>550</t>
  </si>
  <si>
    <t xml:space="preserve">položka výkazu výměr  6</t>
  </si>
  <si>
    <t>7,2</t>
  </si>
  <si>
    <t xml:space="preserve">položka výkazu výměr  20</t>
  </si>
  <si>
    <t>59</t>
  </si>
  <si>
    <t>113202111</t>
  </si>
  <si>
    <t>Vytrhání obrub krajníků obrubníků stojatých</t>
  </si>
  <si>
    <t>1533711780</t>
  </si>
  <si>
    <t>Vytrhání obrub s vybouráním lože, s přemístěním hmot na skládku na vzdálenost do 3 m nebo s naložením na dopravní prostředek z krajníků nebo obrubníků stojatých</t>
  </si>
  <si>
    <t>https://podminky.urs.cz/item/CS_URS_2026_01/113202111</t>
  </si>
  <si>
    <t xml:space="preserve">Poznámka k souboru cen:_x000d_
1. Ceny jsou určeny: a) pro vytrhání obrub, obrubníků nebo krajníků jakéhokoliv druhu a velikosti uložených v jakémkoliv loži popř. i s opěrami a vyspárovaných jakýmkoliv materiálem, b) pro obruby z dlažebních kostek uložených v jedné řadě. 2. V cenách nejsou započteny náklady na popř. nutné očištění: a) vytrhaných obrubníků nebo krajníků, které se oceňuje cenami souboru cen 979 0 . - . . Očištění vybouraných obrubníků, krajníků, desek nebo dílců části C 01 tohoto ceníku, b) vytrhaných dlažebních kostek, které se oceňují cenami souboru cen 979 07-11 Očištění vybouraných dlažebních kostek části C 01 tohoto ceníku. 3. Vytrhání obrub ze dvou řad kostek se oceňuje jako dvojnásobné množství vytrhání obrub z jedné řady kostek. 4. Přemístění vybouraných obrub, krajníků nebo dlažebních kostek včetně materiálu z lože a spár na vzdálenost přes 3 m se oceňuje cenami souborů cen 997 22-1 Vodorovná doprava suti a vybouraných hmot. </t>
  </si>
  <si>
    <t xml:space="preserve">položka výkazu výměr  7</t>
  </si>
  <si>
    <t>7,9</t>
  </si>
  <si>
    <t>60</t>
  </si>
  <si>
    <t>113201112</t>
  </si>
  <si>
    <t>Vytrhání obrub silničních ležatých</t>
  </si>
  <si>
    <t>1045079538</t>
  </si>
  <si>
    <t>Vytrhání obrub s vybouráním lože, s přemístěním hmot na skládku na vzdálenost do 3 m nebo s naložením na dopravní prostředek silničních ležatých</t>
  </si>
  <si>
    <t>https://podminky.urs.cz/item/CS_URS_2026_01/113201112</t>
  </si>
  <si>
    <t xml:space="preserve">položka výkazu výměr  3</t>
  </si>
  <si>
    <t>61</t>
  </si>
  <si>
    <t>113107330</t>
  </si>
  <si>
    <t>Odstranění podkladu z betonu prostého tl do 100 mm strojně pl do 50 m2</t>
  </si>
  <si>
    <t>-1490632495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</si>
  <si>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</si>
  <si>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https://podminky.urs.cz/item/CS_URS_2026_01/113107330</t>
  </si>
  <si>
    <t xml:space="preserve">položka výkazu výměr  2</t>
  </si>
  <si>
    <t>97,5*0,4</t>
  </si>
  <si>
    <t>7,9*0,25</t>
  </si>
  <si>
    <t>62</t>
  </si>
  <si>
    <t>979071021</t>
  </si>
  <si>
    <t>Očištění dlažebních kostek drobných s původním spárováním kamenivem těženým při překopech inženýrských sítí</t>
  </si>
  <si>
    <t>1144193709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</si>
  <si>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kamenivem těženým</t>
  </si>
  <si>
    <t>https://podminky.urs.cz/item/CS_URS_2026_01/979071021</t>
  </si>
  <si>
    <t>63</t>
  </si>
  <si>
    <t>979054451</t>
  </si>
  <si>
    <t>Očištění vybouraných zámkových dlaždic s původním spárováním z kameniva těženého</t>
  </si>
  <si>
    <t>-1294528628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</si>
  <si>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</si>
  <si>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https://podminky.urs.cz/item/CS_URS_2026_01/979054451</t>
  </si>
  <si>
    <t>64</t>
  </si>
  <si>
    <t>997221611</t>
  </si>
  <si>
    <t>Nakládání suti na dopravní prostředky pro vodorovnou dopravu</t>
  </si>
  <si>
    <t>-1408610406</t>
  </si>
  <si>
    <t>Nakládání na dopravní prostředky pro vodorovnou dopravu suti</t>
  </si>
  <si>
    <t>https://podminky.urs.cz/item/CS_URS_2026_01/997221611</t>
  </si>
  <si>
    <t xml:space="preserve">Poznámka k souboru cen:_x000d_
1. Ceny lze použít i pro překládání při lomené dopravě. 2. Ceny nelze použít při dopravě po železnici, po vodě nebo neobvyklými dopravními prostředky. </t>
  </si>
  <si>
    <t>97,5*0,4*0,24</t>
  </si>
  <si>
    <t>97,5*0,29</t>
  </si>
  <si>
    <t>550*0,26</t>
  </si>
  <si>
    <t>7,2*0,26</t>
  </si>
  <si>
    <t>7,9*0,25*0,24</t>
  </si>
  <si>
    <t>7,9*0,205</t>
  </si>
  <si>
    <t>9,4*0,32</t>
  </si>
  <si>
    <t>65</t>
  </si>
  <si>
    <t>997221151</t>
  </si>
  <si>
    <t>Vodorovná doprava suti z kusových materiálů stavebním kolečkem do 50 m</t>
  </si>
  <si>
    <t>882504075</t>
  </si>
  <si>
    <t>Vodorovná doprava suti stavebním kolečkem s naložením a se složením z kusových materiálů, na vzdálenost do 50 m</t>
  </si>
  <si>
    <t>https://podminky.urs.cz/item/CS_URS_2026_01/997221151</t>
  </si>
  <si>
    <t>66</t>
  </si>
  <si>
    <t>997221561</t>
  </si>
  <si>
    <t>Vodorovná doprava suti z kusových materiálů do 1 km</t>
  </si>
  <si>
    <t>-384221355</t>
  </si>
  <si>
    <t>Vodorovná doprava suti bez naložení, ale se složením a s hrubým urovnáním z kusových materiálů, na vzdálenost do 1 km</t>
  </si>
  <si>
    <t>https://podminky.urs.cz/item/CS_URS_2026_01/997221561</t>
  </si>
  <si>
    <t>67</t>
  </si>
  <si>
    <t>997221569</t>
  </si>
  <si>
    <t>Příplatek ZKD 1 km u vodorovné dopravy suti z kusových materiálů</t>
  </si>
  <si>
    <t>-1364265754</t>
  </si>
  <si>
    <t>Vodorovná doprava suti bez naložení, ale se složením a s hrubým urovnáním z kusových materiálů, na vzdálenost Příplatek k ceně za každý další započatý 1 km přes 1 km</t>
  </si>
  <si>
    <t>https://podminky.urs.cz/item/CS_URS_2026_01/997221569</t>
  </si>
  <si>
    <t>97,5*0,4*0,24*24</t>
  </si>
  <si>
    <t>97,5*0,29*24</t>
  </si>
  <si>
    <t>7,9*0,25*0,24*24</t>
  </si>
  <si>
    <t>7,9*0,205*24</t>
  </si>
  <si>
    <t>5 km</t>
  </si>
  <si>
    <t>550*0,26*4</t>
  </si>
  <si>
    <t>7,2*0,26*4</t>
  </si>
  <si>
    <t>68</t>
  </si>
  <si>
    <t>997221861</t>
  </si>
  <si>
    <t>Poplatek za předání recyklačnímu zařízení stavebního odpadu z prostého betonu kód odpadu 17 01 01</t>
  </si>
  <si>
    <t>-1625340589</t>
  </si>
  <si>
    <t>Poplatek za předání stavebního odpadu recyklačnímu zařízení z prostého betonu zatříděného do Katalogu odpadů pod kódem 17 01 01</t>
  </si>
  <si>
    <t>https://podminky.urs.cz/item/CS_URS_2026_01/997221861</t>
  </si>
  <si>
    <t xml:space="preserve">Poznámka k souboru cen:_x000d_
1. Ceny uvedené v souboru cen je doporučeno upravit podle aktuálních cen místně příslušné skládky odpadů. 2. Uložení odpadů neuvedených v souboru cen se oceňuje individuálně. </t>
  </si>
  <si>
    <t>69</t>
  </si>
  <si>
    <t>899103211</t>
  </si>
  <si>
    <t>Demontáž poklopů litinových nebo ocelových včetně rámů hmotnosti přes 100 do 150 kg</t>
  </si>
  <si>
    <t>38507623</t>
  </si>
  <si>
    <t>Demontáž poklopů litinových a ocelových včetně rámů, hmotnosti jednotlivě přes 100 do 150 Kg</t>
  </si>
  <si>
    <t>https://podminky.urs.cz/item/CS_URS_2026_01/899103211</t>
  </si>
  <si>
    <t>70</t>
  </si>
  <si>
    <t>997221612</t>
  </si>
  <si>
    <t>Nakládání vybouraných hmot na dopravní prostředky pro vodorovnou dopravu</t>
  </si>
  <si>
    <t>-143777799</t>
  </si>
  <si>
    <t>Nakládání na dopravní prostředky pro vodorovnou dopravu vybouraných hmot</t>
  </si>
  <si>
    <t>https://podminky.urs.cz/item/CS_URS_2026_01/997221612</t>
  </si>
  <si>
    <t>1*0,15</t>
  </si>
  <si>
    <t>71</t>
  </si>
  <si>
    <t>997221571</t>
  </si>
  <si>
    <t>Vodorovná doprava vybouraných hmot do 1 km</t>
  </si>
  <si>
    <t>-2023841711</t>
  </si>
  <si>
    <t>Vodorovná doprava vybouraných hmot bez naložení, ale se složením a s hrubým urovnáním na vzdálenost do 1 km</t>
  </si>
  <si>
    <t>https://podminky.urs.cz/item/CS_URS_2026_01/997221571</t>
  </si>
  <si>
    <t xml:space="preserve">Poznámka k souboru cen:_x000d_
1. Ceny nelze použít pro vodorovnou dopravu vybouraných hmot po železnici, po vodě nebo neobvyklými dopravními prostředky. 2. Je-li na dopravní dráze pro vodorovnou dopravu vybouraných hmot překážka, pro kterou je nutno vybourané hmoty překládat z jednoho dopravního prostředku na druhý, oceňuje se tato doprava v každém úseku samostatně. </t>
  </si>
  <si>
    <t>72</t>
  </si>
  <si>
    <t>997221579</t>
  </si>
  <si>
    <t>Příplatek ZKD 1 km u vodorovné dopravy vybouraných hmot</t>
  </si>
  <si>
    <t>696204308</t>
  </si>
  <si>
    <t>Vodorovná doprava vybouraných hmot bez naložení, ale se složením a s hrubým urovnáním na vzdálenost Příplatek k ceně za každý další započatý 1 km přes 1 km</t>
  </si>
  <si>
    <t>https://podminky.urs.cz/item/CS_URS_2026_01/997221579</t>
  </si>
  <si>
    <t>1*0,15*4</t>
  </si>
  <si>
    <t>2 - Opravy škod po povodni I. etapa – SO 101 Komunikace-ulice Opavská-sever</t>
  </si>
  <si>
    <t xml:space="preserve">    43 - Vodorovné konstrukce - schodiště</t>
  </si>
  <si>
    <t xml:space="preserve">    87 -  Potrubí z trub plastických a skleněných</t>
  </si>
  <si>
    <t>M - Práce a dodávky M</t>
  </si>
  <si>
    <t xml:space="preserve">    46-M - Zemní práce při extr.mont.pracích</t>
  </si>
  <si>
    <t>122151101</t>
  </si>
  <si>
    <t>Odkopávky a prokopávky nezapažené v hornině třídy těžitelnosti I skupiny 1 a 2 objem do 20 m3 strojně</t>
  </si>
  <si>
    <t>1013200723</t>
  </si>
  <si>
    <t>Odkopávky a prokopávky nezapažené strojně v hornině třídy těžitelnosti I skupiny 1 a 2 do 20 m3</t>
  </si>
  <si>
    <t>https://podminky.urs.cz/item/CS_URS_2026_01/122151101</t>
  </si>
  <si>
    <t>položka výkazu výměr 40</t>
  </si>
  <si>
    <t>25,3</t>
  </si>
  <si>
    <t>122151102</t>
  </si>
  <si>
    <t>Odkopávky a prokopávky nezapažené v hornině třídy těžitelnosti I skupiny 1 a 2 objem do 50 m3 strojně</t>
  </si>
  <si>
    <t>697317404</t>
  </si>
  <si>
    <t>Odkopávky a prokopávky nezapažené strojně v hornině třídy těžitelnosti I skupiny 1 a 2 přes 20 do 50 m3</t>
  </si>
  <si>
    <t>https://podminky.urs.cz/item/CS_URS_2026_01/122151102</t>
  </si>
  <si>
    <t>položka výkazu výměr 39</t>
  </si>
  <si>
    <t>62,3</t>
  </si>
  <si>
    <t>133151101</t>
  </si>
  <si>
    <t>Hloubení šachet nezapažených v hornině třídy těžitelnosti I skupiny 1 a 2 objem do 20 m3</t>
  </si>
  <si>
    <t>729574712</t>
  </si>
  <si>
    <t>Hloubení nezapažených šachet strojně v hornině třídy těžitelnosti I skupiny 1 a 2 do 20 m3</t>
  </si>
  <si>
    <t>https://podminky.urs.cz/item/CS_URS_2026_01/133151101</t>
  </si>
  <si>
    <t>položka výkazu výměr 61</t>
  </si>
  <si>
    <t>0,5^2*3,14*1,6*1</t>
  </si>
  <si>
    <t>162251102</t>
  </si>
  <si>
    <t>Vodorovné přemístění přes 20 do 50 m výkopku/sypaniny z horniny třídy těžitelnosti I skupiny 1 až 3</t>
  </si>
  <si>
    <t>1393734001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</si>
  <si>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</si>
  <si>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https://podminky.urs.cz/item/CS_URS_2026_01/162251102</t>
  </si>
  <si>
    <t>162751117</t>
  </si>
  <si>
    <t>Vodorovné přemístění přes 9 000 do 10000 m výkopku/sypaniny z horniny třídy těžitelnosti I skupiny 1 až 3</t>
  </si>
  <si>
    <t>147690168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</si>
  <si>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</si>
  <si>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https://podminky.urs.cz/item/CS_URS_2026_01/162751117</t>
  </si>
  <si>
    <t>162751119</t>
  </si>
  <si>
    <t>Příplatek k vodorovnému přemístění výkopku/sypaniny z horniny třídy těžitelnosti I skupiny 1 až 3 ZKD 1000 m přes 10000 m</t>
  </si>
  <si>
    <t>-1319728905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</si>
  <si>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</si>
  <si>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https://podminky.urs.cz/item/CS_URS_2026_01/162751119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</si>
  <si>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</si>
  <si>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skládka 11 km</t>
  </si>
  <si>
    <t>25,3*1</t>
  </si>
  <si>
    <t>0,5^2*3,14*1,6*1*1</t>
  </si>
  <si>
    <t>171201231</t>
  </si>
  <si>
    <t>Poplatek za předání recyklačnímu zařízení zeminy a kamení kód odpadu 17 05 04</t>
  </si>
  <si>
    <t>-1298300672</t>
  </si>
  <si>
    <t>Poplatek za předání zeminy a kamení recyklačnímu zařízení zatříděné do Katalogu odpadů pod kódem 17 05 04</t>
  </si>
  <si>
    <t>https://podminky.urs.cz/item/CS_URS_2026_01/171201231</t>
  </si>
  <si>
    <t>25,3*1,8</t>
  </si>
  <si>
    <t>0,5^2*3,14*1,6*1,8</t>
  </si>
  <si>
    <t>položka výkazu výměr 32</t>
  </si>
  <si>
    <t>680,3*0,3</t>
  </si>
  <si>
    <t>položka výkazu výměr 33</t>
  </si>
  <si>
    <t>39,6*0,4</t>
  </si>
  <si>
    <t>položka výkazu výměr 34</t>
  </si>
  <si>
    <t>14,6*0,45</t>
  </si>
  <si>
    <t xml:space="preserve">položka výkazu výměr  72</t>
  </si>
  <si>
    <t>479,2</t>
  </si>
  <si>
    <t>479,2*0,1*1,8</t>
  </si>
  <si>
    <t>479,2*0,02</t>
  </si>
  <si>
    <t>174101101</t>
  </si>
  <si>
    <t>Zásyp jam, šachet rýh nebo kolem objektů sypaninou se zhutněním</t>
  </si>
  <si>
    <t>-1333930981</t>
  </si>
  <si>
    <t>Zásyp sypaninou z jakékoliv horniny strojně s uložením výkopku ve vrstvách se zhutněním jam, šachet, rýh nebo kolem objektů v těchto vykopávkách</t>
  </si>
  <si>
    <t>https://podminky.urs.cz/item/CS_URS_2026_01/174101101</t>
  </si>
  <si>
    <t xml:space="preserve">Poznámka k souboru cen:_x000d_
1. Ceny nelze použít pro zásyp rýh pro drenážní trativody pro lesnicko-technické meliorace a zemědělské. Zásyp těchto rýh se oceňuje cenami souboru cen 174 Zásyp rýh pro drény. 2. V cenách je započteno přemístění sypaniny ze vzdálenosti 10 m od kraje výkopu nebo zasypávaného prostoru, měřeno k těžišti skládky. 3.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4. Odklizení zbylého výkopku po provedení zásypu zářezů se šikmými stěnami pro podzemní vedení nebo zásypu jam a rýh pro podzemní vedení se oceňuje cenami souboru cen 167 Nakládání výkopku nebo sypaniny a 162 Vodorovné přemístění výkopku. 5. Rozprostření zbylého výkopku podél výkopu a nad výkopem po provedení zásypů zářezů se šikmými stěnami pro podzemní vedení nebo zásypu jam a rýh pro podzemní vedení se oceňuje cenami souborů cen 171 Uložení sypaniny do násypů. 6. V cenách nejsou zahrnuty náklady na prohození sypaniny, tyto náklady se oceňují cenou 17411-1109 Příplatek za prohození sypaniny. </t>
  </si>
  <si>
    <t>-(0,25)^2*3,14*1,6*1</t>
  </si>
  <si>
    <t>583441970</t>
  </si>
  <si>
    <t>štěrkodrť frakce 0/63</t>
  </si>
  <si>
    <t>728228024</t>
  </si>
  <si>
    <t>0,942*2</t>
  </si>
  <si>
    <t>1547879447</t>
  </si>
  <si>
    <t>položka výkazu výměr 42</t>
  </si>
  <si>
    <t>153,4</t>
  </si>
  <si>
    <t>položka výkazu výměr 50+51</t>
  </si>
  <si>
    <t>1086,7+82,3</t>
  </si>
  <si>
    <t>Vodorovné konstrukce - schodiště</t>
  </si>
  <si>
    <t>451317777</t>
  </si>
  <si>
    <t>Podklad nebo lože pod dlažbu vodorovný nebo do sklonu 1:5 z betonu prostého tl přes 50 do 100 mm</t>
  </si>
  <si>
    <t>-2099978994</t>
  </si>
  <si>
    <t>Podklad nebo lože pod dlažbu (přídlažbu) v ploše vodorovné nebo ve sklonu do 1:5, tloušťky od 50 do 100 mm z betonu prostého</t>
  </si>
  <si>
    <t>https://podminky.urs.cz/item/CS_URS_2026_01/451317777</t>
  </si>
  <si>
    <t>"položka výkazu výměr 60</t>
  </si>
  <si>
    <t>1*1,2</t>
  </si>
  <si>
    <t>451319777</t>
  </si>
  <si>
    <t>Příplatek ZKD 10 mm tl u podkladu nebo lože pod dlažbu z betonu</t>
  </si>
  <si>
    <t>-1697765189</t>
  </si>
  <si>
    <t>Podklad nebo lože pod dlažbu (přídlažbu) Příplatek k cenám za každých dalších i započatých 10 mm tloušťky podkladu nebo lože z betonu prostého</t>
  </si>
  <si>
    <t>https://podminky.urs.cz/item/CS_URS_2026_01/451319777</t>
  </si>
  <si>
    <t>1*1,2*15</t>
  </si>
  <si>
    <t>4343131R3</t>
  </si>
  <si>
    <t>Schody z vibrolisovaných prefabrikátů se zřízením podkladních stupňů z betonu C 16/20</t>
  </si>
  <si>
    <t>1670176206</t>
  </si>
  <si>
    <t>Schody z vibrolisovaných prefabrikátů na cementovou maltu, s vyspárováním se zřízením podkladních stupňů z betonu tř. C 16/20</t>
  </si>
  <si>
    <t>https://podminky.urs.cz/item/CS_URS_2026_01/4343131R3</t>
  </si>
  <si>
    <t>3*1,2</t>
  </si>
  <si>
    <t>998153131</t>
  </si>
  <si>
    <t>Přesun hmot pro samostatné zdi a valy zděné z cihel, kamene, tvárnic nebo monolitické v do 12 m</t>
  </si>
  <si>
    <t>142670265</t>
  </si>
  <si>
    <t>Přesun hmot pro zdi a valy samostatné se svislou nosnou konstrukcí zděnou nebo monolitickou betonovou tyčovou nebo plošnou vodorovná dopravní vzdálenost do 50 m, pro zdi základní výšky do 12 m</t>
  </si>
  <si>
    <t>https://podminky.urs.cz/item/CS_URS_2026_01/998153131</t>
  </si>
  <si>
    <t>1483620198</t>
  </si>
  <si>
    <t>5,2/0,3</t>
  </si>
  <si>
    <t>564811111</t>
  </si>
  <si>
    <t>Podklad ze štěrkodrtě ŠD plochy přes 100 m2 tl 50 mm</t>
  </si>
  <si>
    <t>945950750</t>
  </si>
  <si>
    <t>Podklad ze štěrkodrti ŠD s rozprostřením a zhutněním plochy přes 100 m2, po zhutnění tl. 50 mm</t>
  </si>
  <si>
    <t>https://podminky.urs.cz/item/CS_URS_2026_01/564811111</t>
  </si>
  <si>
    <t>položka výkazu výměr 50 a 51</t>
  </si>
  <si>
    <t>153,4-5,2/0,3</t>
  </si>
  <si>
    <t>1565471527</t>
  </si>
  <si>
    <t>položka výkazu výměr 62</t>
  </si>
  <si>
    <t>27,9</t>
  </si>
  <si>
    <t>položka výkazu výměr 63</t>
  </si>
  <si>
    <t>2060295743</t>
  </si>
  <si>
    <t>položka výkazu výměr 64</t>
  </si>
  <si>
    <t xml:space="preserve">položka výkazu výměr  65</t>
  </si>
  <si>
    <t>57,8</t>
  </si>
  <si>
    <t>položka výkazu výměr 36</t>
  </si>
  <si>
    <t>628,9</t>
  </si>
  <si>
    <t>položka výkazu výměr 37</t>
  </si>
  <si>
    <t>459,9</t>
  </si>
  <si>
    <t>položka výkazu výměr 48</t>
  </si>
  <si>
    <t xml:space="preserve">položka výkazu výměr  51</t>
  </si>
  <si>
    <t>82,3</t>
  </si>
  <si>
    <t xml:space="preserve">položka výkazu výměr  52</t>
  </si>
  <si>
    <t>1,5</t>
  </si>
  <si>
    <t xml:space="preserve">položka výkazu výměr  53</t>
  </si>
  <si>
    <t>1,4</t>
  </si>
  <si>
    <t xml:space="preserve">položka výkazu výměr  54</t>
  </si>
  <si>
    <t xml:space="preserve">položka výkazu výměr  55</t>
  </si>
  <si>
    <t>3,8</t>
  </si>
  <si>
    <t>596211122</t>
  </si>
  <si>
    <t>Kladení zámkové dlažby komunikací pro pěší ručně tl 60 mm skupiny B pl přes 100 do 300 m2</t>
  </si>
  <si>
    <t>1241586583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</si>
  <si>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100 do 300 m2</t>
  </si>
  <si>
    <t>https://podminky.urs.cz/item/CS_URS_2026_01/596211122</t>
  </si>
  <si>
    <t xml:space="preserve">položka výkazu výměr  49</t>
  </si>
  <si>
    <t>130,1</t>
  </si>
  <si>
    <t>položka výkazu výměr 50</t>
  </si>
  <si>
    <t>1086,7</t>
  </si>
  <si>
    <t>položka výkazu výměr 55</t>
  </si>
  <si>
    <t>3,8*1,03</t>
  </si>
  <si>
    <t>položka výkazu výměr 51</t>
  </si>
  <si>
    <t>82,3*1,03</t>
  </si>
  <si>
    <t>59245019</t>
  </si>
  <si>
    <t>dlažba pro nevidomé betonová 200x100mm tl 60mm přírodní</t>
  </si>
  <si>
    <t>-1878060038</t>
  </si>
  <si>
    <t>položka výkazu výměr 53</t>
  </si>
  <si>
    <t>1,4*1,03</t>
  </si>
  <si>
    <t>59245018</t>
  </si>
  <si>
    <t>dlažba skladebná betonová 200x100mm tl 60mm přírodní</t>
  </si>
  <si>
    <t>706036213</t>
  </si>
  <si>
    <t>položka výkazu výměr 49</t>
  </si>
  <si>
    <t>130,1*1,01</t>
  </si>
  <si>
    <t>položka výkazu výměr 54</t>
  </si>
  <si>
    <t>barva červená , hladká, bez fazet</t>
  </si>
  <si>
    <t>51*1,01</t>
  </si>
  <si>
    <t>59245263</t>
  </si>
  <si>
    <t>dlažba skladebná betonová 200x200mm tl 60mm barevná</t>
  </si>
  <si>
    <t>1092681977</t>
  </si>
  <si>
    <t>barva okrová, hladká,</t>
  </si>
  <si>
    <t>1,5*1,03</t>
  </si>
  <si>
    <t>505395152</t>
  </si>
  <si>
    <t>šedá , hladká</t>
  </si>
  <si>
    <t>1086,7*1,01</t>
  </si>
  <si>
    <t>položka výkazu výměr 56</t>
  </si>
  <si>
    <t>8,7</t>
  </si>
  <si>
    <t>položka výkazu výměr 58</t>
  </si>
  <si>
    <t>3,5</t>
  </si>
  <si>
    <t>596211231</t>
  </si>
  <si>
    <t>Kladení zámkové dlažby komunikací pro pěší ručně tl 80 mm skupiny C pl přes 50 do 100 m2</t>
  </si>
  <si>
    <t>-372217461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</si>
  <si>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C, pro plochy přes 50 do 100 m2</t>
  </si>
  <si>
    <t>https://podminky.urs.cz/item/CS_URS_2026_01/596211231</t>
  </si>
  <si>
    <t>položka výkazu výměr 57</t>
  </si>
  <si>
    <t>66,3</t>
  </si>
  <si>
    <t>59245030</t>
  </si>
  <si>
    <t>dlažba skladebná betonová 200x200mm tl 80mm přírodní</t>
  </si>
  <si>
    <t>34433483</t>
  </si>
  <si>
    <t>barva šedá</t>
  </si>
  <si>
    <t>8,7*1,03</t>
  </si>
  <si>
    <t>66,3*1,03</t>
  </si>
  <si>
    <t>59245005</t>
  </si>
  <si>
    <t>dlažba skladebná betonová 200x100mm tl 80mm barevná</t>
  </si>
  <si>
    <t>-1384764420</t>
  </si>
  <si>
    <t>3,5*1,03</t>
  </si>
  <si>
    <t>859048373</t>
  </si>
  <si>
    <t>78,5*0,05</t>
  </si>
  <si>
    <t>-1892186825</t>
  </si>
  <si>
    <t>1419,1*0,05</t>
  </si>
  <si>
    <t xml:space="preserve">položka výkazu výměr  45</t>
  </si>
  <si>
    <t>18,9</t>
  </si>
  <si>
    <t xml:space="preserve">položka výkazu výměr  46</t>
  </si>
  <si>
    <t>12,9*2</t>
  </si>
  <si>
    <t>916131213</t>
  </si>
  <si>
    <t>Osazení silničního obrubníku betonového stojatého s boční opěrou do lože z betonu prostého</t>
  </si>
  <si>
    <t>-1790656738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</si>
  <si>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</si>
  <si>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https://podminky.urs.cz/item/CS_URS_2026_01/916131213</t>
  </si>
  <si>
    <t xml:space="preserve">Poznámka k souboru cen:_x000d_
1. V cenách silničních obrubníků ležatých i stojatých jsou započteny: a) pro osazení do lože z kameniva těženého i náklady na dodání hmot pro lože tl. 80 až 100 mm, b) pro osazení do lože z betonu prostého i náklady na dodání hmot pro lože tl. 80 až 100 mm; v cenách -1113 a -1213 též náklady na zřízení bočních opěr. 2. Část lože z betonu prostého přesahující tl. 100 mm se oceňuje cenou 916 99-1121 Lože pod obrubníky, krajníky nebo obruby z dlažebních kostek. 3. V cenách nejsou započteny náklady na dodání obrubníků, tyto se oceňují ve specifikaci. </t>
  </si>
  <si>
    <t xml:space="preserve">položka výkazu výměr  43</t>
  </si>
  <si>
    <t>108,3</t>
  </si>
  <si>
    <t>59217031</t>
  </si>
  <si>
    <t>obrubník silniční betonový 1000x150x250mm</t>
  </si>
  <si>
    <t>-1117339234</t>
  </si>
  <si>
    <t>položka výkazu výměr 43</t>
  </si>
  <si>
    <t>(108,3-4-5-28)*1,01</t>
  </si>
  <si>
    <t>59217029</t>
  </si>
  <si>
    <t>obrubník silniční betonový nájezdový 1000x150x150mm</t>
  </si>
  <si>
    <t>-1907053190</t>
  </si>
  <si>
    <t>28*1,01</t>
  </si>
  <si>
    <t>59217030</t>
  </si>
  <si>
    <t>obrubník silniční betonový přechodový 1000x150x150-250mm</t>
  </si>
  <si>
    <t>-969578335</t>
  </si>
  <si>
    <t>(4+5)*1,01</t>
  </si>
  <si>
    <t xml:space="preserve">položka výkazu výměr  47</t>
  </si>
  <si>
    <t>658,9</t>
  </si>
  <si>
    <t>658,9*1,01</t>
  </si>
  <si>
    <t xml:space="preserve">položka výkazu výměr  44</t>
  </si>
  <si>
    <t>12,7</t>
  </si>
  <si>
    <t>12,7*1,01</t>
  </si>
  <si>
    <t>108,3*0,3*0,15</t>
  </si>
  <si>
    <t>12,7*0,45*0,15</t>
  </si>
  <si>
    <t>položka výkazu výměr 45</t>
  </si>
  <si>
    <t>18,9*0,15*0,15</t>
  </si>
  <si>
    <t>položka výkazu výměr 46</t>
  </si>
  <si>
    <t>12,9*0,3*0,15</t>
  </si>
  <si>
    <t>658,9*0,25*0,15</t>
  </si>
  <si>
    <t>108,6*0,05</t>
  </si>
  <si>
    <t>12,7*0,05</t>
  </si>
  <si>
    <t>658,9*0,05</t>
  </si>
  <si>
    <t>452112112</t>
  </si>
  <si>
    <t>Osazení betonových prstenců nebo rámů do malty výšky do 100 mm pod poklopy a mříže</t>
  </si>
  <si>
    <t>-1376441732</t>
  </si>
  <si>
    <t>Osazení betonových dílců prstenců nebo rámů pod poklopy a mříže do malty, výšky do 100 mm</t>
  </si>
  <si>
    <t>https://podminky.urs.cz/item/CS_URS_2026_01/452112112</t>
  </si>
  <si>
    <t>895941323</t>
  </si>
  <si>
    <t>Osazení vpusti uliční DN 450 z betonových dílců skruž středová 570 mm</t>
  </si>
  <si>
    <t>159683455</t>
  </si>
  <si>
    <t>Osazení vpusti uliční z betonových dílců DN 450 skruž středová 570 mm</t>
  </si>
  <si>
    <t>https://podminky.urs.cz/item/CS_URS_2026_01/895941323</t>
  </si>
  <si>
    <t>895941314</t>
  </si>
  <si>
    <t>Osazení vpusti uliční DN 450 z betonových dílců skruž horní 570 mm</t>
  </si>
  <si>
    <t>-1490817142</t>
  </si>
  <si>
    <t>Osazení vpusti uliční z betonových dílců DN 450 skruž horní 570 mm</t>
  </si>
  <si>
    <t>https://podminky.urs.cz/item/CS_URS_2026_01/895941314</t>
  </si>
  <si>
    <t>"položka výkazu výměr 61</t>
  </si>
  <si>
    <t>895941332</t>
  </si>
  <si>
    <t>Osazení vpusti uliční DN 450 z betonových dílců skruž průběžná se zápachovou uzávěrkou</t>
  </si>
  <si>
    <t>-1727091126</t>
  </si>
  <si>
    <t>Osazení vpusti uliční z betonových dílců DN 450 skruž průběžná se zápachovou uzávěrkou</t>
  </si>
  <si>
    <t>https://podminky.urs.cz/item/CS_URS_2026_01/895941332</t>
  </si>
  <si>
    <t>895941302</t>
  </si>
  <si>
    <t>Osazení vpusti uliční DN 450 z betonových dílců dno s kalištěm</t>
  </si>
  <si>
    <t>1237339404</t>
  </si>
  <si>
    <t>Osazení vpusti uliční z betonových dílců DN 450 dno s kalištěm</t>
  </si>
  <si>
    <t>https://podminky.urs.cz/item/CS_URS_2026_01/895941302</t>
  </si>
  <si>
    <t>899204112</t>
  </si>
  <si>
    <t>Osazení mříží litinových včetně rámů a košů na bahno pro třídu zatížení D400, E600</t>
  </si>
  <si>
    <t>-1886866676</t>
  </si>
  <si>
    <t>https://podminky.urs.cz/item/CS_URS_2026_01/899204112</t>
  </si>
  <si>
    <t xml:space="preserve">Poznámka k souboru cen:_x000d_
1. V cenách nejsou započteny náklady na dodání mříží, rámů a košů na bahno; tyto náklady se oceňují ve specifikaci. </t>
  </si>
  <si>
    <t xml:space="preserve">Výšková úprava uličního vstupu  zvýšením krycího hrnce, šoupěte plynu či vodovodu nebo hydrantu</t>
  </si>
  <si>
    <t>položka výkazu výměr 66</t>
  </si>
  <si>
    <t xml:space="preserve">položka výkazu výměr  67</t>
  </si>
  <si>
    <t>87</t>
  </si>
  <si>
    <t xml:space="preserve"> Potrubí z trub plastických a skleněných</t>
  </si>
  <si>
    <t>87731521R</t>
  </si>
  <si>
    <t>Montáž a demontáž kolen a napojení vpusti při přesunu vpusti</t>
  </si>
  <si>
    <t>774014742</t>
  </si>
  <si>
    <t>Montáž a demontáž kolen a napojení vpusti při přesunu vpusti včetně dodání nutných částí potrubí a tvarovek z PVC</t>
  </si>
  <si>
    <t xml:space="preserve">položka výkazu výměr  61</t>
  </si>
  <si>
    <t>položka výkazu výměr 73</t>
  </si>
  <si>
    <t>"položka výkazu výměr 71</t>
  </si>
  <si>
    <t>(1+1)*2</t>
  </si>
  <si>
    <t xml:space="preserve">položka výkazu výměr  70</t>
  </si>
  <si>
    <t>8,4*3*0,5+2*3*0,5+2*2,2*0,5+9,5*0,5*2</t>
  </si>
  <si>
    <t>16,5</t>
  </si>
  <si>
    <t>73</t>
  </si>
  <si>
    <t>74</t>
  </si>
  <si>
    <t>75</t>
  </si>
  <si>
    <t>76</t>
  </si>
  <si>
    <t>966007113</t>
  </si>
  <si>
    <t>Odstranění vodorovného značení frézováním barvy z plochy</t>
  </si>
  <si>
    <t>355615858</t>
  </si>
  <si>
    <t>Odstranění vodorovného dopravního značení frézováním značeného barvou plošného</t>
  </si>
  <si>
    <t>https://podminky.urs.cz/item/CS_URS_2026_01/966007113</t>
  </si>
  <si>
    <t xml:space="preserve">"položka výkazu výměr  69</t>
  </si>
  <si>
    <t>2*4*3</t>
  </si>
  <si>
    <t>77</t>
  </si>
  <si>
    <t>113154514</t>
  </si>
  <si>
    <t>Frézování živičného krytu tl 60 mm pruh š do 0,5 m pl do 500 m2</t>
  </si>
  <si>
    <t>-1784936204</t>
  </si>
  <si>
    <t>Frézování živičného podkladu nebo krytu s naložením hmot na dopravní prostředek plochy do 500 m2 pruhu šířky do 0,5 m, tloušťky vrstvy 60 mm</t>
  </si>
  <si>
    <t>https://podminky.urs.cz/item/CS_URS_2026_01/113154514</t>
  </si>
  <si>
    <t>78</t>
  </si>
  <si>
    <t>113154538</t>
  </si>
  <si>
    <t>Frézování živičného krytu tl 100 mm pruh š do 1 m pl přes 500 do 2000 m2</t>
  </si>
  <si>
    <t>1009743139</t>
  </si>
  <si>
    <t>Frézování živičného podkladu nebo krytu s naložením hmot na dopravní prostředek plochy přes 500 do 2 000 m2 pruhu šířky do 1 m, tloušťky vrstvy 100 mm</t>
  </si>
  <si>
    <t>https://podminky.urs.cz/item/CS_URS_2026_01/113154538</t>
  </si>
  <si>
    <t>79</t>
  </si>
  <si>
    <t>položka výkazu výměr 38</t>
  </si>
  <si>
    <t>5,2/0,2</t>
  </si>
  <si>
    <t>80</t>
  </si>
  <si>
    <t>5,2/0,2*0,29</t>
  </si>
  <si>
    <t xml:space="preserve">položka výkazu výměr  42</t>
  </si>
  <si>
    <t>628,9*0,23</t>
  </si>
  <si>
    <t>459,9*0,138</t>
  </si>
  <si>
    <t>82</t>
  </si>
  <si>
    <t>208,13*24</t>
  </si>
  <si>
    <t>83</t>
  </si>
  <si>
    <t>84</t>
  </si>
  <si>
    <t xml:space="preserve">položka výkazu výměr  41</t>
  </si>
  <si>
    <t>134,9</t>
  </si>
  <si>
    <t xml:space="preserve">položka výkazu výměr  48</t>
  </si>
  <si>
    <t>85</t>
  </si>
  <si>
    <t xml:space="preserve">položka výkazu výměr  32</t>
  </si>
  <si>
    <t>680,3</t>
  </si>
  <si>
    <t xml:space="preserve">položka výkazu výměr  33</t>
  </si>
  <si>
    <t>39,6</t>
  </si>
  <si>
    <t>86</t>
  </si>
  <si>
    <t xml:space="preserve">položka výkazu výměr  34</t>
  </si>
  <si>
    <t>14,6</t>
  </si>
  <si>
    <t>113203111</t>
  </si>
  <si>
    <t>Vytrhání obrub z dlažebních kostek</t>
  </si>
  <si>
    <t>-1163528211</t>
  </si>
  <si>
    <t>Vytrhání obrub s vybouráním lože, s přemístěním hmot na skládku na vzdálenost do 3 m nebo s naložením na dopravní prostředek z dlažebních kostek</t>
  </si>
  <si>
    <t>https://podminky.urs.cz/item/CS_URS_2026_01/113203111</t>
  </si>
  <si>
    <t xml:space="preserve">položka výkazu výměr  35</t>
  </si>
  <si>
    <t>88</t>
  </si>
  <si>
    <t>680,3*0,25</t>
  </si>
  <si>
    <t>14,6*0,3</t>
  </si>
  <si>
    <t>14,6*0,4</t>
  </si>
  <si>
    <t>položka výkazu výměr 35</t>
  </si>
  <si>
    <t>13*0,15</t>
  </si>
  <si>
    <t>89</t>
  </si>
  <si>
    <t>979071022</t>
  </si>
  <si>
    <t>Očištění dlažebních kostek drobných se spárováním živičnou směsí nebo MC při překopech inženýrských sítí</t>
  </si>
  <si>
    <t>-787962030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</si>
  <si>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živicí nebo cementovou maltou</t>
  </si>
  <si>
    <t>https://podminky.urs.cz/item/CS_URS_2026_01/979071022</t>
  </si>
  <si>
    <t>13*0,1</t>
  </si>
  <si>
    <t>90</t>
  </si>
  <si>
    <t>R-096-003</t>
  </si>
  <si>
    <t>Bourání kanal vpusť</t>
  </si>
  <si>
    <t>1258100570</t>
  </si>
  <si>
    <t>Bourání kanal vpusť včetně odpojení</t>
  </si>
  <si>
    <t>92</t>
  </si>
  <si>
    <t>680,3*0,25*0,24</t>
  </si>
  <si>
    <t>680,3*0,205</t>
  </si>
  <si>
    <t>39,6*0,3*0,24</t>
  </si>
  <si>
    <t>39,6*0,205</t>
  </si>
  <si>
    <t>14,6*0,4*0,24</t>
  </si>
  <si>
    <t>14,6*0,290</t>
  </si>
  <si>
    <t>13*0,115</t>
  </si>
  <si>
    <t>13*0,15*0,24</t>
  </si>
  <si>
    <t>položka výkazu výměr 41</t>
  </si>
  <si>
    <t>134,9*0,26</t>
  </si>
  <si>
    <t>18,9*0,115</t>
  </si>
  <si>
    <t>12,9*0,115*2</t>
  </si>
  <si>
    <t>93</t>
  </si>
  <si>
    <t>94</t>
  </si>
  <si>
    <t>95</t>
  </si>
  <si>
    <t>197,353*24</t>
  </si>
  <si>
    <t>skládka 5km</t>
  </si>
  <si>
    <t>134,9*0,26*4</t>
  </si>
  <si>
    <t>4736,472+140,296</t>
  </si>
  <si>
    <t>97</t>
  </si>
  <si>
    <t>899203211</t>
  </si>
  <si>
    <t>Demontáž mříží litinových včetně rámů hmotnosti přes 100 do 150 kg</t>
  </si>
  <si>
    <t>299477971</t>
  </si>
  <si>
    <t>Demontáž mříží litinových včetně rámů, hmotnosti jednotlivě přes 100 do 150 Kg</t>
  </si>
  <si>
    <t>https://podminky.urs.cz/item/CS_URS_2026_01/899203211</t>
  </si>
  <si>
    <t>98</t>
  </si>
  <si>
    <t>966006132</t>
  </si>
  <si>
    <t>Odstranění značek dopravních nebo orientačních se sloupky s betonovými patkami</t>
  </si>
  <si>
    <t>510282831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</si>
  <si>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</si>
  <si>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https://podminky.urs.cz/item/CS_URS_2026_01/966006132</t>
  </si>
  <si>
    <t xml:space="preserve">Poznámka k souboru cen:_x000d_
1. Ceny jsou určeny pro odstranění značek z jakéhokoliv materiálu. 2. V cenách -6131 a -6132 nejsou započteny náklady na demontáž tabulí (značek) od sloupků, tyto se oceňují cenou 966 00-6211 Odstranění svislých dopravních značek. 3. Přemístění vybouraných značek na vzdálenost přes 20 m se oceňuje cenami souboru cen 997 22-1 Vodorovná doprava vybouraných hmot. </t>
  </si>
  <si>
    <t>Práce a dodávky M</t>
  </si>
  <si>
    <t>46-M</t>
  </si>
  <si>
    <t>Zemní práce při extr.mont.pracích</t>
  </si>
  <si>
    <t>99</t>
  </si>
  <si>
    <t>460161241</t>
  </si>
  <si>
    <t>Hloubení kabelových rýh ručně š 50 cm hl 50 cm v hornině tř I skupiny 1 a 2</t>
  </si>
  <si>
    <t>1120696064</t>
  </si>
  <si>
    <t>Hloubení kabelových rýh ručně včetně urovnání dna s přemístěním výkopku do vzdálenosti 3 m od okraje jámy nebo s naložením na dopravní prostředek šířky 50 cm hloubky 50 cm v hornině třídy těžitelnosti I skupiny 1 a 2</t>
  </si>
  <si>
    <t>https://podminky.urs.cz/item/CS_URS_2026_01/460161241</t>
  </si>
  <si>
    <t>položka výkazu výměr 68</t>
  </si>
  <si>
    <t>100</t>
  </si>
  <si>
    <t>460431251</t>
  </si>
  <si>
    <t>Zásyp kabelových rýh ručně se zhutněním š 50 cm hl 50 cm z horniny tř I skupiny 1 a 2</t>
  </si>
  <si>
    <t>944970654</t>
  </si>
  <si>
    <t>Zásyp kabelových rýh ručně s přemístění sypaniny ze vzdálenosti do 10 m, s uložením výkopku ve vrstvách včetně zhutnění a úpravy povrchu šířky 50 cm hloubky 50 cm z horniny třídy těžitelnosti I skupiny 1 a 2</t>
  </si>
  <si>
    <t>https://podminky.urs.cz/item/CS_URS_2026_01/460431251</t>
  </si>
  <si>
    <t>101</t>
  </si>
  <si>
    <t>460490014</t>
  </si>
  <si>
    <t>Výstražná fólie pro krytí kabelů šířky 40 cm</t>
  </si>
  <si>
    <t>-1845376288</t>
  </si>
  <si>
    <t>Výstražná fólie z PVC pro krytí kabelů včetně vyrovnání povrchu rýhy, rozvinutí a uložení fólie šířky do 40 cm</t>
  </si>
  <si>
    <t>102</t>
  </si>
  <si>
    <t>460661511</t>
  </si>
  <si>
    <t>Kabelové lože z písku pro kabely nn kryté plastovou fólií š lože do 25 cm</t>
  </si>
  <si>
    <t>-1589415608</t>
  </si>
  <si>
    <t>Kabelové lože z písku včetně podsypu, zhutnění a urovnání povrchu pro kabely nn zakryté plastovou fólií, šířky do 25 cm</t>
  </si>
  <si>
    <t>https://podminky.urs.cz/item/CS_URS_2026_01/460661511</t>
  </si>
  <si>
    <t>položka výkazu výměr 69</t>
  </si>
  <si>
    <t>103</t>
  </si>
  <si>
    <t>460752111</t>
  </si>
  <si>
    <t>Osazení kabelových kanálů do rýhy ze žlabů plastových šířky do 10 cm</t>
  </si>
  <si>
    <t>1948728228</t>
  </si>
  <si>
    <t>Osazení kabelových kanálů včetně utěsnění, vyspárování a zakrytí víkem ze žlabů plastových do rýhy, bez výkopových prací vnější šířky do 10 cm</t>
  </si>
  <si>
    <t>https://podminky.urs.cz/item/CS_URS_2026_01/460752111</t>
  </si>
  <si>
    <t>104</t>
  </si>
  <si>
    <t>34571098</t>
  </si>
  <si>
    <t>trubka elektroinstalační dělená (chránička) D 100/110mm, HDPE</t>
  </si>
  <si>
    <t>128</t>
  </si>
  <si>
    <t>447366906</t>
  </si>
  <si>
    <t>18*1,05</t>
  </si>
  <si>
    <t>3 - Opravy škod po povodni I. etapa – SO 101 Komunikace-ulice Opavská-jih</t>
  </si>
  <si>
    <t>položka výkazu výměr 80</t>
  </si>
  <si>
    <t>38,3</t>
  </si>
  <si>
    <t>položka výkazu výměr 81</t>
  </si>
  <si>
    <t>35,7</t>
  </si>
  <si>
    <t>položka výkazu výměr 100</t>
  </si>
  <si>
    <t>35,7*1</t>
  </si>
  <si>
    <t>35,7*1,8</t>
  </si>
  <si>
    <t>0,5^2*3,14*1,6*1*1,8</t>
  </si>
  <si>
    <t>položka výkazu výměr 74</t>
  </si>
  <si>
    <t>45,3*0,45</t>
  </si>
  <si>
    <t>položka výkazu výměr 75</t>
  </si>
  <si>
    <t>275,4*0,3</t>
  </si>
  <si>
    <t xml:space="preserve">položka výkazu výměr  104</t>
  </si>
  <si>
    <t>207,7</t>
  </si>
  <si>
    <t>207,7*0,1*1,8</t>
  </si>
  <si>
    <t>-1122321665</t>
  </si>
  <si>
    <t>položka výkazu výměr 83</t>
  </si>
  <si>
    <t>58,1</t>
  </si>
  <si>
    <t>položka výkazu výměr 84</t>
  </si>
  <si>
    <t>1484,2</t>
  </si>
  <si>
    <t>4,9/0,3</t>
  </si>
  <si>
    <t>-1950785929</t>
  </si>
  <si>
    <t xml:space="preserve">položka výkazu výměr  84</t>
  </si>
  <si>
    <t>58,1-4,9/0,3</t>
  </si>
  <si>
    <t>-1275645689</t>
  </si>
  <si>
    <t>položka výkazu výměr 93</t>
  </si>
  <si>
    <t>33,8*0,5</t>
  </si>
  <si>
    <t>565145121</t>
  </si>
  <si>
    <t>Asfaltový beton vrstva podkladní ACP 16 S tl 60 mm š přes 3 m z nemodifikovaného asfaltu</t>
  </si>
  <si>
    <t>350335866</t>
  </si>
  <si>
    <t>Asfaltový beton vrstva podkladní ACP 16 z nemodifikovaného asfaltu s rozprostřením a zhutněním ACP 16 S v pruhu šířky přes 3 m, po zhutnění tl. 60 mm</t>
  </si>
  <si>
    <t>https://podminky.urs.cz/item/CS_URS_2026_01/565145121</t>
  </si>
  <si>
    <t>147,4+78,5+81,7</t>
  </si>
  <si>
    <t>položka výkazu výměr 94</t>
  </si>
  <si>
    <t>324,5</t>
  </si>
  <si>
    <t>453545919</t>
  </si>
  <si>
    <t>položka výkazu výměr 95</t>
  </si>
  <si>
    <t>577134121</t>
  </si>
  <si>
    <t>Asfaltový beton vrstva obrusná ACO 11+ tř. I tl 40 mm š přes 3 m z nemodifikovaného asfaltu</t>
  </si>
  <si>
    <t>69023680</t>
  </si>
  <si>
    <t>Asfaltový beton vrstva obrusná ACO 11 z nemodifikovaného asfaltu s rozprostřením a se zhutněním ACO 11+ v pruhu šířky přes 3 m, po zhutnění tl. 40 mm</t>
  </si>
  <si>
    <t>https://podminky.urs.cz/item/CS_URS_2026_01/577134121</t>
  </si>
  <si>
    <t xml:space="preserve">položka výkazu výměr  96</t>
  </si>
  <si>
    <t>109,7</t>
  </si>
  <si>
    <t>položka výkazu výměr 77</t>
  </si>
  <si>
    <t>380,5</t>
  </si>
  <si>
    <t>položka výkazu výměr 78</t>
  </si>
  <si>
    <t>1331,8</t>
  </si>
  <si>
    <t>položka výkazu výměr 88</t>
  </si>
  <si>
    <t>70,4</t>
  </si>
  <si>
    <t>položka výkazu výměr 90</t>
  </si>
  <si>
    <t>12,8</t>
  </si>
  <si>
    <t>položka výkazu výměr 87</t>
  </si>
  <si>
    <t>1129,6</t>
  </si>
  <si>
    <t>70,4*1,03</t>
  </si>
  <si>
    <t>963529650</t>
  </si>
  <si>
    <t>12,8*1,03</t>
  </si>
  <si>
    <t>1129,6*1,01</t>
  </si>
  <si>
    <t>položka výkazu výměr 89</t>
  </si>
  <si>
    <t>306,6</t>
  </si>
  <si>
    <t>306,6*1,03</t>
  </si>
  <si>
    <t>781836990</t>
  </si>
  <si>
    <t>306,6*0,05</t>
  </si>
  <si>
    <t>-2014800183</t>
  </si>
  <si>
    <t>1212,8*0,05</t>
  </si>
  <si>
    <t xml:space="preserve">položka výkazu výměr  91</t>
  </si>
  <si>
    <t xml:space="preserve">položka výkazu výměr  85</t>
  </si>
  <si>
    <t>127,1</t>
  </si>
  <si>
    <t>položka výkazu výměr 85</t>
  </si>
  <si>
    <t>(127,1-8-9-69-0,8)*1,01</t>
  </si>
  <si>
    <t>68*1,01</t>
  </si>
  <si>
    <t>(9+8)*1,01</t>
  </si>
  <si>
    <t>59217035</t>
  </si>
  <si>
    <t>obrubník betonový obloukový vnější 780x150x250mm</t>
  </si>
  <si>
    <t>-1912344912</t>
  </si>
  <si>
    <t>1*0,8*1,01</t>
  </si>
  <si>
    <t xml:space="preserve">položka výkazu výměr  86</t>
  </si>
  <si>
    <t>371,1</t>
  </si>
  <si>
    <t>371,1*1,01</t>
  </si>
  <si>
    <t>916132113</t>
  </si>
  <si>
    <t>Osazení obruby z betonové přídlažby s boční opěrou do lože z betonu prostého</t>
  </si>
  <si>
    <t>93107635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</si>
  <si>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</si>
  <si>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https://podminky.urs.cz/item/CS_URS_2026_01/916132113</t>
  </si>
  <si>
    <t xml:space="preserve">položka výkazu výměr  92</t>
  </si>
  <si>
    <t>12,3</t>
  </si>
  <si>
    <t>59218002</t>
  </si>
  <si>
    <t>krajník betonový silniční 500x250x100mm</t>
  </si>
  <si>
    <t>-1865738522</t>
  </si>
  <si>
    <t>položka výkazu výměr 92</t>
  </si>
  <si>
    <t>12,3*1,01</t>
  </si>
  <si>
    <t>127,1*0,3*0,15</t>
  </si>
  <si>
    <t>371,1*0,25*0,15</t>
  </si>
  <si>
    <t>položka výkazu výměr 91</t>
  </si>
  <si>
    <t>41*0,15*0,15</t>
  </si>
  <si>
    <t>12,3*0,3*0,15</t>
  </si>
  <si>
    <t>127,1*0,05</t>
  </si>
  <si>
    <t>371,1*0,05</t>
  </si>
  <si>
    <t>"položka výkazu výměr 100</t>
  </si>
  <si>
    <t>položka výkazu výměr 98</t>
  </si>
  <si>
    <t xml:space="preserve">položka výkazu výměr  99</t>
  </si>
  <si>
    <t xml:space="preserve">položka výkazu výměr  100</t>
  </si>
  <si>
    <t>položka výkazu výměr 105</t>
  </si>
  <si>
    <t>Osazení podle schématu B/15 na dobu 3x uzavření ulice Palackého, Jungmannova, Sovova</t>
  </si>
  <si>
    <t>"položka výkazu výměr 103</t>
  </si>
  <si>
    <t>40445621</t>
  </si>
  <si>
    <t>informativní značky provozní IP1-IP3, IP4b-IP7, IP10a, b 500x500mm</t>
  </si>
  <si>
    <t>-214331904</t>
  </si>
  <si>
    <t xml:space="preserve">položka výkazu výměr  102</t>
  </si>
  <si>
    <t>7,75*3*0,5+7,75*0,75*0,5*2+6,2*0,75*2*0,5+6,2*0,75*0,5*2+2*2</t>
  </si>
  <si>
    <t xml:space="preserve">"položka výkazu výměr  101</t>
  </si>
  <si>
    <t>7,75*3*2</t>
  </si>
  <si>
    <t>-569338702</t>
  </si>
  <si>
    <t>113154534</t>
  </si>
  <si>
    <t>Frézování živičného krytu tl 60 mm pruh š do 1 m pl přes 500 do 2000 m2</t>
  </si>
  <si>
    <t>-173405900</t>
  </si>
  <si>
    <t>Frézování živičného podkladu nebo krytu s naložením hmot na dopravní prostředek plochy přes 500 do 2 000 m2 pruhu šířky do 1 m, tloušťky vrstvy 60 mm</t>
  </si>
  <si>
    <t>https://podminky.urs.cz/item/CS_URS_2026_01/113154534</t>
  </si>
  <si>
    <t>1331,8*2</t>
  </si>
  <si>
    <t>položka výkazu výměr 79</t>
  </si>
  <si>
    <t>4,9/0,2</t>
  </si>
  <si>
    <t>položka výkazu výměr 82</t>
  </si>
  <si>
    <t>2,2/0,2</t>
  </si>
  <si>
    <t>4,9/0,2*0,29</t>
  </si>
  <si>
    <t>2,2/0,2*0,29</t>
  </si>
  <si>
    <t>380,5*0,23</t>
  </si>
  <si>
    <t>1331,8*2*0,138</t>
  </si>
  <si>
    <t>455,092*24</t>
  </si>
  <si>
    <t xml:space="preserve">položka výkazu výměr  75</t>
  </si>
  <si>
    <t>275,4</t>
  </si>
  <si>
    <t xml:space="preserve">položka výkazu výměr  74</t>
  </si>
  <si>
    <t>45,3</t>
  </si>
  <si>
    <t xml:space="preserve">položka výkazu výměr  76</t>
  </si>
  <si>
    <t>87,7</t>
  </si>
  <si>
    <t>45,3*0,4</t>
  </si>
  <si>
    <t>275,4*0,25</t>
  </si>
  <si>
    <t>položka výkazu výměr 76</t>
  </si>
  <si>
    <t>87,7*0,15</t>
  </si>
  <si>
    <t>961044111</t>
  </si>
  <si>
    <t>Bourání základů z betonu prostého</t>
  </si>
  <si>
    <t>-409853357</t>
  </si>
  <si>
    <t>https://podminky.urs.cz/item/CS_URS_2026_01/961044111</t>
  </si>
  <si>
    <t>položka výkazu výměr 97</t>
  </si>
  <si>
    <t xml:space="preserve">předpoklad </t>
  </si>
  <si>
    <t>87,7*0,1</t>
  </si>
  <si>
    <t>45,3*0,29*0,24</t>
  </si>
  <si>
    <t>275,4*0,25*0,24</t>
  </si>
  <si>
    <t>275,4*0,205</t>
  </si>
  <si>
    <t>87,7*0,15*0,24</t>
  </si>
  <si>
    <t>87,7*0,115</t>
  </si>
  <si>
    <t>4*0,115</t>
  </si>
  <si>
    <t>2*2</t>
  </si>
  <si>
    <t>101,411*24</t>
  </si>
  <si>
    <t>87,7*0,115*5</t>
  </si>
  <si>
    <t>2433,864+50,428</t>
  </si>
  <si>
    <t>2108120R1</t>
  </si>
  <si>
    <t xml:space="preserve">Posun stávajícího sloupu veřejného osvětlení včetně nového základu </t>
  </si>
  <si>
    <t>soubor</t>
  </si>
  <si>
    <t>-1176702002</t>
  </si>
  <si>
    <t>Posun stávajícího sloupu veřejného osvětlení včetně zemních prací , nového základu včetně přepojení kabelů a všech nutných pomocných prací , materiálu , revizí atd</t>
  </si>
  <si>
    <t xml:space="preserve">položka výkazu výměr  97</t>
  </si>
  <si>
    <t xml:space="preserve">4 - Opravy škod po povodni II. etapa –  Komunikace k ČOV</t>
  </si>
  <si>
    <t xml:space="preserve">    4 - Vodorovné konstrukce</t>
  </si>
  <si>
    <t>122151103</t>
  </si>
  <si>
    <t>Odkopávky a prokopávky nezapažené v hornině třídy těžitelnosti I skupiny 1 a 2 objem do 100 m3 strojně</t>
  </si>
  <si>
    <t>1277870089</t>
  </si>
  <si>
    <t>Odkopávky a prokopávky nezapažené strojně v hornině třídy těžitelnosti I skupiny 1 a 2 přes 50 do 100 m3</t>
  </si>
  <si>
    <t>https://podminky.urs.cz/item/CS_URS_2026_01/122151103</t>
  </si>
  <si>
    <t>položka výkazu výměr 108</t>
  </si>
  <si>
    <t>132251253</t>
  </si>
  <si>
    <t>Hloubení rýh nezapažených š do 2000 mm v hornině třídy těžitelnosti I skupiny 3 objem do 100 m3 strojně</t>
  </si>
  <si>
    <t>-541637121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</si>
  <si>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</si>
  <si>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https://podminky.urs.cz/item/CS_URS_2026_01/132251253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</si>
  <si>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 </t>
  </si>
  <si>
    <t>položka výkazu výměr 109</t>
  </si>
  <si>
    <t>30,7</t>
  </si>
  <si>
    <t>položka výkazu výměr 107</t>
  </si>
  <si>
    <t>10,5</t>
  </si>
  <si>
    <t>položka výkazu výměr 107,108 a 121</t>
  </si>
  <si>
    <t>10,5+83+30,7</t>
  </si>
  <si>
    <t>167151101</t>
  </si>
  <si>
    <t>Nakládání výkopku z hornin třídy těžitelnosti I skupiny 1 až 3 do 100 m3</t>
  </si>
  <si>
    <t>-499389335</t>
  </si>
  <si>
    <t>Nakládání, skládání a překládání neulehlého výkopku nebo sypaniny strojně nakládání, množství do 100 m3, z horniny třídy těžitelnosti I, skupiny 1 až 3</t>
  </si>
  <si>
    <t>https://podminky.urs.cz/item/CS_URS_2026_01/167151101</t>
  </si>
  <si>
    <t>171151131</t>
  </si>
  <si>
    <t>Uložení sypaniny z hornin nesoudržných a soudržných střídavě do násypů zhutněných strojně</t>
  </si>
  <si>
    <t>-1801068998</t>
  </si>
  <si>
    <t>Uložení sypanin do násypů strojně s rozprostřením sypaniny ve vrstvách a s hrubým urovnáním zhutněných z hornin nesoudržných a soudržných střídavě ukládaných</t>
  </si>
  <si>
    <t>https://podminky.urs.cz/item/CS_URS_2026_01/171151131</t>
  </si>
  <si>
    <t>položka výkazu výměr 107 , 108, 121</t>
  </si>
  <si>
    <t>položka výkazu výměr 121</t>
  </si>
  <si>
    <t>8*1,4*0,5*2</t>
  </si>
  <si>
    <t>58344171</t>
  </si>
  <si>
    <t>štěrkodrť frakce 0/32</t>
  </si>
  <si>
    <t>-2117838287</t>
  </si>
  <si>
    <t>8*1,4*0,5*2*2</t>
  </si>
  <si>
    <t>182251101</t>
  </si>
  <si>
    <t>Svahování násypů strojně</t>
  </si>
  <si>
    <t>1518305675</t>
  </si>
  <si>
    <t>Svahování trvalých svahů do projektovaných profilů strojně s potřebným přemístěním výkopku při svahování násypů v jakékoliv hornině</t>
  </si>
  <si>
    <t>https://podminky.urs.cz/item/CS_URS_2026_01/182251101</t>
  </si>
  <si>
    <t>787,6</t>
  </si>
  <si>
    <t xml:space="preserve">položka výkazu výměr  121</t>
  </si>
  <si>
    <t>812</t>
  </si>
  <si>
    <t>položka výkazu výměr 122</t>
  </si>
  <si>
    <t>896,1</t>
  </si>
  <si>
    <t>896,1*0,1*1,8</t>
  </si>
  <si>
    <t>896,1*0,02</t>
  </si>
  <si>
    <t>1079019075</t>
  </si>
  <si>
    <t>položka výkazu výměr 113</t>
  </si>
  <si>
    <t>41,5</t>
  </si>
  <si>
    <t>Vodorovné konstrukce</t>
  </si>
  <si>
    <t>273313711</t>
  </si>
  <si>
    <t>Základové desky z betonu tř. C 20/25</t>
  </si>
  <si>
    <t>-56678215</t>
  </si>
  <si>
    <t>Základy z betonu prostého desky z betonu kamenem neprokládaného tř. C 20/25</t>
  </si>
  <si>
    <t>https://podminky.urs.cz/item/CS_URS_2026_01/273313711</t>
  </si>
  <si>
    <t>položka výkazu výměr 110</t>
  </si>
  <si>
    <t>12*3,5*0,3</t>
  </si>
  <si>
    <t>273351121</t>
  </si>
  <si>
    <t>Zřízení bednění základových desek</t>
  </si>
  <si>
    <t>1070352674</t>
  </si>
  <si>
    <t>Bednění základů desek zřízení</t>
  </si>
  <si>
    <t>https://podminky.urs.cz/item/CS_URS_2026_01/273351121</t>
  </si>
  <si>
    <t xml:space="preserve">položka výkazu výměr  110</t>
  </si>
  <si>
    <t>(12+3,5)*2*0,3</t>
  </si>
  <si>
    <t>273351122</t>
  </si>
  <si>
    <t>Odstranění bednění základových desek</t>
  </si>
  <si>
    <t>191801883</t>
  </si>
  <si>
    <t>Bednění základů desek odstranění</t>
  </si>
  <si>
    <t>https://podminky.urs.cz/item/CS_URS_2026_01/273351122</t>
  </si>
  <si>
    <t>274313711</t>
  </si>
  <si>
    <t>Základové pasy z betonu tř. C 20/25</t>
  </si>
  <si>
    <t>-952311868</t>
  </si>
  <si>
    <t>Základy z betonu prostého pasy betonu kamenem neprokládaného tř. C 20/25</t>
  </si>
  <si>
    <t>https://podminky.urs.cz/item/CS_URS_2026_01/274313711</t>
  </si>
  <si>
    <t>0,4*0,75*3,5*2</t>
  </si>
  <si>
    <t>274351121</t>
  </si>
  <si>
    <t>Zřízení bednění základových pasů rovného</t>
  </si>
  <si>
    <t>1163748713</t>
  </si>
  <si>
    <t>Bednění základů pasů rovné zřízení</t>
  </si>
  <si>
    <t>https://podminky.urs.cz/item/CS_URS_2026_01/274351121</t>
  </si>
  <si>
    <t>(0,75*3,5*2+0,4*0,75*2)*2</t>
  </si>
  <si>
    <t>274351122</t>
  </si>
  <si>
    <t>Odstranění bednění základových pasů rovného</t>
  </si>
  <si>
    <t>844875909</t>
  </si>
  <si>
    <t>Bednění základů pasů rovné odstranění</t>
  </si>
  <si>
    <t>https://podminky.urs.cz/item/CS_URS_2026_01/274351122</t>
  </si>
  <si>
    <t>389121112</t>
  </si>
  <si>
    <t>Osazení dílců rámové konstrukce propustků a podchodů hmotnosti do 10 t</t>
  </si>
  <si>
    <t>1264107706</t>
  </si>
  <si>
    <t>Osazení dílců rámové konstrukce propustků a podchodů hmotnosti jednotlivě přes 5 do 10 t</t>
  </si>
  <si>
    <t>https://podminky.urs.cz/item/CS_URS_2026_01/389121112</t>
  </si>
  <si>
    <t>4+2</t>
  </si>
  <si>
    <t>59383451</t>
  </si>
  <si>
    <t>propust rámová 1,00x2,00x2,00m</t>
  </si>
  <si>
    <t>374049498</t>
  </si>
  <si>
    <t>4*1,01</t>
  </si>
  <si>
    <t>5938345R</t>
  </si>
  <si>
    <t>propust rámová 1,00x2,00x2,00m se šilkmá čela</t>
  </si>
  <si>
    <t>-1910490686</t>
  </si>
  <si>
    <t>propust rámová 1,00x2,00x2,00m prefa- se šilkmými čely</t>
  </si>
  <si>
    <t>2*1,01</t>
  </si>
  <si>
    <t>465511511</t>
  </si>
  <si>
    <t>Dlažba z lomového kamene do malty s vyplněním spár maltou a vyspárováním pl do 20 m2 tl 200 mm</t>
  </si>
  <si>
    <t>-104599419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</si>
  <si>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</si>
  <si>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https://podminky.urs.cz/item/CS_URS_2026_01/465511511</t>
  </si>
  <si>
    <t>2,5*2</t>
  </si>
  <si>
    <t>998226011</t>
  </si>
  <si>
    <t>Přesun hmot pro pozemní komunikace a letiště s krytem montovaným z ŽB dílců</t>
  </si>
  <si>
    <t>801032666</t>
  </si>
  <si>
    <t>Přesun hmot pro pozemní komunikace a letiště s krytem montovaným ze silničních dílců ze železového nebo předpjatého betonu dopravní vzdálenost do 200 m jakékoliv délky objektu</t>
  </si>
  <si>
    <t>https://podminky.urs.cz/item/CS_URS_2026_01/998226011</t>
  </si>
  <si>
    <t>564831011</t>
  </si>
  <si>
    <t>Podklad ze štěrkodrtě ŠD plochy do 100 m2 tl 100 mm</t>
  </si>
  <si>
    <t>144805293</t>
  </si>
  <si>
    <t>Podklad ze štěrkodrti ŠD s rozprostřením a zhutněním plochy jednotlivě do 100 m2, po zhutnění tl. 100 mm</t>
  </si>
  <si>
    <t>https://podminky.urs.cz/item/CS_URS_2026_01/564831011</t>
  </si>
  <si>
    <t>položka výkazu výměr 118</t>
  </si>
  <si>
    <t>29,5</t>
  </si>
  <si>
    <t>564851011</t>
  </si>
  <si>
    <t>Podklad ze štěrkodrtě ŠD plochy do 100 m2 tl 150 mm</t>
  </si>
  <si>
    <t>1178822412</t>
  </si>
  <si>
    <t>Podklad ze štěrkodrti ŠD s rozprostřením a zhutněním plochy jednotlivě do 100 m2, po zhutnění tl. 150 mm</t>
  </si>
  <si>
    <t>https://podminky.urs.cz/item/CS_URS_2026_01/564851011</t>
  </si>
  <si>
    <t xml:space="preserve">položka výkazu výměr  113</t>
  </si>
  <si>
    <t>569831111</t>
  </si>
  <si>
    <t>Zpevnění krajnic štěrkodrtí tl 100 mm</t>
  </si>
  <si>
    <t>-1410371939</t>
  </si>
  <si>
    <t>Zpevnění krajnic nebo komunikací pro pěší s rozprostřením a zhutněním, po zhutnění štěrkodrtí tl. 100 mm</t>
  </si>
  <si>
    <t>https://podminky.urs.cz/item/CS_URS_2026_01/569831111</t>
  </si>
  <si>
    <t>položka výkazu výměr 117</t>
  </si>
  <si>
    <t>133,8</t>
  </si>
  <si>
    <t>56514512R</t>
  </si>
  <si>
    <t>Asfaltový beton vrstva podkladní ACP 16+ tl 60 mm š přes 3 m z modifikovaného asfaltu</t>
  </si>
  <si>
    <t>2094014033</t>
  </si>
  <si>
    <t>Asfaltový beton vrstva podkladní ACP 16 z modifikovaného asfaltu s rozprostřením a zhutněním ACP 16+ v pruhu šířky přes 3 m, po zhutnění tl. 60 mm</t>
  </si>
  <si>
    <t>položka výkazu výměr 114</t>
  </si>
  <si>
    <t>1042,6*0,065/0,06</t>
  </si>
  <si>
    <t>položka výkazu výměr 115</t>
  </si>
  <si>
    <t>1042,3</t>
  </si>
  <si>
    <t>položka výkazu výměr 116</t>
  </si>
  <si>
    <t>1006,8</t>
  </si>
  <si>
    <t>položka výkazu výměr 119</t>
  </si>
  <si>
    <t>15,3</t>
  </si>
  <si>
    <t>položka výkazu výměr 106</t>
  </si>
  <si>
    <t>1026,8</t>
  </si>
  <si>
    <t>položka výkazu výměr 123</t>
  </si>
  <si>
    <t xml:space="preserve">Osazení podle schématu B/15 na dobu 4 týdny </t>
  </si>
  <si>
    <t>275351121</t>
  </si>
  <si>
    <t>Zřízení bednění základových patek</t>
  </si>
  <si>
    <t>-871192695</t>
  </si>
  <si>
    <t>Bednění základů patek zřízení</t>
  </si>
  <si>
    <t>https://podminky.urs.cz/item/CS_URS_2026_01/275351121</t>
  </si>
  <si>
    <t xml:space="preserve">položka výkazu výměr  112</t>
  </si>
  <si>
    <t>0,4*0,6*4*8</t>
  </si>
  <si>
    <t xml:space="preserve">položka výkazu výměr  120</t>
  </si>
  <si>
    <t>0,4*0,6*4</t>
  </si>
  <si>
    <t>275351122</t>
  </si>
  <si>
    <t>Odstranění bednění základových patek</t>
  </si>
  <si>
    <t>1987639712</t>
  </si>
  <si>
    <t>Bednění základů patek odstranění</t>
  </si>
  <si>
    <t>https://podminky.urs.cz/item/CS_URS_2026_01/275351122</t>
  </si>
  <si>
    <t>275313611</t>
  </si>
  <si>
    <t>Základové patky z betonu tř. C 16/20</t>
  </si>
  <si>
    <t>-93796420</t>
  </si>
  <si>
    <t>Základy z betonu prostého patky a bloky z betonu kamenem neprokládaného tř. C 16/20</t>
  </si>
  <si>
    <t>https://podminky.urs.cz/item/CS_URS_2026_01/275313611</t>
  </si>
  <si>
    <t>1*0,4*0,4*0,6</t>
  </si>
  <si>
    <t>275313811</t>
  </si>
  <si>
    <t>Základové patky z betonu tř. C 25/30</t>
  </si>
  <si>
    <t>947645234</t>
  </si>
  <si>
    <t>Základy z betonu prostého patky a bloky z betonu kamenem neprokládaného tř. C 25/30</t>
  </si>
  <si>
    <t>https://podminky.urs.cz/item/CS_URS_2026_01/275313811</t>
  </si>
  <si>
    <t>0,4*0,4*0,6*8</t>
  </si>
  <si>
    <t>953961213</t>
  </si>
  <si>
    <t>Kotva chemickou patronou M 12 hl 110 mm do betonu, ŽB nebo kamene s vyvrtáním otvoru</t>
  </si>
  <si>
    <t>-409328131</t>
  </si>
  <si>
    <t>Kotva chemická s vyvrtáním otvoru do betonu, železobetonu nebo tvrdého kamene chemická patrona, velikost M 12, hloubka 110 mm</t>
  </si>
  <si>
    <t>https://podminky.urs.cz/item/CS_URS_2026_01/953961213</t>
  </si>
  <si>
    <t xml:space="preserve">položka výkazu výměr  111</t>
  </si>
  <si>
    <t>8*4</t>
  </si>
  <si>
    <t>30925004</t>
  </si>
  <si>
    <t>šroub kotevní žárový Pz pro chemické patrony M12x160mm</t>
  </si>
  <si>
    <t>-870535767</t>
  </si>
  <si>
    <t>911111111</t>
  </si>
  <si>
    <t>Montáž zábradlí ocelového zabetonovaného</t>
  </si>
  <si>
    <t>383421214</t>
  </si>
  <si>
    <t>https://podminky.urs.cz/item/CS_URS_2026_01/911111111</t>
  </si>
  <si>
    <t>položka výkazu výměr 111</t>
  </si>
  <si>
    <t>5539154R</t>
  </si>
  <si>
    <t xml:space="preserve">Komplet dodávka trubkového zábradlí dvoumadlového výšky 1.10 m  včetně  včetně pozinkování antikorozního nátěru</t>
  </si>
  <si>
    <t>-871318629</t>
  </si>
  <si>
    <t xml:space="preserve">Komplet dodávka trubkového zábradlí dvoumadlového výšky 1.10 m s kotevníma deskama  četně  včetně pozinkování a antikorozního nátěru
</t>
  </si>
  <si>
    <t>"položka výkazu výměr 120</t>
  </si>
  <si>
    <t>40445603</t>
  </si>
  <si>
    <t>výstražné dopravní značky A31a, b, c 400x1200mm</t>
  </si>
  <si>
    <t>-1976809022</t>
  </si>
  <si>
    <t>113107323</t>
  </si>
  <si>
    <t>Odstranění podkladu z kameniva drceného tl přes 200 do 300 mm strojně pl do 50 m2</t>
  </si>
  <si>
    <t>-960254295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</si>
  <si>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</si>
  <si>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https://podminky.urs.cz/item/CS_URS_2026_01/113107323</t>
  </si>
  <si>
    <t>3,5*10</t>
  </si>
  <si>
    <t>3,5*10*0,44</t>
  </si>
  <si>
    <t>1026,8*0,23</t>
  </si>
  <si>
    <t>26 km</t>
  </si>
  <si>
    <t>1026,8*0,23*25</t>
  </si>
  <si>
    <t>5 - Vedlejší rozpočtové náklady - soupis prací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</si>
  <si>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</si>
  <si>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</si>
  <si>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</si>
  <si>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</si>
  <si>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</si>
  <si>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</si>
  <si>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</si>
  <si>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</si>
  <si>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</si>
  <si>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</si>
  <si>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</si>
  <si>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1000934421</t>
  </si>
  <si>
    <t>https://podminky.urs.cz/item/CS_URS_2026_01/012203000</t>
  </si>
  <si>
    <t>P</t>
  </si>
  <si>
    <t>Poznámka k položce:_x000d_
Dále také:_x000d_
- dokumentace zakrývaných konstrukcí a liniových staveb, _x000d_
- vytýčení jednotlivých stavebních objektů,_x000d_
- zaměření objemů výkopových prací,_x000d_
- apod.</t>
  </si>
  <si>
    <t>012303000</t>
  </si>
  <si>
    <t>Zeměměřičské práce při provádění stavby</t>
  </si>
  <si>
    <t>700379873</t>
  </si>
  <si>
    <t>https://podminky.urs.cz/item/CS_URS_2026_01/012303000</t>
  </si>
  <si>
    <t>012414000</t>
  </si>
  <si>
    <t>Geometrický plán</t>
  </si>
  <si>
    <t>-1038732999</t>
  </si>
  <si>
    <t>https://podminky.urs.cz/item/CS_URS_2026_01/012414000</t>
  </si>
  <si>
    <t>012444000</t>
  </si>
  <si>
    <t>Geodetické měření skutečného provedení stavby</t>
  </si>
  <si>
    <t>-1837548483</t>
  </si>
  <si>
    <t>https://podminky.urs.cz/item/CS_URS_2026_01/012444000</t>
  </si>
  <si>
    <t>013254000</t>
  </si>
  <si>
    <t>Dokumentace skutečného provedení stavby</t>
  </si>
  <si>
    <t>802648252</t>
  </si>
  <si>
    <t>https://podminky.urs.cz/item/CS_URS_2026_01/013254000</t>
  </si>
  <si>
    <t>Poznámka k položce:_x000d_
V počtu 5 x papírově a 1 x elektronicky (ve formátu DWG a PDF). Podrobněji viz SOD.</t>
  </si>
  <si>
    <t>VRN3</t>
  </si>
  <si>
    <t>Zařízení staveniště</t>
  </si>
  <si>
    <t>031203000</t>
  </si>
  <si>
    <t>Terénní úpravy pro zařízení staveniště</t>
  </si>
  <si>
    <t>644908403</t>
  </si>
  <si>
    <t>https://podminky.urs.cz/item/CS_URS_2026_01/031203000</t>
  </si>
  <si>
    <t>032403000</t>
  </si>
  <si>
    <t>Provizorní komunikace</t>
  </si>
  <si>
    <t>-850386066</t>
  </si>
  <si>
    <t>https://podminky.urs.cz/item/CS_URS_2026_01/032403000</t>
  </si>
  <si>
    <t>032903000</t>
  </si>
  <si>
    <t>Náklady na provoz a údržbu vybavení staveniště</t>
  </si>
  <si>
    <t>217058256</t>
  </si>
  <si>
    <t>https://podminky.urs.cz/item/CS_URS_2026_01/032903000</t>
  </si>
  <si>
    <t>033103000</t>
  </si>
  <si>
    <t>Připojení energií pro zařízení staveniště</t>
  </si>
  <si>
    <t>-1870354330</t>
  </si>
  <si>
    <t>https://podminky.urs.cz/item/CS_URS_2026_01/033103000</t>
  </si>
  <si>
    <t>039103000</t>
  </si>
  <si>
    <t>Rozebrání, bourání a odvoz zařízení staveniště</t>
  </si>
  <si>
    <t>1519424312</t>
  </si>
  <si>
    <t>https://podminky.urs.cz/item/CS_URS_2026_01/039103000</t>
  </si>
  <si>
    <t>039203000</t>
  </si>
  <si>
    <t>Úprava terénu po zrušení zařízení staveniště</t>
  </si>
  <si>
    <t>1546222130</t>
  </si>
  <si>
    <t>https://podminky.urs.cz/item/CS_URS_2026_01/039203000</t>
  </si>
  <si>
    <t>VRN4</t>
  </si>
  <si>
    <t>Inženýrská činnost</t>
  </si>
  <si>
    <t>043103000</t>
  </si>
  <si>
    <t>Zkoušky</t>
  </si>
  <si>
    <t>824196523</t>
  </si>
  <si>
    <t>https://podminky.urs.cz/item/CS_URS_2026_01/043103000</t>
  </si>
  <si>
    <t>Poznámka k položce:_x000d_
Náklad na zpracování dokumentu KZP a evidenci provedených zkoušek, revizí a měření._x000d_
Podrobněji viz SOD.</t>
  </si>
  <si>
    <t>045203000</t>
  </si>
  <si>
    <t>Kompletační činnost</t>
  </si>
  <si>
    <t>-668242043</t>
  </si>
  <si>
    <t>https://podminky.urs.cz/item/CS_URS_2026_01/045203000</t>
  </si>
  <si>
    <t>Poznámka k položce:_x000d_
Dále také:_x000d_
- vyřízení záborů, žádostí o uzavírky,_x000d_
- jednání s úřady,_x000d_
- jednání s dotčenými účastníky stavebního řízení,_x000d_
- zpracování změn díla včetně změnových rozpočtů, _x000d_
- vypracování technologických postůpu,_x000d_
- apod.</t>
  </si>
  <si>
    <t>049303000</t>
  </si>
  <si>
    <t>Náklady vzniklé v souvislosti s předáním stavby</t>
  </si>
  <si>
    <t>810104925</t>
  </si>
  <si>
    <t>https://podminky.urs.cz/item/CS_URS_2026_01/049303000</t>
  </si>
  <si>
    <t>Poznámka k položce:_x000d_
Předání stavby:_x000d_
viz SOD (VOP čl. 6) v počtu 5 x papírově a 1 x elektronicky (ve formátu DWG a PDF)._x000d_
_x000d_
Kolaudační řízení:_x000d_
- zajištění/vyřízení stanovisek dotčených orgánů ke kolaudaci,_x000d_
- zajištění všech dokladů požadovaných kolaudujícím orgánem, _x000d_
- apod.</t>
  </si>
  <si>
    <t>VRN7</t>
  </si>
  <si>
    <t>Provozní vlivy</t>
  </si>
  <si>
    <t>071203000</t>
  </si>
  <si>
    <t>Provoz dalšího subjektu</t>
  </si>
  <si>
    <t>1503936161</t>
  </si>
  <si>
    <t>https://podminky.urs.cz/item/CS_URS_2026_01/071203000</t>
  </si>
  <si>
    <t>072002000</t>
  </si>
  <si>
    <t>Silniční provoz</t>
  </si>
  <si>
    <t>-2007090735</t>
  </si>
  <si>
    <t>https://podminky.urs.cz/item/CS_URS_2026_01/072002000</t>
  </si>
  <si>
    <t>0414030R2</t>
  </si>
  <si>
    <t>Náklady na zajištění kolektivní bezpečnosti osob</t>
  </si>
  <si>
    <t>1064175386</t>
  </si>
  <si>
    <t>Poznámka k položce:_x000d_
Náklady na zajištění kolektivní bezpečnosti osob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</si>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</sst>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81151311" TargetMode="External" /><Relationship Id="rId2" Type="http://schemas.openxmlformats.org/officeDocument/2006/relationships/hyperlink" Target="https://podminky.urs.cz/item/CS_URS_2026_01/181351003" TargetMode="External" /><Relationship Id="rId3" Type="http://schemas.openxmlformats.org/officeDocument/2006/relationships/hyperlink" Target="https://podminky.urs.cz/item/CS_URS_2026_01/181411141" TargetMode="External" /><Relationship Id="rId4" Type="http://schemas.openxmlformats.org/officeDocument/2006/relationships/hyperlink" Target="https://podminky.urs.cz/item/CS_URS_2026_01/183403114" TargetMode="External" /><Relationship Id="rId5" Type="http://schemas.openxmlformats.org/officeDocument/2006/relationships/hyperlink" Target="https://podminky.urs.cz/item/CS_URS_2026_01/181102302" TargetMode="External" /><Relationship Id="rId6" Type="http://schemas.openxmlformats.org/officeDocument/2006/relationships/hyperlink" Target="https://podminky.urs.cz/item/CS_URS_2026_01/564581111" TargetMode="External" /><Relationship Id="rId7" Type="http://schemas.openxmlformats.org/officeDocument/2006/relationships/hyperlink" Target="https://podminky.urs.cz/item/CS_URS_2026_01/564871016" TargetMode="External" /><Relationship Id="rId8" Type="http://schemas.openxmlformats.org/officeDocument/2006/relationships/hyperlink" Target="https://podminky.urs.cz/item/CS_URS_2026_01/565145101" TargetMode="External" /><Relationship Id="rId9" Type="http://schemas.openxmlformats.org/officeDocument/2006/relationships/hyperlink" Target="https://podminky.urs.cz/item/CS_URS_2026_01/573211111" TargetMode="External" /><Relationship Id="rId10" Type="http://schemas.openxmlformats.org/officeDocument/2006/relationships/hyperlink" Target="https://podminky.urs.cz/item/CS_URS_2026_01/577134011" TargetMode="External" /><Relationship Id="rId11" Type="http://schemas.openxmlformats.org/officeDocument/2006/relationships/hyperlink" Target="https://podminky.urs.cz/item/CS_URS_2026_01/919121213" TargetMode="External" /><Relationship Id="rId12" Type="http://schemas.openxmlformats.org/officeDocument/2006/relationships/hyperlink" Target="https://podminky.urs.cz/item/CS_URS_2026_01/938908411" TargetMode="External" /><Relationship Id="rId13" Type="http://schemas.openxmlformats.org/officeDocument/2006/relationships/hyperlink" Target="https://podminky.urs.cz/item/CS_URS_2026_01/938909311" TargetMode="External" /><Relationship Id="rId14" Type="http://schemas.openxmlformats.org/officeDocument/2006/relationships/hyperlink" Target="https://podminky.urs.cz/item/CS_URS_2026_01/998225111" TargetMode="External" /><Relationship Id="rId15" Type="http://schemas.openxmlformats.org/officeDocument/2006/relationships/hyperlink" Target="https://podminky.urs.cz/item/CS_URS_2026_01/596211120" TargetMode="External" /><Relationship Id="rId16" Type="http://schemas.openxmlformats.org/officeDocument/2006/relationships/hyperlink" Target="https://podminky.urs.cz/item/CS_URS_2026_01/596211123" TargetMode="External" /><Relationship Id="rId17" Type="http://schemas.openxmlformats.org/officeDocument/2006/relationships/hyperlink" Target="https://podminky.urs.cz/item/CS_URS_2026_01/596211230" TargetMode="External" /><Relationship Id="rId18" Type="http://schemas.openxmlformats.org/officeDocument/2006/relationships/hyperlink" Target="https://podminky.urs.cz/item/CS_URS_2026_01/916111123" TargetMode="External" /><Relationship Id="rId19" Type="http://schemas.openxmlformats.org/officeDocument/2006/relationships/hyperlink" Target="https://podminky.urs.cz/item/CS_URS_2026_01/916231213" TargetMode="External" /><Relationship Id="rId20" Type="http://schemas.openxmlformats.org/officeDocument/2006/relationships/hyperlink" Target="https://podminky.urs.cz/item/CS_URS_2026_01/916241213" TargetMode="External" /><Relationship Id="rId21" Type="http://schemas.openxmlformats.org/officeDocument/2006/relationships/hyperlink" Target="https://podminky.urs.cz/item/CS_URS_2026_01/916991121" TargetMode="External" /><Relationship Id="rId22" Type="http://schemas.openxmlformats.org/officeDocument/2006/relationships/hyperlink" Target="https://podminky.urs.cz/item/CS_URS_2026_01/998223011" TargetMode="External" /><Relationship Id="rId23" Type="http://schemas.openxmlformats.org/officeDocument/2006/relationships/hyperlink" Target="https://podminky.urs.cz/item/CS_URS_2026_01/953171023" TargetMode="External" /><Relationship Id="rId24" Type="http://schemas.openxmlformats.org/officeDocument/2006/relationships/hyperlink" Target="https://podminky.urs.cz/item/CS_URS_2026_01/998274101" TargetMode="External" /><Relationship Id="rId25" Type="http://schemas.openxmlformats.org/officeDocument/2006/relationships/hyperlink" Target="https://podminky.urs.cz/item/CS_URS_2026_01/034303000" TargetMode="External" /><Relationship Id="rId26" Type="http://schemas.openxmlformats.org/officeDocument/2006/relationships/hyperlink" Target="https://podminky.urs.cz/item/CS_URS_2026_01/914111111" TargetMode="External" /><Relationship Id="rId27" Type="http://schemas.openxmlformats.org/officeDocument/2006/relationships/hyperlink" Target="https://podminky.urs.cz/item/CS_URS_2026_01/915211112" TargetMode="External" /><Relationship Id="rId28" Type="http://schemas.openxmlformats.org/officeDocument/2006/relationships/hyperlink" Target="https://podminky.urs.cz/item/CS_URS_2026_01/915611111" TargetMode="External" /><Relationship Id="rId29" Type="http://schemas.openxmlformats.org/officeDocument/2006/relationships/hyperlink" Target="https://podminky.urs.cz/item/CS_URS_2026_01/915231112" TargetMode="External" /><Relationship Id="rId30" Type="http://schemas.openxmlformats.org/officeDocument/2006/relationships/hyperlink" Target="https://podminky.urs.cz/item/CS_URS_2026_01/915621111" TargetMode="External" /><Relationship Id="rId31" Type="http://schemas.openxmlformats.org/officeDocument/2006/relationships/hyperlink" Target="https://podminky.urs.cz/item/CS_URS_2026_01/919112213" TargetMode="External" /><Relationship Id="rId32" Type="http://schemas.openxmlformats.org/officeDocument/2006/relationships/hyperlink" Target="https://podminky.urs.cz/item/CS_URS_2026_01/919735111" TargetMode="External" /><Relationship Id="rId33" Type="http://schemas.openxmlformats.org/officeDocument/2006/relationships/hyperlink" Target="https://podminky.urs.cz/item/CS_URS_2026_01/113154518" TargetMode="External" /><Relationship Id="rId34" Type="http://schemas.openxmlformats.org/officeDocument/2006/relationships/hyperlink" Target="https://podminky.urs.cz/item/CS_URS_2026_01/113107322" TargetMode="External" /><Relationship Id="rId35" Type="http://schemas.openxmlformats.org/officeDocument/2006/relationships/hyperlink" Target="https://podminky.urs.cz/item/CS_URS_2026_01/966006211" TargetMode="External" /><Relationship Id="rId36" Type="http://schemas.openxmlformats.org/officeDocument/2006/relationships/hyperlink" Target="https://podminky.urs.cz/item/CS_URS_2026_01/997221141" TargetMode="External" /><Relationship Id="rId37" Type="http://schemas.openxmlformats.org/officeDocument/2006/relationships/hyperlink" Target="https://podminky.urs.cz/item/CS_URS_2026_01/997221551" TargetMode="External" /><Relationship Id="rId38" Type="http://schemas.openxmlformats.org/officeDocument/2006/relationships/hyperlink" Target="https://podminky.urs.cz/item/CS_URS_2026_01/997221559" TargetMode="External" /><Relationship Id="rId39" Type="http://schemas.openxmlformats.org/officeDocument/2006/relationships/hyperlink" Target="https://podminky.urs.cz/item/CS_URS_2026_01/997221875" TargetMode="External" /><Relationship Id="rId40" Type="http://schemas.openxmlformats.org/officeDocument/2006/relationships/hyperlink" Target="https://podminky.urs.cz/item/CS_URS_2026_01/113106061" TargetMode="External" /><Relationship Id="rId41" Type="http://schemas.openxmlformats.org/officeDocument/2006/relationships/hyperlink" Target="https://podminky.urs.cz/item/CS_URS_2026_01/113106171" TargetMode="External" /><Relationship Id="rId42" Type="http://schemas.openxmlformats.org/officeDocument/2006/relationships/hyperlink" Target="https://podminky.urs.cz/item/CS_URS_2026_01/113202111" TargetMode="External" /><Relationship Id="rId43" Type="http://schemas.openxmlformats.org/officeDocument/2006/relationships/hyperlink" Target="https://podminky.urs.cz/item/CS_URS_2026_01/113201112" TargetMode="External" /><Relationship Id="rId44" Type="http://schemas.openxmlformats.org/officeDocument/2006/relationships/hyperlink" Target="https://podminky.urs.cz/item/CS_URS_2026_01/113107330" TargetMode="External" /><Relationship Id="rId45" Type="http://schemas.openxmlformats.org/officeDocument/2006/relationships/hyperlink" Target="https://podminky.urs.cz/item/CS_URS_2026_01/979071021" TargetMode="External" /><Relationship Id="rId46" Type="http://schemas.openxmlformats.org/officeDocument/2006/relationships/hyperlink" Target="https://podminky.urs.cz/item/CS_URS_2026_01/979054451" TargetMode="External" /><Relationship Id="rId47" Type="http://schemas.openxmlformats.org/officeDocument/2006/relationships/hyperlink" Target="https://podminky.urs.cz/item/CS_URS_2026_01/997221611" TargetMode="External" /><Relationship Id="rId48" Type="http://schemas.openxmlformats.org/officeDocument/2006/relationships/hyperlink" Target="https://podminky.urs.cz/item/CS_URS_2026_01/997221151" TargetMode="External" /><Relationship Id="rId49" Type="http://schemas.openxmlformats.org/officeDocument/2006/relationships/hyperlink" Target="https://podminky.urs.cz/item/CS_URS_2026_01/997221561" TargetMode="External" /><Relationship Id="rId50" Type="http://schemas.openxmlformats.org/officeDocument/2006/relationships/hyperlink" Target="https://podminky.urs.cz/item/CS_URS_2026_01/997221569" TargetMode="External" /><Relationship Id="rId51" Type="http://schemas.openxmlformats.org/officeDocument/2006/relationships/hyperlink" Target="https://podminky.urs.cz/item/CS_URS_2026_01/997221861" TargetMode="External" /><Relationship Id="rId52" Type="http://schemas.openxmlformats.org/officeDocument/2006/relationships/hyperlink" Target="https://podminky.urs.cz/item/CS_URS_2026_01/899103211" TargetMode="External" /><Relationship Id="rId53" Type="http://schemas.openxmlformats.org/officeDocument/2006/relationships/hyperlink" Target="https://podminky.urs.cz/item/CS_URS_2026_01/997221612" TargetMode="External" /><Relationship Id="rId54" Type="http://schemas.openxmlformats.org/officeDocument/2006/relationships/hyperlink" Target="https://podminky.urs.cz/item/CS_URS_2026_01/997221571" TargetMode="External" /><Relationship Id="rId55" Type="http://schemas.openxmlformats.org/officeDocument/2006/relationships/hyperlink" Target="https://podminky.urs.cz/item/CS_URS_2026_01/997221579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22151101" TargetMode="External" /><Relationship Id="rId2" Type="http://schemas.openxmlformats.org/officeDocument/2006/relationships/hyperlink" Target="https://podminky.urs.cz/item/CS_URS_2026_01/122151102" TargetMode="External" /><Relationship Id="rId3" Type="http://schemas.openxmlformats.org/officeDocument/2006/relationships/hyperlink" Target="https://podminky.urs.cz/item/CS_URS_2026_01/133151101" TargetMode="External" /><Relationship Id="rId4" Type="http://schemas.openxmlformats.org/officeDocument/2006/relationships/hyperlink" Target="https://podminky.urs.cz/item/CS_URS_2026_01/162251102" TargetMode="External" /><Relationship Id="rId5" Type="http://schemas.openxmlformats.org/officeDocument/2006/relationships/hyperlink" Target="https://podminky.urs.cz/item/CS_URS_2026_01/162751117" TargetMode="External" /><Relationship Id="rId6" Type="http://schemas.openxmlformats.org/officeDocument/2006/relationships/hyperlink" Target="https://podminky.urs.cz/item/CS_URS_2026_01/162751119" TargetMode="External" /><Relationship Id="rId7" Type="http://schemas.openxmlformats.org/officeDocument/2006/relationships/hyperlink" Target="https://podminky.urs.cz/item/CS_URS_2026_01/171201231" TargetMode="External" /><Relationship Id="rId8" Type="http://schemas.openxmlformats.org/officeDocument/2006/relationships/hyperlink" Target="https://podminky.urs.cz/item/CS_URS_2026_01/181151311" TargetMode="External" /><Relationship Id="rId9" Type="http://schemas.openxmlformats.org/officeDocument/2006/relationships/hyperlink" Target="https://podminky.urs.cz/item/CS_URS_2026_01/181351003" TargetMode="External" /><Relationship Id="rId10" Type="http://schemas.openxmlformats.org/officeDocument/2006/relationships/hyperlink" Target="https://podminky.urs.cz/item/CS_URS_2026_01/181411141" TargetMode="External" /><Relationship Id="rId11" Type="http://schemas.openxmlformats.org/officeDocument/2006/relationships/hyperlink" Target="https://podminky.urs.cz/item/CS_URS_2026_01/183403114" TargetMode="External" /><Relationship Id="rId12" Type="http://schemas.openxmlformats.org/officeDocument/2006/relationships/hyperlink" Target="https://podminky.urs.cz/item/CS_URS_2026_01/174101101" TargetMode="External" /><Relationship Id="rId13" Type="http://schemas.openxmlformats.org/officeDocument/2006/relationships/hyperlink" Target="https://podminky.urs.cz/item/CS_URS_2026_01/181102302" TargetMode="External" /><Relationship Id="rId14" Type="http://schemas.openxmlformats.org/officeDocument/2006/relationships/hyperlink" Target="https://podminky.urs.cz/item/CS_URS_2026_01/451317777" TargetMode="External" /><Relationship Id="rId15" Type="http://schemas.openxmlformats.org/officeDocument/2006/relationships/hyperlink" Target="https://podminky.urs.cz/item/CS_URS_2026_01/451319777" TargetMode="External" /><Relationship Id="rId16" Type="http://schemas.openxmlformats.org/officeDocument/2006/relationships/hyperlink" Target="https://podminky.urs.cz/item/CS_URS_2026_01/4343131R3" TargetMode="External" /><Relationship Id="rId17" Type="http://schemas.openxmlformats.org/officeDocument/2006/relationships/hyperlink" Target="https://podminky.urs.cz/item/CS_URS_2026_01/998153131" TargetMode="External" /><Relationship Id="rId18" Type="http://schemas.openxmlformats.org/officeDocument/2006/relationships/hyperlink" Target="https://podminky.urs.cz/item/CS_URS_2026_01/564581111" TargetMode="External" /><Relationship Id="rId19" Type="http://schemas.openxmlformats.org/officeDocument/2006/relationships/hyperlink" Target="https://podminky.urs.cz/item/CS_URS_2026_01/564811111" TargetMode="External" /><Relationship Id="rId20" Type="http://schemas.openxmlformats.org/officeDocument/2006/relationships/hyperlink" Target="https://podminky.urs.cz/item/CS_URS_2026_01/564871016" TargetMode="External" /><Relationship Id="rId21" Type="http://schemas.openxmlformats.org/officeDocument/2006/relationships/hyperlink" Target="https://podminky.urs.cz/item/CS_URS_2026_01/565145101" TargetMode="External" /><Relationship Id="rId22" Type="http://schemas.openxmlformats.org/officeDocument/2006/relationships/hyperlink" Target="https://podminky.urs.cz/item/CS_URS_2026_01/573211111" TargetMode="External" /><Relationship Id="rId23" Type="http://schemas.openxmlformats.org/officeDocument/2006/relationships/hyperlink" Target="https://podminky.urs.cz/item/CS_URS_2026_01/577134011" TargetMode="External" /><Relationship Id="rId24" Type="http://schemas.openxmlformats.org/officeDocument/2006/relationships/hyperlink" Target="https://podminky.urs.cz/item/CS_URS_2026_01/919121213" TargetMode="External" /><Relationship Id="rId25" Type="http://schemas.openxmlformats.org/officeDocument/2006/relationships/hyperlink" Target="https://podminky.urs.cz/item/CS_URS_2026_01/938908411" TargetMode="External" /><Relationship Id="rId26" Type="http://schemas.openxmlformats.org/officeDocument/2006/relationships/hyperlink" Target="https://podminky.urs.cz/item/CS_URS_2026_01/938909311" TargetMode="External" /><Relationship Id="rId27" Type="http://schemas.openxmlformats.org/officeDocument/2006/relationships/hyperlink" Target="https://podminky.urs.cz/item/CS_URS_2026_01/998225111" TargetMode="External" /><Relationship Id="rId28" Type="http://schemas.openxmlformats.org/officeDocument/2006/relationships/hyperlink" Target="https://podminky.urs.cz/item/CS_URS_2026_01/596211120" TargetMode="External" /><Relationship Id="rId29" Type="http://schemas.openxmlformats.org/officeDocument/2006/relationships/hyperlink" Target="https://podminky.urs.cz/item/CS_URS_2026_01/596211122" TargetMode="External" /><Relationship Id="rId30" Type="http://schemas.openxmlformats.org/officeDocument/2006/relationships/hyperlink" Target="https://podminky.urs.cz/item/CS_URS_2026_01/596211123" TargetMode="External" /><Relationship Id="rId31" Type="http://schemas.openxmlformats.org/officeDocument/2006/relationships/hyperlink" Target="https://podminky.urs.cz/item/CS_URS_2026_01/596211230" TargetMode="External" /><Relationship Id="rId32" Type="http://schemas.openxmlformats.org/officeDocument/2006/relationships/hyperlink" Target="https://podminky.urs.cz/item/CS_URS_2026_01/596211231" TargetMode="External" /><Relationship Id="rId33" Type="http://schemas.openxmlformats.org/officeDocument/2006/relationships/hyperlink" Target="https://podminky.urs.cz/item/CS_URS_2026_01/916111123" TargetMode="External" /><Relationship Id="rId34" Type="http://schemas.openxmlformats.org/officeDocument/2006/relationships/hyperlink" Target="https://podminky.urs.cz/item/CS_URS_2026_01/916131213" TargetMode="External" /><Relationship Id="rId35" Type="http://schemas.openxmlformats.org/officeDocument/2006/relationships/hyperlink" Target="https://podminky.urs.cz/item/CS_URS_2026_01/916231213" TargetMode="External" /><Relationship Id="rId36" Type="http://schemas.openxmlformats.org/officeDocument/2006/relationships/hyperlink" Target="https://podminky.urs.cz/item/CS_URS_2026_01/916241213" TargetMode="External" /><Relationship Id="rId37" Type="http://schemas.openxmlformats.org/officeDocument/2006/relationships/hyperlink" Target="https://podminky.urs.cz/item/CS_URS_2026_01/916991121" TargetMode="External" /><Relationship Id="rId38" Type="http://schemas.openxmlformats.org/officeDocument/2006/relationships/hyperlink" Target="https://podminky.urs.cz/item/CS_URS_2026_01/998223011" TargetMode="External" /><Relationship Id="rId39" Type="http://schemas.openxmlformats.org/officeDocument/2006/relationships/hyperlink" Target="https://podminky.urs.cz/item/CS_URS_2026_01/452112112" TargetMode="External" /><Relationship Id="rId40" Type="http://schemas.openxmlformats.org/officeDocument/2006/relationships/hyperlink" Target="https://podminky.urs.cz/item/CS_URS_2026_01/895941323" TargetMode="External" /><Relationship Id="rId41" Type="http://schemas.openxmlformats.org/officeDocument/2006/relationships/hyperlink" Target="https://podminky.urs.cz/item/CS_URS_2026_01/895941314" TargetMode="External" /><Relationship Id="rId42" Type="http://schemas.openxmlformats.org/officeDocument/2006/relationships/hyperlink" Target="https://podminky.urs.cz/item/CS_URS_2026_01/895941332" TargetMode="External" /><Relationship Id="rId43" Type="http://schemas.openxmlformats.org/officeDocument/2006/relationships/hyperlink" Target="https://podminky.urs.cz/item/CS_URS_2026_01/895941302" TargetMode="External" /><Relationship Id="rId44" Type="http://schemas.openxmlformats.org/officeDocument/2006/relationships/hyperlink" Target="https://podminky.urs.cz/item/CS_URS_2026_01/899204112" TargetMode="External" /><Relationship Id="rId45" Type="http://schemas.openxmlformats.org/officeDocument/2006/relationships/hyperlink" Target="https://podminky.urs.cz/item/CS_URS_2026_01/998274101" TargetMode="External" /><Relationship Id="rId46" Type="http://schemas.openxmlformats.org/officeDocument/2006/relationships/hyperlink" Target="https://podminky.urs.cz/item/CS_URS_2026_01/034303000" TargetMode="External" /><Relationship Id="rId47" Type="http://schemas.openxmlformats.org/officeDocument/2006/relationships/hyperlink" Target="https://podminky.urs.cz/item/CS_URS_2026_01/914111111" TargetMode="External" /><Relationship Id="rId48" Type="http://schemas.openxmlformats.org/officeDocument/2006/relationships/hyperlink" Target="https://podminky.urs.cz/item/CS_URS_2026_01/915231112" TargetMode="External" /><Relationship Id="rId49" Type="http://schemas.openxmlformats.org/officeDocument/2006/relationships/hyperlink" Target="https://podminky.urs.cz/item/CS_URS_2026_01/915621111" TargetMode="External" /><Relationship Id="rId50" Type="http://schemas.openxmlformats.org/officeDocument/2006/relationships/hyperlink" Target="https://podminky.urs.cz/item/CS_URS_2026_01/919112213" TargetMode="External" /><Relationship Id="rId51" Type="http://schemas.openxmlformats.org/officeDocument/2006/relationships/hyperlink" Target="https://podminky.urs.cz/item/CS_URS_2026_01/919735111" TargetMode="External" /><Relationship Id="rId52" Type="http://schemas.openxmlformats.org/officeDocument/2006/relationships/hyperlink" Target="https://podminky.urs.cz/item/CS_URS_2026_01/966007113" TargetMode="External" /><Relationship Id="rId53" Type="http://schemas.openxmlformats.org/officeDocument/2006/relationships/hyperlink" Target="https://podminky.urs.cz/item/CS_URS_2026_01/113154514" TargetMode="External" /><Relationship Id="rId54" Type="http://schemas.openxmlformats.org/officeDocument/2006/relationships/hyperlink" Target="https://podminky.urs.cz/item/CS_URS_2026_01/113154538" TargetMode="External" /><Relationship Id="rId55" Type="http://schemas.openxmlformats.org/officeDocument/2006/relationships/hyperlink" Target="https://podminky.urs.cz/item/CS_URS_2026_01/113107322" TargetMode="External" /><Relationship Id="rId56" Type="http://schemas.openxmlformats.org/officeDocument/2006/relationships/hyperlink" Target="https://podminky.urs.cz/item/CS_URS_2026_01/997221141" TargetMode="External" /><Relationship Id="rId57" Type="http://schemas.openxmlformats.org/officeDocument/2006/relationships/hyperlink" Target="https://podminky.urs.cz/item/CS_URS_2026_01/997221551" TargetMode="External" /><Relationship Id="rId58" Type="http://schemas.openxmlformats.org/officeDocument/2006/relationships/hyperlink" Target="https://podminky.urs.cz/item/CS_URS_2026_01/997221559" TargetMode="External" /><Relationship Id="rId59" Type="http://schemas.openxmlformats.org/officeDocument/2006/relationships/hyperlink" Target="https://podminky.urs.cz/item/CS_URS_2026_01/997221875" TargetMode="External" /><Relationship Id="rId60" Type="http://schemas.openxmlformats.org/officeDocument/2006/relationships/hyperlink" Target="https://podminky.urs.cz/item/CS_URS_2026_01/113106171" TargetMode="External" /><Relationship Id="rId61" Type="http://schemas.openxmlformats.org/officeDocument/2006/relationships/hyperlink" Target="https://podminky.urs.cz/item/CS_URS_2026_01/113202111" TargetMode="External" /><Relationship Id="rId62" Type="http://schemas.openxmlformats.org/officeDocument/2006/relationships/hyperlink" Target="https://podminky.urs.cz/item/CS_URS_2026_01/113201112" TargetMode="External" /><Relationship Id="rId63" Type="http://schemas.openxmlformats.org/officeDocument/2006/relationships/hyperlink" Target="https://podminky.urs.cz/item/CS_URS_2026_01/113203111" TargetMode="External" /><Relationship Id="rId64" Type="http://schemas.openxmlformats.org/officeDocument/2006/relationships/hyperlink" Target="https://podminky.urs.cz/item/CS_URS_2026_01/113107330" TargetMode="External" /><Relationship Id="rId65" Type="http://schemas.openxmlformats.org/officeDocument/2006/relationships/hyperlink" Target="https://podminky.urs.cz/item/CS_URS_2026_01/979071022" TargetMode="External" /><Relationship Id="rId66" Type="http://schemas.openxmlformats.org/officeDocument/2006/relationships/hyperlink" Target="https://podminky.urs.cz/item/CS_URS_2026_01/979054451" TargetMode="External" /><Relationship Id="rId67" Type="http://schemas.openxmlformats.org/officeDocument/2006/relationships/hyperlink" Target="https://podminky.urs.cz/item/CS_URS_2026_01/997221611" TargetMode="External" /><Relationship Id="rId68" Type="http://schemas.openxmlformats.org/officeDocument/2006/relationships/hyperlink" Target="https://podminky.urs.cz/item/CS_URS_2026_01/997221151" TargetMode="External" /><Relationship Id="rId69" Type="http://schemas.openxmlformats.org/officeDocument/2006/relationships/hyperlink" Target="https://podminky.urs.cz/item/CS_URS_2026_01/997221561" TargetMode="External" /><Relationship Id="rId70" Type="http://schemas.openxmlformats.org/officeDocument/2006/relationships/hyperlink" Target="https://podminky.urs.cz/item/CS_URS_2026_01/997221569" TargetMode="External" /><Relationship Id="rId71" Type="http://schemas.openxmlformats.org/officeDocument/2006/relationships/hyperlink" Target="https://podminky.urs.cz/item/CS_URS_2026_01/997221861" TargetMode="External" /><Relationship Id="rId72" Type="http://schemas.openxmlformats.org/officeDocument/2006/relationships/hyperlink" Target="https://podminky.urs.cz/item/CS_URS_2026_01/899203211" TargetMode="External" /><Relationship Id="rId73" Type="http://schemas.openxmlformats.org/officeDocument/2006/relationships/hyperlink" Target="https://podminky.urs.cz/item/CS_URS_2026_01/966006132" TargetMode="External" /><Relationship Id="rId74" Type="http://schemas.openxmlformats.org/officeDocument/2006/relationships/hyperlink" Target="https://podminky.urs.cz/item/CS_URS_2026_01/460161241" TargetMode="External" /><Relationship Id="rId75" Type="http://schemas.openxmlformats.org/officeDocument/2006/relationships/hyperlink" Target="https://podminky.urs.cz/item/CS_URS_2026_01/460431251" TargetMode="External" /><Relationship Id="rId76" Type="http://schemas.openxmlformats.org/officeDocument/2006/relationships/hyperlink" Target="https://podminky.urs.cz/item/CS_URS_2026_01/460661511" TargetMode="External" /><Relationship Id="rId77" Type="http://schemas.openxmlformats.org/officeDocument/2006/relationships/hyperlink" Target="https://podminky.urs.cz/item/CS_URS_2026_01/460752111" TargetMode="External" /><Relationship Id="rId7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22151101" TargetMode="External" /><Relationship Id="rId2" Type="http://schemas.openxmlformats.org/officeDocument/2006/relationships/hyperlink" Target="https://podminky.urs.cz/item/CS_URS_2026_01/122151102" TargetMode="External" /><Relationship Id="rId3" Type="http://schemas.openxmlformats.org/officeDocument/2006/relationships/hyperlink" Target="https://podminky.urs.cz/item/CS_URS_2026_01/133151101" TargetMode="External" /><Relationship Id="rId4" Type="http://schemas.openxmlformats.org/officeDocument/2006/relationships/hyperlink" Target="https://podminky.urs.cz/item/CS_URS_2026_01/162251102" TargetMode="External" /><Relationship Id="rId5" Type="http://schemas.openxmlformats.org/officeDocument/2006/relationships/hyperlink" Target="https://podminky.urs.cz/item/CS_URS_2026_01/162751117" TargetMode="External" /><Relationship Id="rId6" Type="http://schemas.openxmlformats.org/officeDocument/2006/relationships/hyperlink" Target="https://podminky.urs.cz/item/CS_URS_2026_01/162751119" TargetMode="External" /><Relationship Id="rId7" Type="http://schemas.openxmlformats.org/officeDocument/2006/relationships/hyperlink" Target="https://podminky.urs.cz/item/CS_URS_2026_01/171201231" TargetMode="External" /><Relationship Id="rId8" Type="http://schemas.openxmlformats.org/officeDocument/2006/relationships/hyperlink" Target="https://podminky.urs.cz/item/CS_URS_2026_01/181151311" TargetMode="External" /><Relationship Id="rId9" Type="http://schemas.openxmlformats.org/officeDocument/2006/relationships/hyperlink" Target="https://podminky.urs.cz/item/CS_URS_2026_01/181351003" TargetMode="External" /><Relationship Id="rId10" Type="http://schemas.openxmlformats.org/officeDocument/2006/relationships/hyperlink" Target="https://podminky.urs.cz/item/CS_URS_2026_01/181411141" TargetMode="External" /><Relationship Id="rId11" Type="http://schemas.openxmlformats.org/officeDocument/2006/relationships/hyperlink" Target="https://podminky.urs.cz/item/CS_URS_2026_01/183403114" TargetMode="External" /><Relationship Id="rId12" Type="http://schemas.openxmlformats.org/officeDocument/2006/relationships/hyperlink" Target="https://podminky.urs.cz/item/CS_URS_2026_01/174101101" TargetMode="External" /><Relationship Id="rId13" Type="http://schemas.openxmlformats.org/officeDocument/2006/relationships/hyperlink" Target="https://podminky.urs.cz/item/CS_URS_2026_01/181102302" TargetMode="External" /><Relationship Id="rId14" Type="http://schemas.openxmlformats.org/officeDocument/2006/relationships/hyperlink" Target="https://podminky.urs.cz/item/CS_URS_2026_01/564581111" TargetMode="External" /><Relationship Id="rId15" Type="http://schemas.openxmlformats.org/officeDocument/2006/relationships/hyperlink" Target="https://podminky.urs.cz/item/CS_URS_2026_01/564811111" TargetMode="External" /><Relationship Id="rId16" Type="http://schemas.openxmlformats.org/officeDocument/2006/relationships/hyperlink" Target="https://podminky.urs.cz/item/CS_URS_2026_01/564871016" TargetMode="External" /><Relationship Id="rId17" Type="http://schemas.openxmlformats.org/officeDocument/2006/relationships/hyperlink" Target="https://podminky.urs.cz/item/CS_URS_2026_01/565145101" TargetMode="External" /><Relationship Id="rId18" Type="http://schemas.openxmlformats.org/officeDocument/2006/relationships/hyperlink" Target="https://podminky.urs.cz/item/CS_URS_2026_01/565145121" TargetMode="External" /><Relationship Id="rId19" Type="http://schemas.openxmlformats.org/officeDocument/2006/relationships/hyperlink" Target="https://podminky.urs.cz/item/CS_URS_2026_01/573211111" TargetMode="External" /><Relationship Id="rId20" Type="http://schemas.openxmlformats.org/officeDocument/2006/relationships/hyperlink" Target="https://podminky.urs.cz/item/CS_URS_2026_01/577134011" TargetMode="External" /><Relationship Id="rId21" Type="http://schemas.openxmlformats.org/officeDocument/2006/relationships/hyperlink" Target="https://podminky.urs.cz/item/CS_URS_2026_01/577134121" TargetMode="External" /><Relationship Id="rId22" Type="http://schemas.openxmlformats.org/officeDocument/2006/relationships/hyperlink" Target="https://podminky.urs.cz/item/CS_URS_2026_01/919121213" TargetMode="External" /><Relationship Id="rId23" Type="http://schemas.openxmlformats.org/officeDocument/2006/relationships/hyperlink" Target="https://podminky.urs.cz/item/CS_URS_2026_01/938908411" TargetMode="External" /><Relationship Id="rId24" Type="http://schemas.openxmlformats.org/officeDocument/2006/relationships/hyperlink" Target="https://podminky.urs.cz/item/CS_URS_2026_01/938909311" TargetMode="External" /><Relationship Id="rId25" Type="http://schemas.openxmlformats.org/officeDocument/2006/relationships/hyperlink" Target="https://podminky.urs.cz/item/CS_URS_2026_01/998225111" TargetMode="External" /><Relationship Id="rId26" Type="http://schemas.openxmlformats.org/officeDocument/2006/relationships/hyperlink" Target="https://podminky.urs.cz/item/CS_URS_2026_01/596211120" TargetMode="External" /><Relationship Id="rId27" Type="http://schemas.openxmlformats.org/officeDocument/2006/relationships/hyperlink" Target="https://podminky.urs.cz/item/CS_URS_2026_01/596211123" TargetMode="External" /><Relationship Id="rId28" Type="http://schemas.openxmlformats.org/officeDocument/2006/relationships/hyperlink" Target="https://podminky.urs.cz/item/CS_URS_2026_01/596211230" TargetMode="External" /><Relationship Id="rId29" Type="http://schemas.openxmlformats.org/officeDocument/2006/relationships/hyperlink" Target="https://podminky.urs.cz/item/CS_URS_2026_01/916111123" TargetMode="External" /><Relationship Id="rId30" Type="http://schemas.openxmlformats.org/officeDocument/2006/relationships/hyperlink" Target="https://podminky.urs.cz/item/CS_URS_2026_01/916131213" TargetMode="External" /><Relationship Id="rId31" Type="http://schemas.openxmlformats.org/officeDocument/2006/relationships/hyperlink" Target="https://podminky.urs.cz/item/CS_URS_2026_01/916231213" TargetMode="External" /><Relationship Id="rId32" Type="http://schemas.openxmlformats.org/officeDocument/2006/relationships/hyperlink" Target="https://podminky.urs.cz/item/CS_URS_2026_01/916132113" TargetMode="External" /><Relationship Id="rId33" Type="http://schemas.openxmlformats.org/officeDocument/2006/relationships/hyperlink" Target="https://podminky.urs.cz/item/CS_URS_2026_01/916991121" TargetMode="External" /><Relationship Id="rId34" Type="http://schemas.openxmlformats.org/officeDocument/2006/relationships/hyperlink" Target="https://podminky.urs.cz/item/CS_URS_2026_01/998223011" TargetMode="External" /><Relationship Id="rId35" Type="http://schemas.openxmlformats.org/officeDocument/2006/relationships/hyperlink" Target="https://podminky.urs.cz/item/CS_URS_2026_01/452112112" TargetMode="External" /><Relationship Id="rId36" Type="http://schemas.openxmlformats.org/officeDocument/2006/relationships/hyperlink" Target="https://podminky.urs.cz/item/CS_URS_2026_01/895941323" TargetMode="External" /><Relationship Id="rId37" Type="http://schemas.openxmlformats.org/officeDocument/2006/relationships/hyperlink" Target="https://podminky.urs.cz/item/CS_URS_2026_01/895941314" TargetMode="External" /><Relationship Id="rId38" Type="http://schemas.openxmlformats.org/officeDocument/2006/relationships/hyperlink" Target="https://podminky.urs.cz/item/CS_URS_2026_01/895941332" TargetMode="External" /><Relationship Id="rId39" Type="http://schemas.openxmlformats.org/officeDocument/2006/relationships/hyperlink" Target="https://podminky.urs.cz/item/CS_URS_2026_01/895941302" TargetMode="External" /><Relationship Id="rId40" Type="http://schemas.openxmlformats.org/officeDocument/2006/relationships/hyperlink" Target="https://podminky.urs.cz/item/CS_URS_2026_01/899204112" TargetMode="External" /><Relationship Id="rId41" Type="http://schemas.openxmlformats.org/officeDocument/2006/relationships/hyperlink" Target="https://podminky.urs.cz/item/CS_URS_2026_01/998274101" TargetMode="External" /><Relationship Id="rId42" Type="http://schemas.openxmlformats.org/officeDocument/2006/relationships/hyperlink" Target="https://podminky.urs.cz/item/CS_URS_2026_01/034303000" TargetMode="External" /><Relationship Id="rId43" Type="http://schemas.openxmlformats.org/officeDocument/2006/relationships/hyperlink" Target="https://podminky.urs.cz/item/CS_URS_2026_01/914111111" TargetMode="External" /><Relationship Id="rId44" Type="http://schemas.openxmlformats.org/officeDocument/2006/relationships/hyperlink" Target="https://podminky.urs.cz/item/CS_URS_2026_01/915211112" TargetMode="External" /><Relationship Id="rId45" Type="http://schemas.openxmlformats.org/officeDocument/2006/relationships/hyperlink" Target="https://podminky.urs.cz/item/CS_URS_2026_01/915611111" TargetMode="External" /><Relationship Id="rId46" Type="http://schemas.openxmlformats.org/officeDocument/2006/relationships/hyperlink" Target="https://podminky.urs.cz/item/CS_URS_2026_01/915231112" TargetMode="External" /><Relationship Id="rId47" Type="http://schemas.openxmlformats.org/officeDocument/2006/relationships/hyperlink" Target="https://podminky.urs.cz/item/CS_URS_2026_01/915621111" TargetMode="External" /><Relationship Id="rId48" Type="http://schemas.openxmlformats.org/officeDocument/2006/relationships/hyperlink" Target="https://podminky.urs.cz/item/CS_URS_2026_01/919112213" TargetMode="External" /><Relationship Id="rId49" Type="http://schemas.openxmlformats.org/officeDocument/2006/relationships/hyperlink" Target="https://podminky.urs.cz/item/CS_URS_2026_01/919735111" TargetMode="External" /><Relationship Id="rId50" Type="http://schemas.openxmlformats.org/officeDocument/2006/relationships/hyperlink" Target="https://podminky.urs.cz/item/CS_URS_2026_01/966007113" TargetMode="External" /><Relationship Id="rId51" Type="http://schemas.openxmlformats.org/officeDocument/2006/relationships/hyperlink" Target="https://podminky.urs.cz/item/CS_URS_2026_01/113154518" TargetMode="External" /><Relationship Id="rId52" Type="http://schemas.openxmlformats.org/officeDocument/2006/relationships/hyperlink" Target="https://podminky.urs.cz/item/CS_URS_2026_01/113154534" TargetMode="External" /><Relationship Id="rId53" Type="http://schemas.openxmlformats.org/officeDocument/2006/relationships/hyperlink" Target="https://podminky.urs.cz/item/CS_URS_2026_01/113107322" TargetMode="External" /><Relationship Id="rId54" Type="http://schemas.openxmlformats.org/officeDocument/2006/relationships/hyperlink" Target="https://podminky.urs.cz/item/CS_URS_2026_01/997221141" TargetMode="External" /><Relationship Id="rId55" Type="http://schemas.openxmlformats.org/officeDocument/2006/relationships/hyperlink" Target="https://podminky.urs.cz/item/CS_URS_2026_01/997221551" TargetMode="External" /><Relationship Id="rId56" Type="http://schemas.openxmlformats.org/officeDocument/2006/relationships/hyperlink" Target="https://podminky.urs.cz/item/CS_URS_2026_01/997221559" TargetMode="External" /><Relationship Id="rId57" Type="http://schemas.openxmlformats.org/officeDocument/2006/relationships/hyperlink" Target="https://podminky.urs.cz/item/CS_URS_2026_01/997221875" TargetMode="External" /><Relationship Id="rId58" Type="http://schemas.openxmlformats.org/officeDocument/2006/relationships/hyperlink" Target="https://podminky.urs.cz/item/CS_URS_2026_01/113202111" TargetMode="External" /><Relationship Id="rId59" Type="http://schemas.openxmlformats.org/officeDocument/2006/relationships/hyperlink" Target="https://podminky.urs.cz/item/CS_URS_2026_01/113201112" TargetMode="External" /><Relationship Id="rId60" Type="http://schemas.openxmlformats.org/officeDocument/2006/relationships/hyperlink" Target="https://podminky.urs.cz/item/CS_URS_2026_01/113203111" TargetMode="External" /><Relationship Id="rId61" Type="http://schemas.openxmlformats.org/officeDocument/2006/relationships/hyperlink" Target="https://podminky.urs.cz/item/CS_URS_2026_01/113107330" TargetMode="External" /><Relationship Id="rId62" Type="http://schemas.openxmlformats.org/officeDocument/2006/relationships/hyperlink" Target="https://podminky.urs.cz/item/CS_URS_2026_01/961044111" TargetMode="External" /><Relationship Id="rId63" Type="http://schemas.openxmlformats.org/officeDocument/2006/relationships/hyperlink" Target="https://podminky.urs.cz/item/CS_URS_2026_01/979071022" TargetMode="External" /><Relationship Id="rId64" Type="http://schemas.openxmlformats.org/officeDocument/2006/relationships/hyperlink" Target="https://podminky.urs.cz/item/CS_URS_2026_01/997221611" TargetMode="External" /><Relationship Id="rId65" Type="http://schemas.openxmlformats.org/officeDocument/2006/relationships/hyperlink" Target="https://podminky.urs.cz/item/CS_URS_2026_01/997221151" TargetMode="External" /><Relationship Id="rId66" Type="http://schemas.openxmlformats.org/officeDocument/2006/relationships/hyperlink" Target="https://podminky.urs.cz/item/CS_URS_2026_01/997221561" TargetMode="External" /><Relationship Id="rId67" Type="http://schemas.openxmlformats.org/officeDocument/2006/relationships/hyperlink" Target="https://podminky.urs.cz/item/CS_URS_2026_01/997221569" TargetMode="External" /><Relationship Id="rId68" Type="http://schemas.openxmlformats.org/officeDocument/2006/relationships/hyperlink" Target="https://podminky.urs.cz/item/CS_URS_2026_01/997221861" TargetMode="External" /><Relationship Id="rId6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22151103" TargetMode="External" /><Relationship Id="rId2" Type="http://schemas.openxmlformats.org/officeDocument/2006/relationships/hyperlink" Target="https://podminky.urs.cz/item/CS_URS_2026_01/132251253" TargetMode="External" /><Relationship Id="rId3" Type="http://schemas.openxmlformats.org/officeDocument/2006/relationships/hyperlink" Target="https://podminky.urs.cz/item/CS_URS_2026_01/162251102" TargetMode="External" /><Relationship Id="rId4" Type="http://schemas.openxmlformats.org/officeDocument/2006/relationships/hyperlink" Target="https://podminky.urs.cz/item/CS_URS_2026_01/167151101" TargetMode="External" /><Relationship Id="rId5" Type="http://schemas.openxmlformats.org/officeDocument/2006/relationships/hyperlink" Target="https://podminky.urs.cz/item/CS_URS_2026_01/171151131" TargetMode="External" /><Relationship Id="rId6" Type="http://schemas.openxmlformats.org/officeDocument/2006/relationships/hyperlink" Target="https://podminky.urs.cz/item/CS_URS_2026_01/174101101" TargetMode="External" /><Relationship Id="rId7" Type="http://schemas.openxmlformats.org/officeDocument/2006/relationships/hyperlink" Target="https://podminky.urs.cz/item/CS_URS_2026_01/182251101" TargetMode="External" /><Relationship Id="rId8" Type="http://schemas.openxmlformats.org/officeDocument/2006/relationships/hyperlink" Target="https://podminky.urs.cz/item/CS_URS_2026_01/181151311" TargetMode="External" /><Relationship Id="rId9" Type="http://schemas.openxmlformats.org/officeDocument/2006/relationships/hyperlink" Target="https://podminky.urs.cz/item/CS_URS_2026_01/181351003" TargetMode="External" /><Relationship Id="rId10" Type="http://schemas.openxmlformats.org/officeDocument/2006/relationships/hyperlink" Target="https://podminky.urs.cz/item/CS_URS_2026_01/181411141" TargetMode="External" /><Relationship Id="rId11" Type="http://schemas.openxmlformats.org/officeDocument/2006/relationships/hyperlink" Target="https://podminky.urs.cz/item/CS_URS_2026_01/183403114" TargetMode="External" /><Relationship Id="rId12" Type="http://schemas.openxmlformats.org/officeDocument/2006/relationships/hyperlink" Target="https://podminky.urs.cz/item/CS_URS_2026_01/181102302" TargetMode="External" /><Relationship Id="rId13" Type="http://schemas.openxmlformats.org/officeDocument/2006/relationships/hyperlink" Target="https://podminky.urs.cz/item/CS_URS_2026_01/273313711" TargetMode="External" /><Relationship Id="rId14" Type="http://schemas.openxmlformats.org/officeDocument/2006/relationships/hyperlink" Target="https://podminky.urs.cz/item/CS_URS_2026_01/273351121" TargetMode="External" /><Relationship Id="rId15" Type="http://schemas.openxmlformats.org/officeDocument/2006/relationships/hyperlink" Target="https://podminky.urs.cz/item/CS_URS_2026_01/273351122" TargetMode="External" /><Relationship Id="rId16" Type="http://schemas.openxmlformats.org/officeDocument/2006/relationships/hyperlink" Target="https://podminky.urs.cz/item/CS_URS_2026_01/274313711" TargetMode="External" /><Relationship Id="rId17" Type="http://schemas.openxmlformats.org/officeDocument/2006/relationships/hyperlink" Target="https://podminky.urs.cz/item/CS_URS_2026_01/274351121" TargetMode="External" /><Relationship Id="rId18" Type="http://schemas.openxmlformats.org/officeDocument/2006/relationships/hyperlink" Target="https://podminky.urs.cz/item/CS_URS_2026_01/274351122" TargetMode="External" /><Relationship Id="rId19" Type="http://schemas.openxmlformats.org/officeDocument/2006/relationships/hyperlink" Target="https://podminky.urs.cz/item/CS_URS_2026_01/389121112" TargetMode="External" /><Relationship Id="rId20" Type="http://schemas.openxmlformats.org/officeDocument/2006/relationships/hyperlink" Target="https://podminky.urs.cz/item/CS_URS_2026_01/465511511" TargetMode="External" /><Relationship Id="rId21" Type="http://schemas.openxmlformats.org/officeDocument/2006/relationships/hyperlink" Target="https://podminky.urs.cz/item/CS_URS_2026_01/998226011" TargetMode="External" /><Relationship Id="rId22" Type="http://schemas.openxmlformats.org/officeDocument/2006/relationships/hyperlink" Target="https://podminky.urs.cz/item/CS_URS_2026_01/564831011" TargetMode="External" /><Relationship Id="rId23" Type="http://schemas.openxmlformats.org/officeDocument/2006/relationships/hyperlink" Target="https://podminky.urs.cz/item/CS_URS_2026_01/564851011" TargetMode="External" /><Relationship Id="rId24" Type="http://schemas.openxmlformats.org/officeDocument/2006/relationships/hyperlink" Target="https://podminky.urs.cz/item/CS_URS_2026_01/564871016" TargetMode="External" /><Relationship Id="rId25" Type="http://schemas.openxmlformats.org/officeDocument/2006/relationships/hyperlink" Target="https://podminky.urs.cz/item/CS_URS_2026_01/569831111" TargetMode="External" /><Relationship Id="rId26" Type="http://schemas.openxmlformats.org/officeDocument/2006/relationships/hyperlink" Target="https://podminky.urs.cz/item/CS_URS_2026_01/573211111" TargetMode="External" /><Relationship Id="rId27" Type="http://schemas.openxmlformats.org/officeDocument/2006/relationships/hyperlink" Target="https://podminky.urs.cz/item/CS_URS_2026_01/577134121" TargetMode="External" /><Relationship Id="rId28" Type="http://schemas.openxmlformats.org/officeDocument/2006/relationships/hyperlink" Target="https://podminky.urs.cz/item/CS_URS_2026_01/919121213" TargetMode="External" /><Relationship Id="rId29" Type="http://schemas.openxmlformats.org/officeDocument/2006/relationships/hyperlink" Target="https://podminky.urs.cz/item/CS_URS_2026_01/938908411" TargetMode="External" /><Relationship Id="rId30" Type="http://schemas.openxmlformats.org/officeDocument/2006/relationships/hyperlink" Target="https://podminky.urs.cz/item/CS_URS_2026_01/938909311" TargetMode="External" /><Relationship Id="rId31" Type="http://schemas.openxmlformats.org/officeDocument/2006/relationships/hyperlink" Target="https://podminky.urs.cz/item/CS_URS_2026_01/998225111" TargetMode="External" /><Relationship Id="rId32" Type="http://schemas.openxmlformats.org/officeDocument/2006/relationships/hyperlink" Target="https://podminky.urs.cz/item/CS_URS_2026_01/034303000" TargetMode="External" /><Relationship Id="rId33" Type="http://schemas.openxmlformats.org/officeDocument/2006/relationships/hyperlink" Target="https://podminky.urs.cz/item/CS_URS_2026_01/275351121" TargetMode="External" /><Relationship Id="rId34" Type="http://schemas.openxmlformats.org/officeDocument/2006/relationships/hyperlink" Target="https://podminky.urs.cz/item/CS_URS_2026_01/275351122" TargetMode="External" /><Relationship Id="rId35" Type="http://schemas.openxmlformats.org/officeDocument/2006/relationships/hyperlink" Target="https://podminky.urs.cz/item/CS_URS_2026_01/275313611" TargetMode="External" /><Relationship Id="rId36" Type="http://schemas.openxmlformats.org/officeDocument/2006/relationships/hyperlink" Target="https://podminky.urs.cz/item/CS_URS_2026_01/275313811" TargetMode="External" /><Relationship Id="rId37" Type="http://schemas.openxmlformats.org/officeDocument/2006/relationships/hyperlink" Target="https://podminky.urs.cz/item/CS_URS_2026_01/953961213" TargetMode="External" /><Relationship Id="rId38" Type="http://schemas.openxmlformats.org/officeDocument/2006/relationships/hyperlink" Target="https://podminky.urs.cz/item/CS_URS_2026_01/911111111" TargetMode="External" /><Relationship Id="rId39" Type="http://schemas.openxmlformats.org/officeDocument/2006/relationships/hyperlink" Target="https://podminky.urs.cz/item/CS_URS_2026_01/914111111" TargetMode="External" /><Relationship Id="rId40" Type="http://schemas.openxmlformats.org/officeDocument/2006/relationships/hyperlink" Target="https://podminky.urs.cz/item/CS_URS_2026_01/919112213" TargetMode="External" /><Relationship Id="rId41" Type="http://schemas.openxmlformats.org/officeDocument/2006/relationships/hyperlink" Target="https://podminky.urs.cz/item/CS_URS_2026_01/919735111" TargetMode="External" /><Relationship Id="rId42" Type="http://schemas.openxmlformats.org/officeDocument/2006/relationships/hyperlink" Target="https://podminky.urs.cz/item/CS_URS_2026_01/113154518" TargetMode="External" /><Relationship Id="rId43" Type="http://schemas.openxmlformats.org/officeDocument/2006/relationships/hyperlink" Target="https://podminky.urs.cz/item/CS_URS_2026_01/113107323" TargetMode="External" /><Relationship Id="rId44" Type="http://schemas.openxmlformats.org/officeDocument/2006/relationships/hyperlink" Target="https://podminky.urs.cz/item/CS_URS_2026_01/997221141" TargetMode="External" /><Relationship Id="rId45" Type="http://schemas.openxmlformats.org/officeDocument/2006/relationships/hyperlink" Target="https://podminky.urs.cz/item/CS_URS_2026_01/997221551" TargetMode="External" /><Relationship Id="rId46" Type="http://schemas.openxmlformats.org/officeDocument/2006/relationships/hyperlink" Target="https://podminky.urs.cz/item/CS_URS_2026_01/997221559" TargetMode="External" /><Relationship Id="rId47" Type="http://schemas.openxmlformats.org/officeDocument/2006/relationships/hyperlink" Target="https://podminky.urs.cz/item/CS_URS_2026_01/997221875" TargetMode="External" /><Relationship Id="rId48" Type="http://schemas.openxmlformats.org/officeDocument/2006/relationships/hyperlink" Target="https://podminky.urs.cz/item/CS_URS_2026_01/997221611" TargetMode="External" /><Relationship Id="rId4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012203000" TargetMode="External" /><Relationship Id="rId2" Type="http://schemas.openxmlformats.org/officeDocument/2006/relationships/hyperlink" Target="https://podminky.urs.cz/item/CS_URS_2026_01/012303000" TargetMode="External" /><Relationship Id="rId3" Type="http://schemas.openxmlformats.org/officeDocument/2006/relationships/hyperlink" Target="https://podminky.urs.cz/item/CS_URS_2026_01/012414000" TargetMode="External" /><Relationship Id="rId4" Type="http://schemas.openxmlformats.org/officeDocument/2006/relationships/hyperlink" Target="https://podminky.urs.cz/item/CS_URS_2026_01/012444000" TargetMode="External" /><Relationship Id="rId5" Type="http://schemas.openxmlformats.org/officeDocument/2006/relationships/hyperlink" Target="https://podminky.urs.cz/item/CS_URS_2026_01/013254000" TargetMode="External" /><Relationship Id="rId6" Type="http://schemas.openxmlformats.org/officeDocument/2006/relationships/hyperlink" Target="https://podminky.urs.cz/item/CS_URS_2026_01/031203000" TargetMode="External" /><Relationship Id="rId7" Type="http://schemas.openxmlformats.org/officeDocument/2006/relationships/hyperlink" Target="https://podminky.urs.cz/item/CS_URS_2026_01/032403000" TargetMode="External" /><Relationship Id="rId8" Type="http://schemas.openxmlformats.org/officeDocument/2006/relationships/hyperlink" Target="https://podminky.urs.cz/item/CS_URS_2026_01/032903000" TargetMode="External" /><Relationship Id="rId9" Type="http://schemas.openxmlformats.org/officeDocument/2006/relationships/hyperlink" Target="https://podminky.urs.cz/item/CS_URS_2026_01/033103000" TargetMode="External" /><Relationship Id="rId10" Type="http://schemas.openxmlformats.org/officeDocument/2006/relationships/hyperlink" Target="https://podminky.urs.cz/item/CS_URS_2026_01/039103000" TargetMode="External" /><Relationship Id="rId11" Type="http://schemas.openxmlformats.org/officeDocument/2006/relationships/hyperlink" Target="https://podminky.urs.cz/item/CS_URS_2026_01/039203000" TargetMode="External" /><Relationship Id="rId12" Type="http://schemas.openxmlformats.org/officeDocument/2006/relationships/hyperlink" Target="https://podminky.urs.cz/item/CS_URS_2026_01/043103000" TargetMode="External" /><Relationship Id="rId13" Type="http://schemas.openxmlformats.org/officeDocument/2006/relationships/hyperlink" Target="https://podminky.urs.cz/item/CS_URS_2026_01/045203000" TargetMode="External" /><Relationship Id="rId14" Type="http://schemas.openxmlformats.org/officeDocument/2006/relationships/hyperlink" Target="https://podminky.urs.cz/item/CS_URS_2026_01/049303000" TargetMode="External" /><Relationship Id="rId15" Type="http://schemas.openxmlformats.org/officeDocument/2006/relationships/hyperlink" Target="https://podminky.urs.cz/item/CS_URS_2026_01/071203000" TargetMode="External" /><Relationship Id="rId16" Type="http://schemas.openxmlformats.org/officeDocument/2006/relationships/hyperlink" Target="https://podminky.urs.cz/item/CS_URS_2026_01/072002000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35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37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37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39</v>
      </c>
      <c r="AO16" s="25"/>
      <c r="AP16" s="25"/>
      <c r="AQ16" s="25"/>
      <c r="AR16" s="23"/>
      <c r="BE16" s="34"/>
      <c r="BS16" s="20" t="s">
        <v>40</v>
      </c>
    </row>
    <row r="17" s="1" customFormat="1" ht="18.48" customHeight="1">
      <c r="B17" s="24"/>
      <c r="C17" s="25"/>
      <c r="D17" s="25"/>
      <c r="E17" s="30" t="s">
        <v>41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42</v>
      </c>
      <c r="AO17" s="25"/>
      <c r="AP17" s="25"/>
      <c r="AQ17" s="25"/>
      <c r="AR17" s="23"/>
      <c r="BE17" s="34"/>
      <c r="BS17" s="20" t="s">
        <v>40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42</v>
      </c>
      <c r="AO20" s="25"/>
      <c r="AP20" s="25"/>
      <c r="AQ20" s="25"/>
      <c r="AR20" s="23"/>
      <c r="BE20" s="34"/>
      <c r="BS20" s="20" t="s">
        <v>40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46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47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48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49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50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51</v>
      </c>
      <c r="E29" s="51"/>
      <c r="F29" s="35" t="s">
        <v>52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53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54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55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56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57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58</v>
      </c>
      <c r="U35" s="58"/>
      <c r="V35" s="58"/>
      <c r="W35" s="58"/>
      <c r="X35" s="60" t="s">
        <v>59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60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POSP931-2026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Opravy škod po povodni, komunikace Opavská, komunikace k ČOV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Krnov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26. 9. 2025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 xml:space="preserve">Město Krnov 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38</v>
      </c>
      <c r="AJ49" s="44"/>
      <c r="AK49" s="44"/>
      <c r="AL49" s="44"/>
      <c r="AM49" s="77" t="str">
        <f>IF(E17="","",E17)</f>
        <v>Ing. Petr Doležel</v>
      </c>
      <c r="AN49" s="68"/>
      <c r="AO49" s="68"/>
      <c r="AP49" s="68"/>
      <c r="AQ49" s="44"/>
      <c r="AR49" s="48"/>
      <c r="AS49" s="78" t="s">
        <v>61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25.65" customHeight="1">
      <c r="A50" s="42"/>
      <c r="B50" s="43"/>
      <c r="C50" s="35" t="s">
        <v>36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43</v>
      </c>
      <c r="AJ50" s="44"/>
      <c r="AK50" s="44"/>
      <c r="AL50" s="44"/>
      <c r="AM50" s="77" t="str">
        <f>IF(E20="","",E20)</f>
        <v xml:space="preserve">ing.Pospíšil Michal                  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62</v>
      </c>
      <c r="D52" s="91"/>
      <c r="E52" s="91"/>
      <c r="F52" s="91"/>
      <c r="G52" s="91"/>
      <c r="H52" s="92"/>
      <c r="I52" s="93" t="s">
        <v>63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64</v>
      </c>
      <c r="AH52" s="91"/>
      <c r="AI52" s="91"/>
      <c r="AJ52" s="91"/>
      <c r="AK52" s="91"/>
      <c r="AL52" s="91"/>
      <c r="AM52" s="91"/>
      <c r="AN52" s="93" t="s">
        <v>65</v>
      </c>
      <c r="AO52" s="91"/>
      <c r="AP52" s="91"/>
      <c r="AQ52" s="95" t="s">
        <v>66</v>
      </c>
      <c r="AR52" s="48"/>
      <c r="AS52" s="96" t="s">
        <v>67</v>
      </c>
      <c r="AT52" s="97" t="s">
        <v>68</v>
      </c>
      <c r="AU52" s="97" t="s">
        <v>69</v>
      </c>
      <c r="AV52" s="97" t="s">
        <v>70</v>
      </c>
      <c r="AW52" s="97" t="s">
        <v>71</v>
      </c>
      <c r="AX52" s="97" t="s">
        <v>72</v>
      </c>
      <c r="AY52" s="97" t="s">
        <v>73</v>
      </c>
      <c r="AZ52" s="97" t="s">
        <v>74</v>
      </c>
      <c r="BA52" s="97" t="s">
        <v>75</v>
      </c>
      <c r="BB52" s="97" t="s">
        <v>76</v>
      </c>
      <c r="BC52" s="97" t="s">
        <v>77</v>
      </c>
      <c r="BD52" s="98" t="s">
        <v>78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79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ROUND(SUM(AG55:AG59),2)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42</v>
      </c>
      <c r="AR54" s="108"/>
      <c r="AS54" s="109">
        <f>ROUND(SUM(AS55:AS59),2)</f>
        <v>0</v>
      </c>
      <c r="AT54" s="110">
        <f>ROUND(SUM(AV54:AW54),2)</f>
        <v>0</v>
      </c>
      <c r="AU54" s="111">
        <f>ROUND(SUM(AU55:AU59),5)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ROUND(SUM(AZ55:AZ59),2)</f>
        <v>0</v>
      </c>
      <c r="BA54" s="110">
        <f>ROUND(SUM(BA55:BA59),2)</f>
        <v>0</v>
      </c>
      <c r="BB54" s="110">
        <f>ROUND(SUM(BB55:BB59),2)</f>
        <v>0</v>
      </c>
      <c r="BC54" s="110">
        <f>ROUND(SUM(BC55:BC59),2)</f>
        <v>0</v>
      </c>
      <c r="BD54" s="112">
        <f>ROUND(SUM(BD55:BD59),2)</f>
        <v>0</v>
      </c>
      <c r="BE54" s="6"/>
      <c r="BS54" s="113" t="s">
        <v>80</v>
      </c>
      <c r="BT54" s="113" t="s">
        <v>81</v>
      </c>
      <c r="BU54" s="114" t="s">
        <v>82</v>
      </c>
      <c r="BV54" s="113" t="s">
        <v>83</v>
      </c>
      <c r="BW54" s="113" t="s">
        <v>5</v>
      </c>
      <c r="BX54" s="113" t="s">
        <v>84</v>
      </c>
      <c r="CL54" s="113" t="s">
        <v>19</v>
      </c>
    </row>
    <row r="55" s="7" customFormat="1" ht="37.5" customHeight="1">
      <c r="A55" s="115" t="s">
        <v>85</v>
      </c>
      <c r="B55" s="116"/>
      <c r="C55" s="117"/>
      <c r="D55" s="118" t="s">
        <v>86</v>
      </c>
      <c r="E55" s="118"/>
      <c r="F55" s="118"/>
      <c r="G55" s="118"/>
      <c r="H55" s="118"/>
      <c r="I55" s="119"/>
      <c r="J55" s="118" t="s">
        <v>87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'1 - Opravy škod po povodn...'!J30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88</v>
      </c>
      <c r="AR55" s="122"/>
      <c r="AS55" s="123">
        <v>0</v>
      </c>
      <c r="AT55" s="124">
        <f>ROUND(SUM(AV55:AW55),2)</f>
        <v>0</v>
      </c>
      <c r="AU55" s="125">
        <f>'1 - Opravy škod po povodn...'!P87</f>
        <v>0</v>
      </c>
      <c r="AV55" s="124">
        <f>'1 - Opravy škod po povodn...'!J33</f>
        <v>0</v>
      </c>
      <c r="AW55" s="124">
        <f>'1 - Opravy škod po povodn...'!J34</f>
        <v>0</v>
      </c>
      <c r="AX55" s="124">
        <f>'1 - Opravy škod po povodn...'!J35</f>
        <v>0</v>
      </c>
      <c r="AY55" s="124">
        <f>'1 - Opravy škod po povodn...'!J36</f>
        <v>0</v>
      </c>
      <c r="AZ55" s="124">
        <f>'1 - Opravy škod po povodn...'!F33</f>
        <v>0</v>
      </c>
      <c r="BA55" s="124">
        <f>'1 - Opravy škod po povodn...'!F34</f>
        <v>0</v>
      </c>
      <c r="BB55" s="124">
        <f>'1 - Opravy škod po povodn...'!F35</f>
        <v>0</v>
      </c>
      <c r="BC55" s="124">
        <f>'1 - Opravy škod po povodn...'!F36</f>
        <v>0</v>
      </c>
      <c r="BD55" s="126">
        <f>'1 - Opravy škod po povodn...'!F37</f>
        <v>0</v>
      </c>
      <c r="BE55" s="7"/>
      <c r="BT55" s="127" t="s">
        <v>86</v>
      </c>
      <c r="BV55" s="127" t="s">
        <v>83</v>
      </c>
      <c r="BW55" s="127" t="s">
        <v>89</v>
      </c>
      <c r="BX55" s="127" t="s">
        <v>5</v>
      </c>
      <c r="CL55" s="127" t="s">
        <v>90</v>
      </c>
      <c r="CM55" s="127" t="s">
        <v>91</v>
      </c>
    </row>
    <row r="56" s="7" customFormat="1" ht="24.75" customHeight="1">
      <c r="A56" s="115" t="s">
        <v>85</v>
      </c>
      <c r="B56" s="116"/>
      <c r="C56" s="117"/>
      <c r="D56" s="118" t="s">
        <v>91</v>
      </c>
      <c r="E56" s="118"/>
      <c r="F56" s="118"/>
      <c r="G56" s="118"/>
      <c r="H56" s="118"/>
      <c r="I56" s="119"/>
      <c r="J56" s="118" t="s">
        <v>92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'2 - Opravy škod po povodn...'!J30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88</v>
      </c>
      <c r="AR56" s="122"/>
      <c r="AS56" s="123">
        <v>0</v>
      </c>
      <c r="AT56" s="124">
        <f>ROUND(SUM(AV56:AW56),2)</f>
        <v>0</v>
      </c>
      <c r="AU56" s="125">
        <f>'2 - Opravy škod po povodn...'!P91</f>
        <v>0</v>
      </c>
      <c r="AV56" s="124">
        <f>'2 - Opravy škod po povodn...'!J33</f>
        <v>0</v>
      </c>
      <c r="AW56" s="124">
        <f>'2 - Opravy škod po povodn...'!J34</f>
        <v>0</v>
      </c>
      <c r="AX56" s="124">
        <f>'2 - Opravy škod po povodn...'!J35</f>
        <v>0</v>
      </c>
      <c r="AY56" s="124">
        <f>'2 - Opravy škod po povodn...'!J36</f>
        <v>0</v>
      </c>
      <c r="AZ56" s="124">
        <f>'2 - Opravy škod po povodn...'!F33</f>
        <v>0</v>
      </c>
      <c r="BA56" s="124">
        <f>'2 - Opravy škod po povodn...'!F34</f>
        <v>0</v>
      </c>
      <c r="BB56" s="124">
        <f>'2 - Opravy škod po povodn...'!F35</f>
        <v>0</v>
      </c>
      <c r="BC56" s="124">
        <f>'2 - Opravy škod po povodn...'!F36</f>
        <v>0</v>
      </c>
      <c r="BD56" s="126">
        <f>'2 - Opravy škod po povodn...'!F37</f>
        <v>0</v>
      </c>
      <c r="BE56" s="7"/>
      <c r="BT56" s="127" t="s">
        <v>86</v>
      </c>
      <c r="BV56" s="127" t="s">
        <v>83</v>
      </c>
      <c r="BW56" s="127" t="s">
        <v>93</v>
      </c>
      <c r="BX56" s="127" t="s">
        <v>5</v>
      </c>
      <c r="CL56" s="127" t="s">
        <v>90</v>
      </c>
      <c r="CM56" s="127" t="s">
        <v>91</v>
      </c>
    </row>
    <row r="57" s="7" customFormat="1" ht="24.75" customHeight="1">
      <c r="A57" s="115" t="s">
        <v>85</v>
      </c>
      <c r="B57" s="116"/>
      <c r="C57" s="117"/>
      <c r="D57" s="118" t="s">
        <v>94</v>
      </c>
      <c r="E57" s="118"/>
      <c r="F57" s="118"/>
      <c r="G57" s="118"/>
      <c r="H57" s="118"/>
      <c r="I57" s="119"/>
      <c r="J57" s="118" t="s">
        <v>95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'3 - Opravy škod po povodn...'!J30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88</v>
      </c>
      <c r="AR57" s="122"/>
      <c r="AS57" s="123">
        <v>0</v>
      </c>
      <c r="AT57" s="124">
        <f>ROUND(SUM(AV57:AW57),2)</f>
        <v>0</v>
      </c>
      <c r="AU57" s="125">
        <f>'3 - Opravy škod po povodn...'!P90</f>
        <v>0</v>
      </c>
      <c r="AV57" s="124">
        <f>'3 - Opravy škod po povodn...'!J33</f>
        <v>0</v>
      </c>
      <c r="AW57" s="124">
        <f>'3 - Opravy škod po povodn...'!J34</f>
        <v>0</v>
      </c>
      <c r="AX57" s="124">
        <f>'3 - Opravy škod po povodn...'!J35</f>
        <v>0</v>
      </c>
      <c r="AY57" s="124">
        <f>'3 - Opravy škod po povodn...'!J36</f>
        <v>0</v>
      </c>
      <c r="AZ57" s="124">
        <f>'3 - Opravy škod po povodn...'!F33</f>
        <v>0</v>
      </c>
      <c r="BA57" s="124">
        <f>'3 - Opravy škod po povodn...'!F34</f>
        <v>0</v>
      </c>
      <c r="BB57" s="124">
        <f>'3 - Opravy škod po povodn...'!F35</f>
        <v>0</v>
      </c>
      <c r="BC57" s="124">
        <f>'3 - Opravy škod po povodn...'!F36</f>
        <v>0</v>
      </c>
      <c r="BD57" s="126">
        <f>'3 - Opravy škod po povodn...'!F37</f>
        <v>0</v>
      </c>
      <c r="BE57" s="7"/>
      <c r="BT57" s="127" t="s">
        <v>86</v>
      </c>
      <c r="BV57" s="127" t="s">
        <v>83</v>
      </c>
      <c r="BW57" s="127" t="s">
        <v>96</v>
      </c>
      <c r="BX57" s="127" t="s">
        <v>5</v>
      </c>
      <c r="CL57" s="127" t="s">
        <v>90</v>
      </c>
      <c r="CM57" s="127" t="s">
        <v>91</v>
      </c>
    </row>
    <row r="58" s="7" customFormat="1" ht="24.75" customHeight="1">
      <c r="A58" s="115" t="s">
        <v>85</v>
      </c>
      <c r="B58" s="116"/>
      <c r="C58" s="117"/>
      <c r="D58" s="118" t="s">
        <v>97</v>
      </c>
      <c r="E58" s="118"/>
      <c r="F58" s="118"/>
      <c r="G58" s="118"/>
      <c r="H58" s="118"/>
      <c r="I58" s="119"/>
      <c r="J58" s="118" t="s">
        <v>98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'4 - Opravy škod po povodn...'!J30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88</v>
      </c>
      <c r="AR58" s="122"/>
      <c r="AS58" s="123">
        <v>0</v>
      </c>
      <c r="AT58" s="124">
        <f>ROUND(SUM(AV58:AW58),2)</f>
        <v>0</v>
      </c>
      <c r="AU58" s="125">
        <f>'4 - Opravy škod po povodn...'!P86</f>
        <v>0</v>
      </c>
      <c r="AV58" s="124">
        <f>'4 - Opravy škod po povodn...'!J33</f>
        <v>0</v>
      </c>
      <c r="AW58" s="124">
        <f>'4 - Opravy škod po povodn...'!J34</f>
        <v>0</v>
      </c>
      <c r="AX58" s="124">
        <f>'4 - Opravy škod po povodn...'!J35</f>
        <v>0</v>
      </c>
      <c r="AY58" s="124">
        <f>'4 - Opravy škod po povodn...'!J36</f>
        <v>0</v>
      </c>
      <c r="AZ58" s="124">
        <f>'4 - Opravy škod po povodn...'!F33</f>
        <v>0</v>
      </c>
      <c r="BA58" s="124">
        <f>'4 - Opravy škod po povodn...'!F34</f>
        <v>0</v>
      </c>
      <c r="BB58" s="124">
        <f>'4 - Opravy škod po povodn...'!F35</f>
        <v>0</v>
      </c>
      <c r="BC58" s="124">
        <f>'4 - Opravy škod po povodn...'!F36</f>
        <v>0</v>
      </c>
      <c r="BD58" s="126">
        <f>'4 - Opravy škod po povodn...'!F37</f>
        <v>0</v>
      </c>
      <c r="BE58" s="7"/>
      <c r="BT58" s="127" t="s">
        <v>86</v>
      </c>
      <c r="BV58" s="127" t="s">
        <v>83</v>
      </c>
      <c r="BW58" s="127" t="s">
        <v>99</v>
      </c>
      <c r="BX58" s="127" t="s">
        <v>5</v>
      </c>
      <c r="CL58" s="127" t="s">
        <v>90</v>
      </c>
      <c r="CM58" s="127" t="s">
        <v>91</v>
      </c>
    </row>
    <row r="59" s="7" customFormat="1" ht="24.75" customHeight="1">
      <c r="A59" s="115" t="s">
        <v>85</v>
      </c>
      <c r="B59" s="116"/>
      <c r="C59" s="117"/>
      <c r="D59" s="118" t="s">
        <v>100</v>
      </c>
      <c r="E59" s="118"/>
      <c r="F59" s="118"/>
      <c r="G59" s="118"/>
      <c r="H59" s="118"/>
      <c r="I59" s="119"/>
      <c r="J59" s="118" t="s">
        <v>101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'5 - Vedlejší rozpočtové n...'!J30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102</v>
      </c>
      <c r="AR59" s="122"/>
      <c r="AS59" s="128">
        <v>0</v>
      </c>
      <c r="AT59" s="129">
        <f>ROUND(SUM(AV59:AW59),2)</f>
        <v>0</v>
      </c>
      <c r="AU59" s="130">
        <f>'5 - Vedlejší rozpočtové n...'!P84</f>
        <v>0</v>
      </c>
      <c r="AV59" s="129">
        <f>'5 - Vedlejší rozpočtové n...'!J33</f>
        <v>0</v>
      </c>
      <c r="AW59" s="129">
        <f>'5 - Vedlejší rozpočtové n...'!J34</f>
        <v>0</v>
      </c>
      <c r="AX59" s="129">
        <f>'5 - Vedlejší rozpočtové n...'!J35</f>
        <v>0</v>
      </c>
      <c r="AY59" s="129">
        <f>'5 - Vedlejší rozpočtové n...'!J36</f>
        <v>0</v>
      </c>
      <c r="AZ59" s="129">
        <f>'5 - Vedlejší rozpočtové n...'!F33</f>
        <v>0</v>
      </c>
      <c r="BA59" s="129">
        <f>'5 - Vedlejší rozpočtové n...'!F34</f>
        <v>0</v>
      </c>
      <c r="BB59" s="129">
        <f>'5 - Vedlejší rozpočtové n...'!F35</f>
        <v>0</v>
      </c>
      <c r="BC59" s="129">
        <f>'5 - Vedlejší rozpočtové n...'!F36</f>
        <v>0</v>
      </c>
      <c r="BD59" s="131">
        <f>'5 - Vedlejší rozpočtové n...'!F37</f>
        <v>0</v>
      </c>
      <c r="BE59" s="7"/>
      <c r="BT59" s="127" t="s">
        <v>86</v>
      </c>
      <c r="BV59" s="127" t="s">
        <v>83</v>
      </c>
      <c r="BW59" s="127" t="s">
        <v>103</v>
      </c>
      <c r="BX59" s="127" t="s">
        <v>5</v>
      </c>
      <c r="CL59" s="127" t="s">
        <v>42</v>
      </c>
      <c r="CM59" s="127" t="s">
        <v>91</v>
      </c>
    </row>
    <row r="60" s="2" customFormat="1" ht="30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8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</row>
    <row r="61" s="2" customFormat="1" ht="6.96" customHeight="1">
      <c r="A61" s="42"/>
      <c r="B61" s="63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48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</sheetData>
  <sheetProtection sheet="1" formatColumns="0" formatRows="0" objects="1" scenarios="1" spinCount="100000" saltValue="/UthKgnPu+m9pcQhmeu/nKQNLTt/399vUVlRpTqQhpEXm/hy1hA2jY8oUUNbFMX/S1qNI74e9HzJAkp2hG15cw==" hashValue="VEh7ro4HpALsa3GIzGgEXKmV6t3mvqcggUeAEnWtR7qKktOzkxvCk3Ygmjytl10I42ohFfGdP2CK2kpvQRcqt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 - Opravy škod po povodn...'!C2" display="/"/>
    <hyperlink ref="A56" location="'2 - Opravy škod po povodn...'!C2" display="/"/>
    <hyperlink ref="A57" location="'3 - Opravy škod po povodn...'!C2" display="/"/>
    <hyperlink ref="A58" location="'4 - Opravy škod po povodn...'!C2" display="/"/>
    <hyperlink ref="A59" location="'5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104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Opravy škod po povodni, komunikace Opavská, komunikace k ČOV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105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30" customHeight="1">
      <c r="A9" s="42"/>
      <c r="B9" s="48"/>
      <c r="C9" s="42"/>
      <c r="D9" s="42"/>
      <c r="E9" s="139" t="s">
        <v>106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90</v>
      </c>
      <c r="G11" s="42"/>
      <c r="H11" s="42"/>
      <c r="I11" s="136" t="s">
        <v>20</v>
      </c>
      <c r="J11" s="140" t="s">
        <v>21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42"/>
      <c r="E13" s="42"/>
      <c r="F13" s="42"/>
      <c r="G13" s="42"/>
      <c r="H13" s="42"/>
      <c r="I13" s="142" t="s">
        <v>28</v>
      </c>
      <c r="J13" s="143" t="s">
        <v>107</v>
      </c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ROUND(J87,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ROUND((SUM(BE87:BE547)),  2)</f>
        <v>0</v>
      </c>
      <c r="G33" s="42"/>
      <c r="H33" s="42"/>
      <c r="I33" s="154">
        <v>0.20999999999999999</v>
      </c>
      <c r="J33" s="153">
        <f>ROUND(((SUM(BE87:BE547))*I33),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ROUND((SUM(BF87:BF547)),  2)</f>
        <v>0</v>
      </c>
      <c r="G34" s="42"/>
      <c r="H34" s="42"/>
      <c r="I34" s="154">
        <v>0.12</v>
      </c>
      <c r="J34" s="153">
        <f>ROUND(((SUM(BF87:BF547))*I34),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ROUND((SUM(BG87:BG547)),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ROUND((SUM(BH87:BH547)),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ROUND((SUM(BI87:BI547)),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>Opravy škod po povodni, komunikace Opavská, komunikace k ČOV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105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30" customHeight="1">
      <c r="A50" s="42"/>
      <c r="B50" s="43"/>
      <c r="C50" s="44"/>
      <c r="D50" s="44"/>
      <c r="E50" s="73" t="str">
        <f>E9</f>
        <v>1 - Opravy škod po povodni I. etapa – SO 101 Komunikace-ulice Opavská (Stará-Dobrovského)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109</v>
      </c>
      <c r="D57" s="168"/>
      <c r="E57" s="168"/>
      <c r="F57" s="168"/>
      <c r="G57" s="168"/>
      <c r="H57" s="168"/>
      <c r="I57" s="168"/>
      <c r="J57" s="169" t="s">
        <v>110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J87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111</v>
      </c>
    </row>
    <row r="60" s="9" customFormat="1" ht="24.96" customHeight="1">
      <c r="A60" s="9"/>
      <c r="B60" s="171"/>
      <c r="C60" s="172"/>
      <c r="D60" s="173" t="s">
        <v>112</v>
      </c>
      <c r="E60" s="174"/>
      <c r="F60" s="174"/>
      <c r="G60" s="174"/>
      <c r="H60" s="174"/>
      <c r="I60" s="174"/>
      <c r="J60" s="175">
        <f>J88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113</v>
      </c>
      <c r="E61" s="180"/>
      <c r="F61" s="180"/>
      <c r="G61" s="180"/>
      <c r="H61" s="180"/>
      <c r="I61" s="180"/>
      <c r="J61" s="181">
        <f>J89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114</v>
      </c>
      <c r="E62" s="180"/>
      <c r="F62" s="180"/>
      <c r="G62" s="180"/>
      <c r="H62" s="180"/>
      <c r="I62" s="180"/>
      <c r="J62" s="181">
        <f>J132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115</v>
      </c>
      <c r="E63" s="180"/>
      <c r="F63" s="180"/>
      <c r="G63" s="180"/>
      <c r="H63" s="180"/>
      <c r="I63" s="180"/>
      <c r="J63" s="181">
        <f>J179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J285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117</v>
      </c>
      <c r="E65" s="180"/>
      <c r="F65" s="180"/>
      <c r="G65" s="180"/>
      <c r="H65" s="180"/>
      <c r="I65" s="180"/>
      <c r="J65" s="181">
        <f>J311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7"/>
      <c r="C66" s="178"/>
      <c r="D66" s="179" t="s">
        <v>118</v>
      </c>
      <c r="E66" s="180"/>
      <c r="F66" s="180"/>
      <c r="G66" s="180"/>
      <c r="H66" s="180"/>
      <c r="I66" s="180"/>
      <c r="J66" s="181">
        <f>J312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7"/>
      <c r="C67" s="178"/>
      <c r="D67" s="179" t="s">
        <v>119</v>
      </c>
      <c r="E67" s="180"/>
      <c r="F67" s="180"/>
      <c r="G67" s="180"/>
      <c r="H67" s="180"/>
      <c r="I67" s="180"/>
      <c r="J67" s="181">
        <f>J347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3" s="2" customFormat="1" ht="6.96" customHeight="1">
      <c r="A73" s="42"/>
      <c r="B73" s="65"/>
      <c r="C73" s="66"/>
      <c r="D73" s="66"/>
      <c r="E73" s="66"/>
      <c r="F73" s="66"/>
      <c r="G73" s="66"/>
      <c r="H73" s="66"/>
      <c r="I73" s="66"/>
      <c r="J73" s="66"/>
      <c r="K73" s="66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24.96" customHeight="1">
      <c r="A74" s="42"/>
      <c r="B74" s="43"/>
      <c r="C74" s="26" t="s">
        <v>120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16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166" t="str">
        <f>E7</f>
        <v>Opravy škod po povodni, komunikace Opavská, komunikace k ČOV</v>
      </c>
      <c r="F77" s="35"/>
      <c r="G77" s="35"/>
      <c r="H77" s="35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105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30" customHeight="1">
      <c r="A79" s="42"/>
      <c r="B79" s="43"/>
      <c r="C79" s="44"/>
      <c r="D79" s="44"/>
      <c r="E79" s="73" t="str">
        <f>E9</f>
        <v>1 - Opravy škod po povodni I. etapa – SO 101 Komunikace-ulice Opavská (Stará-Dobrovského)</v>
      </c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22</v>
      </c>
      <c r="D81" s="44"/>
      <c r="E81" s="44"/>
      <c r="F81" s="30" t="str">
        <f>F12</f>
        <v>Krnov</v>
      </c>
      <c r="G81" s="44"/>
      <c r="H81" s="44"/>
      <c r="I81" s="35" t="s">
        <v>24</v>
      </c>
      <c r="J81" s="76" t="str">
        <f>IF(J12="","",J12)</f>
        <v>26. 9. 2025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30</v>
      </c>
      <c r="D83" s="44"/>
      <c r="E83" s="44"/>
      <c r="F83" s="30" t="str">
        <f>E15</f>
        <v xml:space="preserve">Město Krnov </v>
      </c>
      <c r="G83" s="44"/>
      <c r="H83" s="44"/>
      <c r="I83" s="35" t="s">
        <v>38</v>
      </c>
      <c r="J83" s="40" t="str">
        <f>E21</f>
        <v>Ing. Petr Doležel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25.65" customHeight="1">
      <c r="A84" s="42"/>
      <c r="B84" s="43"/>
      <c r="C84" s="35" t="s">
        <v>36</v>
      </c>
      <c r="D84" s="44"/>
      <c r="E84" s="44"/>
      <c r="F84" s="30" t="str">
        <f>IF(E18="","",E18)</f>
        <v>Vyplň údaj</v>
      </c>
      <c r="G84" s="44"/>
      <c r="H84" s="44"/>
      <c r="I84" s="35" t="s">
        <v>43</v>
      </c>
      <c r="J84" s="40" t="str">
        <f>E24</f>
        <v xml:space="preserve">ing.Pospíšil Michal                  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0.32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11" customFormat="1" ht="29.28" customHeight="1">
      <c r="A86" s="183"/>
      <c r="B86" s="184"/>
      <c r="C86" s="185" t="s">
        <v>121</v>
      </c>
      <c r="D86" s="186" t="s">
        <v>66</v>
      </c>
      <c r="E86" s="186" t="s">
        <v>62</v>
      </c>
      <c r="F86" s="186" t="s">
        <v>63</v>
      </c>
      <c r="G86" s="186" t="s">
        <v>122</v>
      </c>
      <c r="H86" s="186" t="s">
        <v>123</v>
      </c>
      <c r="I86" s="186" t="s">
        <v>124</v>
      </c>
      <c r="J86" s="186" t="s">
        <v>110</v>
      </c>
      <c r="K86" s="187" t="s">
        <v>125</v>
      </c>
      <c r="L86" s="188"/>
      <c r="M86" s="96" t="s">
        <v>42</v>
      </c>
      <c r="N86" s="97" t="s">
        <v>51</v>
      </c>
      <c r="O86" s="97" t="s">
        <v>126</v>
      </c>
      <c r="P86" s="97" t="s">
        <v>127</v>
      </c>
      <c r="Q86" s="97" t="s">
        <v>128</v>
      </c>
      <c r="R86" s="97" t="s">
        <v>129</v>
      </c>
      <c r="S86" s="97" t="s">
        <v>130</v>
      </c>
      <c r="T86" s="98" t="s">
        <v>131</v>
      </c>
      <c r="U86" s="183"/>
      <c r="V86" s="183"/>
      <c r="W86" s="183"/>
      <c r="X86" s="183"/>
      <c r="Y86" s="183"/>
      <c r="Z86" s="183"/>
      <c r="AA86" s="183"/>
      <c r="AB86" s="183"/>
      <c r="AC86" s="183"/>
      <c r="AD86" s="183"/>
      <c r="AE86" s="183"/>
    </row>
    <row r="87" s="2" customFormat="1" ht="22.8" customHeight="1">
      <c r="A87" s="42"/>
      <c r="B87" s="43"/>
      <c r="C87" s="103" t="s">
        <v>132</v>
      </c>
      <c r="D87" s="44"/>
      <c r="E87" s="44"/>
      <c r="F87" s="44"/>
      <c r="G87" s="44"/>
      <c r="H87" s="44"/>
      <c r="I87" s="44"/>
      <c r="J87" s="189">
        <f>BK87</f>
        <v>0</v>
      </c>
      <c r="K87" s="44"/>
      <c r="L87" s="48"/>
      <c r="M87" s="99"/>
      <c r="N87" s="190"/>
      <c r="O87" s="100"/>
      <c r="P87" s="191">
        <f>P88</f>
        <v>0</v>
      </c>
      <c r="Q87" s="100"/>
      <c r="R87" s="191">
        <f>R88</f>
        <v>260.0408347</v>
      </c>
      <c r="S87" s="100"/>
      <c r="T87" s="192">
        <f>T88</f>
        <v>267.59199999999998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80</v>
      </c>
      <c r="AU87" s="20" t="s">
        <v>111</v>
      </c>
      <c r="BK87" s="193">
        <f>BK88</f>
        <v>0</v>
      </c>
    </row>
    <row r="88" s="12" customFormat="1" ht="25.92" customHeight="1">
      <c r="A88" s="12"/>
      <c r="B88" s="194"/>
      <c r="C88" s="195"/>
      <c r="D88" s="196" t="s">
        <v>80</v>
      </c>
      <c r="E88" s="197" t="s">
        <v>133</v>
      </c>
      <c r="F88" s="197" t="s">
        <v>134</v>
      </c>
      <c r="G88" s="195"/>
      <c r="H88" s="195"/>
      <c r="I88" s="198"/>
      <c r="J88" s="199">
        <f>BK88</f>
        <v>0</v>
      </c>
      <c r="K88" s="195"/>
      <c r="L88" s="200"/>
      <c r="M88" s="201"/>
      <c r="N88" s="202"/>
      <c r="O88" s="202"/>
      <c r="P88" s="203">
        <f>P89+P132+P179+P285+P311</f>
        <v>0</v>
      </c>
      <c r="Q88" s="202"/>
      <c r="R88" s="203">
        <f>R89+R132+R179+R285+R311</f>
        <v>260.0408347</v>
      </c>
      <c r="S88" s="202"/>
      <c r="T88" s="204">
        <f>T89+T132+T179+T285+T311</f>
        <v>267.59199999999998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86</v>
      </c>
      <c r="AT88" s="206" t="s">
        <v>80</v>
      </c>
      <c r="AU88" s="206" t="s">
        <v>81</v>
      </c>
      <c r="AY88" s="205" t="s">
        <v>135</v>
      </c>
      <c r="BK88" s="207">
        <f>BK89+BK132+BK179+BK285+BK311</f>
        <v>0</v>
      </c>
    </row>
    <row r="89" s="12" customFormat="1" ht="22.8" customHeight="1">
      <c r="A89" s="12"/>
      <c r="B89" s="194"/>
      <c r="C89" s="195"/>
      <c r="D89" s="196" t="s">
        <v>80</v>
      </c>
      <c r="E89" s="208" t="s">
        <v>136</v>
      </c>
      <c r="F89" s="208" t="s">
        <v>137</v>
      </c>
      <c r="G89" s="195"/>
      <c r="H89" s="195"/>
      <c r="I89" s="198"/>
      <c r="J89" s="209">
        <f>BK89</f>
        <v>0</v>
      </c>
      <c r="K89" s="195"/>
      <c r="L89" s="200"/>
      <c r="M89" s="201"/>
      <c r="N89" s="202"/>
      <c r="O89" s="202"/>
      <c r="P89" s="203">
        <f>SUM(P90:P131)</f>
        <v>0</v>
      </c>
      <c r="Q89" s="202"/>
      <c r="R89" s="203">
        <f>SUM(R90:R131)</f>
        <v>7.9942200000000003</v>
      </c>
      <c r="S89" s="202"/>
      <c r="T89" s="204">
        <f>SUM(T90:T131)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5" t="s">
        <v>86</v>
      </c>
      <c r="AT89" s="206" t="s">
        <v>80</v>
      </c>
      <c r="AU89" s="206" t="s">
        <v>86</v>
      </c>
      <c r="AY89" s="205" t="s">
        <v>135</v>
      </c>
      <c r="BK89" s="207">
        <f>SUM(BK90:BK131)</f>
        <v>0</v>
      </c>
    </row>
    <row r="90" s="2" customFormat="1" ht="37.8" customHeight="1">
      <c r="A90" s="42"/>
      <c r="B90" s="43"/>
      <c r="C90" s="210" t="s">
        <v>86</v>
      </c>
      <c r="D90" s="210" t="s">
        <v>138</v>
      </c>
      <c r="E90" s="211" t="s">
        <v>139</v>
      </c>
      <c r="F90" s="212" t="s">
        <v>140</v>
      </c>
      <c r="G90" s="213" t="s">
        <v>141</v>
      </c>
      <c r="H90" s="214">
        <v>90.644999999999996</v>
      </c>
      <c r="I90" s="215"/>
      <c r="J90" s="216">
        <f>ROUND(I90*H90,2)</f>
        <v>0</v>
      </c>
      <c r="K90" s="212" t="s">
        <v>142</v>
      </c>
      <c r="L90" s="48"/>
      <c r="M90" s="217" t="s">
        <v>42</v>
      </c>
      <c r="N90" s="218" t="s">
        <v>52</v>
      </c>
      <c r="O90" s="88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1" t="s">
        <v>97</v>
      </c>
      <c r="AT90" s="221" t="s">
        <v>138</v>
      </c>
      <c r="AU90" s="221" t="s">
        <v>91</v>
      </c>
      <c r="AY90" s="20" t="s">
        <v>135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0" t="s">
        <v>86</v>
      </c>
      <c r="BK90" s="222">
        <f>ROUND(I90*H90,2)</f>
        <v>0</v>
      </c>
      <c r="BL90" s="20" t="s">
        <v>97</v>
      </c>
      <c r="BM90" s="221" t="s">
        <v>143</v>
      </c>
    </row>
    <row r="91" s="2" customFormat="1">
      <c r="A91" s="42"/>
      <c r="B91" s="43"/>
      <c r="C91" s="44"/>
      <c r="D91" s="223" t="s">
        <v>144</v>
      </c>
      <c r="E91" s="44"/>
      <c r="F91" s="224" t="s">
        <v>145</v>
      </c>
      <c r="G91" s="44"/>
      <c r="H91" s="44"/>
      <c r="I91" s="225"/>
      <c r="J91" s="44"/>
      <c r="K91" s="44"/>
      <c r="L91" s="48"/>
      <c r="M91" s="226"/>
      <c r="N91" s="227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144</v>
      </c>
      <c r="AU91" s="20" t="s">
        <v>91</v>
      </c>
    </row>
    <row r="92" s="2" customFormat="1">
      <c r="A92" s="42"/>
      <c r="B92" s="43"/>
      <c r="C92" s="44"/>
      <c r="D92" s="228" t="s">
        <v>146</v>
      </c>
      <c r="E92" s="44"/>
      <c r="F92" s="229" t="s">
        <v>147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146</v>
      </c>
      <c r="AU92" s="20" t="s">
        <v>91</v>
      </c>
    </row>
    <row r="93" s="13" customFormat="1">
      <c r="A93" s="13"/>
      <c r="B93" s="230"/>
      <c r="C93" s="231"/>
      <c r="D93" s="223" t="s">
        <v>148</v>
      </c>
      <c r="E93" s="232" t="s">
        <v>42</v>
      </c>
      <c r="F93" s="233" t="s">
        <v>149</v>
      </c>
      <c r="G93" s="231"/>
      <c r="H93" s="232" t="s">
        <v>42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148</v>
      </c>
      <c r="AU93" s="239" t="s">
        <v>91</v>
      </c>
      <c r="AV93" s="13" t="s">
        <v>86</v>
      </c>
      <c r="AW93" s="13" t="s">
        <v>40</v>
      </c>
      <c r="AX93" s="13" t="s">
        <v>81</v>
      </c>
      <c r="AY93" s="239" t="s">
        <v>135</v>
      </c>
    </row>
    <row r="94" s="14" customFormat="1">
      <c r="A94" s="14"/>
      <c r="B94" s="240"/>
      <c r="C94" s="241"/>
      <c r="D94" s="223" t="s">
        <v>148</v>
      </c>
      <c r="E94" s="242" t="s">
        <v>42</v>
      </c>
      <c r="F94" s="243" t="s">
        <v>150</v>
      </c>
      <c r="G94" s="241"/>
      <c r="H94" s="244">
        <v>43.875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0" t="s">
        <v>148</v>
      </c>
      <c r="AU94" s="250" t="s">
        <v>91</v>
      </c>
      <c r="AV94" s="14" t="s">
        <v>91</v>
      </c>
      <c r="AW94" s="14" t="s">
        <v>40</v>
      </c>
      <c r="AX94" s="14" t="s">
        <v>81</v>
      </c>
      <c r="AY94" s="250" t="s">
        <v>135</v>
      </c>
    </row>
    <row r="95" s="13" customFormat="1">
      <c r="A95" s="13"/>
      <c r="B95" s="230"/>
      <c r="C95" s="231"/>
      <c r="D95" s="223" t="s">
        <v>148</v>
      </c>
      <c r="E95" s="232" t="s">
        <v>42</v>
      </c>
      <c r="F95" s="233" t="s">
        <v>151</v>
      </c>
      <c r="G95" s="231"/>
      <c r="H95" s="232" t="s">
        <v>42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148</v>
      </c>
      <c r="AU95" s="239" t="s">
        <v>91</v>
      </c>
      <c r="AV95" s="13" t="s">
        <v>86</v>
      </c>
      <c r="AW95" s="13" t="s">
        <v>40</v>
      </c>
      <c r="AX95" s="13" t="s">
        <v>81</v>
      </c>
      <c r="AY95" s="239" t="s">
        <v>135</v>
      </c>
    </row>
    <row r="96" s="14" customFormat="1">
      <c r="A96" s="14"/>
      <c r="B96" s="240"/>
      <c r="C96" s="241"/>
      <c r="D96" s="223" t="s">
        <v>148</v>
      </c>
      <c r="E96" s="242" t="s">
        <v>42</v>
      </c>
      <c r="F96" s="243" t="s">
        <v>152</v>
      </c>
      <c r="G96" s="241"/>
      <c r="H96" s="244">
        <v>2.3700000000000001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0" t="s">
        <v>148</v>
      </c>
      <c r="AU96" s="250" t="s">
        <v>91</v>
      </c>
      <c r="AV96" s="14" t="s">
        <v>91</v>
      </c>
      <c r="AW96" s="14" t="s">
        <v>40</v>
      </c>
      <c r="AX96" s="14" t="s">
        <v>81</v>
      </c>
      <c r="AY96" s="250" t="s">
        <v>135</v>
      </c>
    </row>
    <row r="97" s="13" customFormat="1">
      <c r="A97" s="13"/>
      <c r="B97" s="230"/>
      <c r="C97" s="231"/>
      <c r="D97" s="223" t="s">
        <v>148</v>
      </c>
      <c r="E97" s="232" t="s">
        <v>42</v>
      </c>
      <c r="F97" s="233" t="s">
        <v>153</v>
      </c>
      <c r="G97" s="231"/>
      <c r="H97" s="232" t="s">
        <v>42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148</v>
      </c>
      <c r="AU97" s="239" t="s">
        <v>91</v>
      </c>
      <c r="AV97" s="13" t="s">
        <v>86</v>
      </c>
      <c r="AW97" s="13" t="s">
        <v>40</v>
      </c>
      <c r="AX97" s="13" t="s">
        <v>81</v>
      </c>
      <c r="AY97" s="239" t="s">
        <v>135</v>
      </c>
    </row>
    <row r="98" s="14" customFormat="1">
      <c r="A98" s="14"/>
      <c r="B98" s="240"/>
      <c r="C98" s="241"/>
      <c r="D98" s="223" t="s">
        <v>148</v>
      </c>
      <c r="E98" s="242" t="s">
        <v>42</v>
      </c>
      <c r="F98" s="243" t="s">
        <v>154</v>
      </c>
      <c r="G98" s="241"/>
      <c r="H98" s="244">
        <v>44.399999999999999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148</v>
      </c>
      <c r="AU98" s="250" t="s">
        <v>91</v>
      </c>
      <c r="AV98" s="14" t="s">
        <v>91</v>
      </c>
      <c r="AW98" s="14" t="s">
        <v>40</v>
      </c>
      <c r="AX98" s="14" t="s">
        <v>81</v>
      </c>
      <c r="AY98" s="250" t="s">
        <v>135</v>
      </c>
    </row>
    <row r="99" s="2" customFormat="1" ht="16.5" customHeight="1">
      <c r="A99" s="42"/>
      <c r="B99" s="43"/>
      <c r="C99" s="251" t="s">
        <v>91</v>
      </c>
      <c r="D99" s="251" t="s">
        <v>155</v>
      </c>
      <c r="E99" s="252" t="s">
        <v>156</v>
      </c>
      <c r="F99" s="253" t="s">
        <v>157</v>
      </c>
      <c r="G99" s="254" t="s">
        <v>158</v>
      </c>
      <c r="H99" s="255">
        <v>7.992</v>
      </c>
      <c r="I99" s="256"/>
      <c r="J99" s="257">
        <f>ROUND(I99*H99,2)</f>
        <v>0</v>
      </c>
      <c r="K99" s="253" t="s">
        <v>142</v>
      </c>
      <c r="L99" s="258"/>
      <c r="M99" s="259" t="s">
        <v>42</v>
      </c>
      <c r="N99" s="260" t="s">
        <v>52</v>
      </c>
      <c r="O99" s="88"/>
      <c r="P99" s="219">
        <f>O99*H99</f>
        <v>0</v>
      </c>
      <c r="Q99" s="219">
        <v>1</v>
      </c>
      <c r="R99" s="219">
        <f>Q99*H99</f>
        <v>7.992</v>
      </c>
      <c r="S99" s="219">
        <v>0</v>
      </c>
      <c r="T99" s="220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1" t="s">
        <v>159</v>
      </c>
      <c r="AT99" s="221" t="s">
        <v>155</v>
      </c>
      <c r="AU99" s="221" t="s">
        <v>91</v>
      </c>
      <c r="AY99" s="20" t="s">
        <v>135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0" t="s">
        <v>86</v>
      </c>
      <c r="BK99" s="222">
        <f>ROUND(I99*H99,2)</f>
        <v>0</v>
      </c>
      <c r="BL99" s="20" t="s">
        <v>97</v>
      </c>
      <c r="BM99" s="221" t="s">
        <v>160</v>
      </c>
    </row>
    <row r="100" s="2" customFormat="1">
      <c r="A100" s="42"/>
      <c r="B100" s="43"/>
      <c r="C100" s="44"/>
      <c r="D100" s="223" t="s">
        <v>144</v>
      </c>
      <c r="E100" s="44"/>
      <c r="F100" s="224" t="s">
        <v>157</v>
      </c>
      <c r="G100" s="44"/>
      <c r="H100" s="44"/>
      <c r="I100" s="225"/>
      <c r="J100" s="44"/>
      <c r="K100" s="44"/>
      <c r="L100" s="48"/>
      <c r="M100" s="226"/>
      <c r="N100" s="227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144</v>
      </c>
      <c r="AU100" s="20" t="s">
        <v>91</v>
      </c>
    </row>
    <row r="101" s="13" customFormat="1">
      <c r="A101" s="13"/>
      <c r="B101" s="230"/>
      <c r="C101" s="231"/>
      <c r="D101" s="223" t="s">
        <v>148</v>
      </c>
      <c r="E101" s="232" t="s">
        <v>42</v>
      </c>
      <c r="F101" s="233" t="s">
        <v>153</v>
      </c>
      <c r="G101" s="231"/>
      <c r="H101" s="232" t="s">
        <v>42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148</v>
      </c>
      <c r="AU101" s="239" t="s">
        <v>91</v>
      </c>
      <c r="AV101" s="13" t="s">
        <v>86</v>
      </c>
      <c r="AW101" s="13" t="s">
        <v>40</v>
      </c>
      <c r="AX101" s="13" t="s">
        <v>81</v>
      </c>
      <c r="AY101" s="239" t="s">
        <v>135</v>
      </c>
    </row>
    <row r="102" s="14" customFormat="1">
      <c r="A102" s="14"/>
      <c r="B102" s="240"/>
      <c r="C102" s="241"/>
      <c r="D102" s="223" t="s">
        <v>148</v>
      </c>
      <c r="E102" s="242" t="s">
        <v>42</v>
      </c>
      <c r="F102" s="243" t="s">
        <v>161</v>
      </c>
      <c r="G102" s="241"/>
      <c r="H102" s="244">
        <v>7.992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148</v>
      </c>
      <c r="AU102" s="250" t="s">
        <v>91</v>
      </c>
      <c r="AV102" s="14" t="s">
        <v>91</v>
      </c>
      <c r="AW102" s="14" t="s">
        <v>40</v>
      </c>
      <c r="AX102" s="14" t="s">
        <v>86</v>
      </c>
      <c r="AY102" s="250" t="s">
        <v>135</v>
      </c>
    </row>
    <row r="103" s="2" customFormat="1" ht="24.15" customHeight="1">
      <c r="A103" s="42"/>
      <c r="B103" s="43"/>
      <c r="C103" s="210" t="s">
        <v>94</v>
      </c>
      <c r="D103" s="210" t="s">
        <v>138</v>
      </c>
      <c r="E103" s="211" t="s">
        <v>162</v>
      </c>
      <c r="F103" s="212" t="s">
        <v>163</v>
      </c>
      <c r="G103" s="213" t="s">
        <v>141</v>
      </c>
      <c r="H103" s="214">
        <v>44.399999999999999</v>
      </c>
      <c r="I103" s="215"/>
      <c r="J103" s="216">
        <f>ROUND(I103*H103,2)</f>
        <v>0</v>
      </c>
      <c r="K103" s="212" t="s">
        <v>142</v>
      </c>
      <c r="L103" s="48"/>
      <c r="M103" s="217" t="s">
        <v>42</v>
      </c>
      <c r="N103" s="218" t="s">
        <v>52</v>
      </c>
      <c r="O103" s="88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1" t="s">
        <v>97</v>
      </c>
      <c r="AT103" s="221" t="s">
        <v>138</v>
      </c>
      <c r="AU103" s="221" t="s">
        <v>91</v>
      </c>
      <c r="AY103" s="20" t="s">
        <v>135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0" t="s">
        <v>86</v>
      </c>
      <c r="BK103" s="222">
        <f>ROUND(I103*H103,2)</f>
        <v>0</v>
      </c>
      <c r="BL103" s="20" t="s">
        <v>97</v>
      </c>
      <c r="BM103" s="221" t="s">
        <v>164</v>
      </c>
    </row>
    <row r="104" s="2" customFormat="1">
      <c r="A104" s="42"/>
      <c r="B104" s="43"/>
      <c r="C104" s="44"/>
      <c r="D104" s="223" t="s">
        <v>144</v>
      </c>
      <c r="E104" s="44"/>
      <c r="F104" s="224" t="s">
        <v>165</v>
      </c>
      <c r="G104" s="44"/>
      <c r="H104" s="44"/>
      <c r="I104" s="225"/>
      <c r="J104" s="44"/>
      <c r="K104" s="44"/>
      <c r="L104" s="48"/>
      <c r="M104" s="226"/>
      <c r="N104" s="227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144</v>
      </c>
      <c r="AU104" s="20" t="s">
        <v>91</v>
      </c>
    </row>
    <row r="105" s="2" customFormat="1">
      <c r="A105" s="42"/>
      <c r="B105" s="43"/>
      <c r="C105" s="44"/>
      <c r="D105" s="228" t="s">
        <v>146</v>
      </c>
      <c r="E105" s="44"/>
      <c r="F105" s="229" t="s">
        <v>166</v>
      </c>
      <c r="G105" s="44"/>
      <c r="H105" s="44"/>
      <c r="I105" s="225"/>
      <c r="J105" s="44"/>
      <c r="K105" s="44"/>
      <c r="L105" s="48"/>
      <c r="M105" s="226"/>
      <c r="N105" s="227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146</v>
      </c>
      <c r="AU105" s="20" t="s">
        <v>91</v>
      </c>
    </row>
    <row r="106" s="13" customFormat="1">
      <c r="A106" s="13"/>
      <c r="B106" s="230"/>
      <c r="C106" s="231"/>
      <c r="D106" s="223" t="s">
        <v>148</v>
      </c>
      <c r="E106" s="232" t="s">
        <v>42</v>
      </c>
      <c r="F106" s="233" t="s">
        <v>153</v>
      </c>
      <c r="G106" s="231"/>
      <c r="H106" s="232" t="s">
        <v>42</v>
      </c>
      <c r="I106" s="234"/>
      <c r="J106" s="231"/>
      <c r="K106" s="231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148</v>
      </c>
      <c r="AU106" s="239" t="s">
        <v>91</v>
      </c>
      <c r="AV106" s="13" t="s">
        <v>86</v>
      </c>
      <c r="AW106" s="13" t="s">
        <v>40</v>
      </c>
      <c r="AX106" s="13" t="s">
        <v>81</v>
      </c>
      <c r="AY106" s="239" t="s">
        <v>135</v>
      </c>
    </row>
    <row r="107" s="14" customFormat="1">
      <c r="A107" s="14"/>
      <c r="B107" s="240"/>
      <c r="C107" s="241"/>
      <c r="D107" s="223" t="s">
        <v>148</v>
      </c>
      <c r="E107" s="242" t="s">
        <v>42</v>
      </c>
      <c r="F107" s="243" t="s">
        <v>154</v>
      </c>
      <c r="G107" s="241"/>
      <c r="H107" s="244">
        <v>44.399999999999999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148</v>
      </c>
      <c r="AU107" s="250" t="s">
        <v>91</v>
      </c>
      <c r="AV107" s="14" t="s">
        <v>91</v>
      </c>
      <c r="AW107" s="14" t="s">
        <v>40</v>
      </c>
      <c r="AX107" s="14" t="s">
        <v>81</v>
      </c>
      <c r="AY107" s="250" t="s">
        <v>135</v>
      </c>
    </row>
    <row r="108" s="2" customFormat="1" ht="24.15" customHeight="1">
      <c r="A108" s="42"/>
      <c r="B108" s="43"/>
      <c r="C108" s="210" t="s">
        <v>97</v>
      </c>
      <c r="D108" s="210" t="s">
        <v>138</v>
      </c>
      <c r="E108" s="211" t="s">
        <v>167</v>
      </c>
      <c r="F108" s="212" t="s">
        <v>168</v>
      </c>
      <c r="G108" s="213" t="s">
        <v>141</v>
      </c>
      <c r="H108" s="214">
        <v>44.399999999999999</v>
      </c>
      <c r="I108" s="215"/>
      <c r="J108" s="216">
        <f>ROUND(I108*H108,2)</f>
        <v>0</v>
      </c>
      <c r="K108" s="212" t="s">
        <v>142</v>
      </c>
      <c r="L108" s="48"/>
      <c r="M108" s="217" t="s">
        <v>42</v>
      </c>
      <c r="N108" s="218" t="s">
        <v>52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97</v>
      </c>
      <c r="AT108" s="221" t="s">
        <v>138</v>
      </c>
      <c r="AU108" s="221" t="s">
        <v>91</v>
      </c>
      <c r="AY108" s="20" t="s">
        <v>135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97</v>
      </c>
      <c r="BM108" s="221" t="s">
        <v>169</v>
      </c>
    </row>
    <row r="109" s="2" customFormat="1">
      <c r="A109" s="42"/>
      <c r="B109" s="43"/>
      <c r="C109" s="44"/>
      <c r="D109" s="223" t="s">
        <v>144</v>
      </c>
      <c r="E109" s="44"/>
      <c r="F109" s="224" t="s">
        <v>170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144</v>
      </c>
      <c r="AU109" s="20" t="s">
        <v>91</v>
      </c>
    </row>
    <row r="110" s="2" customFormat="1">
      <c r="A110" s="42"/>
      <c r="B110" s="43"/>
      <c r="C110" s="44"/>
      <c r="D110" s="228" t="s">
        <v>146</v>
      </c>
      <c r="E110" s="44"/>
      <c r="F110" s="229" t="s">
        <v>171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146</v>
      </c>
      <c r="AU110" s="20" t="s">
        <v>91</v>
      </c>
    </row>
    <row r="111" s="13" customFormat="1">
      <c r="A111" s="13"/>
      <c r="B111" s="230"/>
      <c r="C111" s="231"/>
      <c r="D111" s="223" t="s">
        <v>148</v>
      </c>
      <c r="E111" s="232" t="s">
        <v>42</v>
      </c>
      <c r="F111" s="233" t="s">
        <v>153</v>
      </c>
      <c r="G111" s="231"/>
      <c r="H111" s="232" t="s">
        <v>42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148</v>
      </c>
      <c r="AU111" s="239" t="s">
        <v>91</v>
      </c>
      <c r="AV111" s="13" t="s">
        <v>86</v>
      </c>
      <c r="AW111" s="13" t="s">
        <v>40</v>
      </c>
      <c r="AX111" s="13" t="s">
        <v>81</v>
      </c>
      <c r="AY111" s="239" t="s">
        <v>135</v>
      </c>
    </row>
    <row r="112" s="14" customFormat="1">
      <c r="A112" s="14"/>
      <c r="B112" s="240"/>
      <c r="C112" s="241"/>
      <c r="D112" s="223" t="s">
        <v>148</v>
      </c>
      <c r="E112" s="242" t="s">
        <v>42</v>
      </c>
      <c r="F112" s="243" t="s">
        <v>154</v>
      </c>
      <c r="G112" s="241"/>
      <c r="H112" s="244">
        <v>44.399999999999999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148</v>
      </c>
      <c r="AU112" s="250" t="s">
        <v>91</v>
      </c>
      <c r="AV112" s="14" t="s">
        <v>91</v>
      </c>
      <c r="AW112" s="14" t="s">
        <v>40</v>
      </c>
      <c r="AX112" s="14" t="s">
        <v>81</v>
      </c>
      <c r="AY112" s="250" t="s">
        <v>135</v>
      </c>
    </row>
    <row r="113" s="2" customFormat="1" ht="16.5" customHeight="1">
      <c r="A113" s="42"/>
      <c r="B113" s="43"/>
      <c r="C113" s="251" t="s">
        <v>100</v>
      </c>
      <c r="D113" s="251" t="s">
        <v>155</v>
      </c>
      <c r="E113" s="252" t="s">
        <v>172</v>
      </c>
      <c r="F113" s="253" t="s">
        <v>173</v>
      </c>
      <c r="G113" s="254" t="s">
        <v>174</v>
      </c>
      <c r="H113" s="255">
        <v>2.2200000000000002</v>
      </c>
      <c r="I113" s="256"/>
      <c r="J113" s="257">
        <f>ROUND(I113*H113,2)</f>
        <v>0</v>
      </c>
      <c r="K113" s="253" t="s">
        <v>142</v>
      </c>
      <c r="L113" s="258"/>
      <c r="M113" s="259" t="s">
        <v>42</v>
      </c>
      <c r="N113" s="260" t="s">
        <v>52</v>
      </c>
      <c r="O113" s="88"/>
      <c r="P113" s="219">
        <f>O113*H113</f>
        <v>0</v>
      </c>
      <c r="Q113" s="219">
        <v>0.001</v>
      </c>
      <c r="R113" s="219">
        <f>Q113*H113</f>
        <v>0.0022200000000000002</v>
      </c>
      <c r="S113" s="219">
        <v>0</v>
      </c>
      <c r="T113" s="220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1" t="s">
        <v>159</v>
      </c>
      <c r="AT113" s="221" t="s">
        <v>155</v>
      </c>
      <c r="AU113" s="221" t="s">
        <v>91</v>
      </c>
      <c r="AY113" s="20" t="s">
        <v>135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0" t="s">
        <v>86</v>
      </c>
      <c r="BK113" s="222">
        <f>ROUND(I113*H113,2)</f>
        <v>0</v>
      </c>
      <c r="BL113" s="20" t="s">
        <v>97</v>
      </c>
      <c r="BM113" s="221" t="s">
        <v>175</v>
      </c>
    </row>
    <row r="114" s="2" customFormat="1">
      <c r="A114" s="42"/>
      <c r="B114" s="43"/>
      <c r="C114" s="44"/>
      <c r="D114" s="223" t="s">
        <v>144</v>
      </c>
      <c r="E114" s="44"/>
      <c r="F114" s="224" t="s">
        <v>173</v>
      </c>
      <c r="G114" s="44"/>
      <c r="H114" s="44"/>
      <c r="I114" s="225"/>
      <c r="J114" s="44"/>
      <c r="K114" s="44"/>
      <c r="L114" s="48"/>
      <c r="M114" s="226"/>
      <c r="N114" s="227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144</v>
      </c>
      <c r="AU114" s="20" t="s">
        <v>91</v>
      </c>
    </row>
    <row r="115" s="13" customFormat="1">
      <c r="A115" s="13"/>
      <c r="B115" s="230"/>
      <c r="C115" s="231"/>
      <c r="D115" s="223" t="s">
        <v>148</v>
      </c>
      <c r="E115" s="232" t="s">
        <v>42</v>
      </c>
      <c r="F115" s="233" t="s">
        <v>153</v>
      </c>
      <c r="G115" s="231"/>
      <c r="H115" s="232" t="s">
        <v>42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148</v>
      </c>
      <c r="AU115" s="239" t="s">
        <v>91</v>
      </c>
      <c r="AV115" s="13" t="s">
        <v>86</v>
      </c>
      <c r="AW115" s="13" t="s">
        <v>40</v>
      </c>
      <c r="AX115" s="13" t="s">
        <v>81</v>
      </c>
      <c r="AY115" s="239" t="s">
        <v>135</v>
      </c>
    </row>
    <row r="116" s="14" customFormat="1">
      <c r="A116" s="14"/>
      <c r="B116" s="240"/>
      <c r="C116" s="241"/>
      <c r="D116" s="223" t="s">
        <v>148</v>
      </c>
      <c r="E116" s="242" t="s">
        <v>42</v>
      </c>
      <c r="F116" s="243" t="s">
        <v>176</v>
      </c>
      <c r="G116" s="241"/>
      <c r="H116" s="244">
        <v>2.2200000000000002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148</v>
      </c>
      <c r="AU116" s="250" t="s">
        <v>91</v>
      </c>
      <c r="AV116" s="14" t="s">
        <v>91</v>
      </c>
      <c r="AW116" s="14" t="s">
        <v>40</v>
      </c>
      <c r="AX116" s="14" t="s">
        <v>81</v>
      </c>
      <c r="AY116" s="250" t="s">
        <v>135</v>
      </c>
    </row>
    <row r="117" s="2" customFormat="1" ht="21.75" customHeight="1">
      <c r="A117" s="42"/>
      <c r="B117" s="43"/>
      <c r="C117" s="210" t="s">
        <v>177</v>
      </c>
      <c r="D117" s="210" t="s">
        <v>138</v>
      </c>
      <c r="E117" s="211" t="s">
        <v>178</v>
      </c>
      <c r="F117" s="212" t="s">
        <v>179</v>
      </c>
      <c r="G117" s="213" t="s">
        <v>141</v>
      </c>
      <c r="H117" s="214">
        <v>44.399999999999999</v>
      </c>
      <c r="I117" s="215"/>
      <c r="J117" s="216">
        <f>ROUND(I117*H117,2)</f>
        <v>0</v>
      </c>
      <c r="K117" s="212" t="s">
        <v>142</v>
      </c>
      <c r="L117" s="48"/>
      <c r="M117" s="217" t="s">
        <v>42</v>
      </c>
      <c r="N117" s="218" t="s">
        <v>52</v>
      </c>
      <c r="O117" s="88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1" t="s">
        <v>97</v>
      </c>
      <c r="AT117" s="221" t="s">
        <v>138</v>
      </c>
      <c r="AU117" s="221" t="s">
        <v>91</v>
      </c>
      <c r="AY117" s="20" t="s">
        <v>135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0" t="s">
        <v>86</v>
      </c>
      <c r="BK117" s="222">
        <f>ROUND(I117*H117,2)</f>
        <v>0</v>
      </c>
      <c r="BL117" s="20" t="s">
        <v>97</v>
      </c>
      <c r="BM117" s="221" t="s">
        <v>180</v>
      </c>
    </row>
    <row r="118" s="2" customFormat="1">
      <c r="A118" s="42"/>
      <c r="B118" s="43"/>
      <c r="C118" s="44"/>
      <c r="D118" s="223" t="s">
        <v>144</v>
      </c>
      <c r="E118" s="44"/>
      <c r="F118" s="224" t="s">
        <v>181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144</v>
      </c>
      <c r="AU118" s="20" t="s">
        <v>91</v>
      </c>
    </row>
    <row r="119" s="2" customFormat="1">
      <c r="A119" s="42"/>
      <c r="B119" s="43"/>
      <c r="C119" s="44"/>
      <c r="D119" s="228" t="s">
        <v>146</v>
      </c>
      <c r="E119" s="44"/>
      <c r="F119" s="229" t="s">
        <v>182</v>
      </c>
      <c r="G119" s="44"/>
      <c r="H119" s="44"/>
      <c r="I119" s="225"/>
      <c r="J119" s="44"/>
      <c r="K119" s="44"/>
      <c r="L119" s="48"/>
      <c r="M119" s="226"/>
      <c r="N119" s="227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146</v>
      </c>
      <c r="AU119" s="20" t="s">
        <v>91</v>
      </c>
    </row>
    <row r="120" s="13" customFormat="1">
      <c r="A120" s="13"/>
      <c r="B120" s="230"/>
      <c r="C120" s="231"/>
      <c r="D120" s="223" t="s">
        <v>148</v>
      </c>
      <c r="E120" s="232" t="s">
        <v>42</v>
      </c>
      <c r="F120" s="233" t="s">
        <v>153</v>
      </c>
      <c r="G120" s="231"/>
      <c r="H120" s="232" t="s">
        <v>42</v>
      </c>
      <c r="I120" s="234"/>
      <c r="J120" s="231"/>
      <c r="K120" s="231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148</v>
      </c>
      <c r="AU120" s="239" t="s">
        <v>91</v>
      </c>
      <c r="AV120" s="13" t="s">
        <v>86</v>
      </c>
      <c r="AW120" s="13" t="s">
        <v>40</v>
      </c>
      <c r="AX120" s="13" t="s">
        <v>81</v>
      </c>
      <c r="AY120" s="239" t="s">
        <v>135</v>
      </c>
    </row>
    <row r="121" s="14" customFormat="1">
      <c r="A121" s="14"/>
      <c r="B121" s="240"/>
      <c r="C121" s="241"/>
      <c r="D121" s="223" t="s">
        <v>148</v>
      </c>
      <c r="E121" s="242" t="s">
        <v>42</v>
      </c>
      <c r="F121" s="243" t="s">
        <v>154</v>
      </c>
      <c r="G121" s="241"/>
      <c r="H121" s="244">
        <v>44.399999999999999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148</v>
      </c>
      <c r="AU121" s="250" t="s">
        <v>91</v>
      </c>
      <c r="AV121" s="14" t="s">
        <v>91</v>
      </c>
      <c r="AW121" s="14" t="s">
        <v>40</v>
      </c>
      <c r="AX121" s="14" t="s">
        <v>81</v>
      </c>
      <c r="AY121" s="250" t="s">
        <v>135</v>
      </c>
    </row>
    <row r="122" s="2" customFormat="1" ht="24.15" customHeight="1">
      <c r="A122" s="42"/>
      <c r="B122" s="43"/>
      <c r="C122" s="210" t="s">
        <v>183</v>
      </c>
      <c r="D122" s="210" t="s">
        <v>138</v>
      </c>
      <c r="E122" s="211" t="s">
        <v>184</v>
      </c>
      <c r="F122" s="212" t="s">
        <v>185</v>
      </c>
      <c r="G122" s="213" t="s">
        <v>141</v>
      </c>
      <c r="H122" s="214">
        <v>56.244999999999997</v>
      </c>
      <c r="I122" s="215"/>
      <c r="J122" s="216">
        <f>ROUND(I122*H122,2)</f>
        <v>0</v>
      </c>
      <c r="K122" s="212" t="s">
        <v>142</v>
      </c>
      <c r="L122" s="48"/>
      <c r="M122" s="217" t="s">
        <v>42</v>
      </c>
      <c r="N122" s="218" t="s">
        <v>52</v>
      </c>
      <c r="O122" s="88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1" t="s">
        <v>97</v>
      </c>
      <c r="AT122" s="221" t="s">
        <v>138</v>
      </c>
      <c r="AU122" s="221" t="s">
        <v>91</v>
      </c>
      <c r="AY122" s="20" t="s">
        <v>135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20" t="s">
        <v>86</v>
      </c>
      <c r="BK122" s="222">
        <f>ROUND(I122*H122,2)</f>
        <v>0</v>
      </c>
      <c r="BL122" s="20" t="s">
        <v>97</v>
      </c>
      <c r="BM122" s="221" t="s">
        <v>186</v>
      </c>
    </row>
    <row r="123" s="2" customFormat="1">
      <c r="A123" s="42"/>
      <c r="B123" s="43"/>
      <c r="C123" s="44"/>
      <c r="D123" s="223" t="s">
        <v>144</v>
      </c>
      <c r="E123" s="44"/>
      <c r="F123" s="224" t="s">
        <v>187</v>
      </c>
      <c r="G123" s="44"/>
      <c r="H123" s="44"/>
      <c r="I123" s="225"/>
      <c r="J123" s="44"/>
      <c r="K123" s="44"/>
      <c r="L123" s="48"/>
      <c r="M123" s="226"/>
      <c r="N123" s="227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144</v>
      </c>
      <c r="AU123" s="20" t="s">
        <v>91</v>
      </c>
    </row>
    <row r="124" s="2" customFormat="1">
      <c r="A124" s="42"/>
      <c r="B124" s="43"/>
      <c r="C124" s="44"/>
      <c r="D124" s="228" t="s">
        <v>146</v>
      </c>
      <c r="E124" s="44"/>
      <c r="F124" s="229" t="s">
        <v>188</v>
      </c>
      <c r="G124" s="44"/>
      <c r="H124" s="44"/>
      <c r="I124" s="225"/>
      <c r="J124" s="44"/>
      <c r="K124" s="44"/>
      <c r="L124" s="48"/>
      <c r="M124" s="226"/>
      <c r="N124" s="227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146</v>
      </c>
      <c r="AU124" s="20" t="s">
        <v>91</v>
      </c>
    </row>
    <row r="125" s="2" customFormat="1">
      <c r="A125" s="42"/>
      <c r="B125" s="43"/>
      <c r="C125" s="44"/>
      <c r="D125" s="223" t="s">
        <v>189</v>
      </c>
      <c r="E125" s="44"/>
      <c r="F125" s="261" t="s">
        <v>190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189</v>
      </c>
      <c r="AU125" s="20" t="s">
        <v>91</v>
      </c>
    </row>
    <row r="126" s="13" customFormat="1">
      <c r="A126" s="13"/>
      <c r="B126" s="230"/>
      <c r="C126" s="231"/>
      <c r="D126" s="223" t="s">
        <v>148</v>
      </c>
      <c r="E126" s="232" t="s">
        <v>42</v>
      </c>
      <c r="F126" s="233" t="s">
        <v>149</v>
      </c>
      <c r="G126" s="231"/>
      <c r="H126" s="232" t="s">
        <v>42</v>
      </c>
      <c r="I126" s="234"/>
      <c r="J126" s="231"/>
      <c r="K126" s="231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148</v>
      </c>
      <c r="AU126" s="239" t="s">
        <v>91</v>
      </c>
      <c r="AV126" s="13" t="s">
        <v>86</v>
      </c>
      <c r="AW126" s="13" t="s">
        <v>40</v>
      </c>
      <c r="AX126" s="13" t="s">
        <v>81</v>
      </c>
      <c r="AY126" s="239" t="s">
        <v>135</v>
      </c>
    </row>
    <row r="127" s="14" customFormat="1">
      <c r="A127" s="14"/>
      <c r="B127" s="240"/>
      <c r="C127" s="241"/>
      <c r="D127" s="223" t="s">
        <v>148</v>
      </c>
      <c r="E127" s="242" t="s">
        <v>42</v>
      </c>
      <c r="F127" s="243" t="s">
        <v>150</v>
      </c>
      <c r="G127" s="241"/>
      <c r="H127" s="244">
        <v>43.875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148</v>
      </c>
      <c r="AU127" s="250" t="s">
        <v>91</v>
      </c>
      <c r="AV127" s="14" t="s">
        <v>91</v>
      </c>
      <c r="AW127" s="14" t="s">
        <v>40</v>
      </c>
      <c r="AX127" s="14" t="s">
        <v>81</v>
      </c>
      <c r="AY127" s="250" t="s">
        <v>135</v>
      </c>
    </row>
    <row r="128" s="13" customFormat="1">
      <c r="A128" s="13"/>
      <c r="B128" s="230"/>
      <c r="C128" s="231"/>
      <c r="D128" s="223" t="s">
        <v>148</v>
      </c>
      <c r="E128" s="232" t="s">
        <v>42</v>
      </c>
      <c r="F128" s="233" t="s">
        <v>191</v>
      </c>
      <c r="G128" s="231"/>
      <c r="H128" s="232" t="s">
        <v>42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148</v>
      </c>
      <c r="AU128" s="239" t="s">
        <v>91</v>
      </c>
      <c r="AV128" s="13" t="s">
        <v>86</v>
      </c>
      <c r="AW128" s="13" t="s">
        <v>40</v>
      </c>
      <c r="AX128" s="13" t="s">
        <v>81</v>
      </c>
      <c r="AY128" s="239" t="s">
        <v>135</v>
      </c>
    </row>
    <row r="129" s="14" customFormat="1">
      <c r="A129" s="14"/>
      <c r="B129" s="240"/>
      <c r="C129" s="241"/>
      <c r="D129" s="223" t="s">
        <v>148</v>
      </c>
      <c r="E129" s="242" t="s">
        <v>42</v>
      </c>
      <c r="F129" s="243" t="s">
        <v>152</v>
      </c>
      <c r="G129" s="241"/>
      <c r="H129" s="244">
        <v>2.3700000000000001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0" t="s">
        <v>148</v>
      </c>
      <c r="AU129" s="250" t="s">
        <v>91</v>
      </c>
      <c r="AV129" s="14" t="s">
        <v>91</v>
      </c>
      <c r="AW129" s="14" t="s">
        <v>40</v>
      </c>
      <c r="AX129" s="14" t="s">
        <v>81</v>
      </c>
      <c r="AY129" s="250" t="s">
        <v>135</v>
      </c>
    </row>
    <row r="130" s="13" customFormat="1">
      <c r="A130" s="13"/>
      <c r="B130" s="230"/>
      <c r="C130" s="231"/>
      <c r="D130" s="223" t="s">
        <v>148</v>
      </c>
      <c r="E130" s="232" t="s">
        <v>42</v>
      </c>
      <c r="F130" s="233" t="s">
        <v>192</v>
      </c>
      <c r="G130" s="231"/>
      <c r="H130" s="232" t="s">
        <v>42</v>
      </c>
      <c r="I130" s="234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148</v>
      </c>
      <c r="AU130" s="239" t="s">
        <v>91</v>
      </c>
      <c r="AV130" s="13" t="s">
        <v>86</v>
      </c>
      <c r="AW130" s="13" t="s">
        <v>40</v>
      </c>
      <c r="AX130" s="13" t="s">
        <v>81</v>
      </c>
      <c r="AY130" s="239" t="s">
        <v>135</v>
      </c>
    </row>
    <row r="131" s="14" customFormat="1">
      <c r="A131" s="14"/>
      <c r="B131" s="240"/>
      <c r="C131" s="241"/>
      <c r="D131" s="223" t="s">
        <v>148</v>
      </c>
      <c r="E131" s="242" t="s">
        <v>42</v>
      </c>
      <c r="F131" s="243" t="s">
        <v>193</v>
      </c>
      <c r="G131" s="241"/>
      <c r="H131" s="244">
        <v>10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148</v>
      </c>
      <c r="AU131" s="250" t="s">
        <v>91</v>
      </c>
      <c r="AV131" s="14" t="s">
        <v>91</v>
      </c>
      <c r="AW131" s="14" t="s">
        <v>40</v>
      </c>
      <c r="AX131" s="14" t="s">
        <v>81</v>
      </c>
      <c r="AY131" s="250" t="s">
        <v>135</v>
      </c>
    </row>
    <row r="132" s="12" customFormat="1" ht="22.8" customHeight="1">
      <c r="A132" s="12"/>
      <c r="B132" s="194"/>
      <c r="C132" s="195"/>
      <c r="D132" s="196" t="s">
        <v>80</v>
      </c>
      <c r="E132" s="208" t="s">
        <v>194</v>
      </c>
      <c r="F132" s="208" t="s">
        <v>195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SUM(P133:P178)</f>
        <v>0</v>
      </c>
      <c r="Q132" s="202"/>
      <c r="R132" s="203">
        <f>SUM(R133:R178)</f>
        <v>2.1250199999999997</v>
      </c>
      <c r="S132" s="202"/>
      <c r="T132" s="204">
        <f>SUM(T133:T178)</f>
        <v>2.9249999999999998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5" t="s">
        <v>86</v>
      </c>
      <c r="AT132" s="206" t="s">
        <v>80</v>
      </c>
      <c r="AU132" s="206" t="s">
        <v>86</v>
      </c>
      <c r="AY132" s="205" t="s">
        <v>135</v>
      </c>
      <c r="BK132" s="207">
        <f>SUM(BK133:BK178)</f>
        <v>0</v>
      </c>
    </row>
    <row r="133" s="2" customFormat="1" ht="24.15" customHeight="1">
      <c r="A133" s="42"/>
      <c r="B133" s="43"/>
      <c r="C133" s="210" t="s">
        <v>159</v>
      </c>
      <c r="D133" s="210" t="s">
        <v>138</v>
      </c>
      <c r="E133" s="211" t="s">
        <v>196</v>
      </c>
      <c r="F133" s="212" t="s">
        <v>197</v>
      </c>
      <c r="G133" s="213" t="s">
        <v>141</v>
      </c>
      <c r="H133" s="214">
        <v>7</v>
      </c>
      <c r="I133" s="215"/>
      <c r="J133" s="216">
        <f>ROUND(I133*H133,2)</f>
        <v>0</v>
      </c>
      <c r="K133" s="212" t="s">
        <v>142</v>
      </c>
      <c r="L133" s="48"/>
      <c r="M133" s="217" t="s">
        <v>42</v>
      </c>
      <c r="N133" s="218" t="s">
        <v>52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1" t="s">
        <v>97</v>
      </c>
      <c r="AT133" s="221" t="s">
        <v>138</v>
      </c>
      <c r="AU133" s="221" t="s">
        <v>91</v>
      </c>
      <c r="AY133" s="20" t="s">
        <v>135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20" t="s">
        <v>86</v>
      </c>
      <c r="BK133" s="222">
        <f>ROUND(I133*H133,2)</f>
        <v>0</v>
      </c>
      <c r="BL133" s="20" t="s">
        <v>97</v>
      </c>
      <c r="BM133" s="221" t="s">
        <v>198</v>
      </c>
    </row>
    <row r="134" s="2" customFormat="1">
      <c r="A134" s="42"/>
      <c r="B134" s="43"/>
      <c r="C134" s="44"/>
      <c r="D134" s="223" t="s">
        <v>144</v>
      </c>
      <c r="E134" s="44"/>
      <c r="F134" s="224" t="s">
        <v>199</v>
      </c>
      <c r="G134" s="44"/>
      <c r="H134" s="44"/>
      <c r="I134" s="225"/>
      <c r="J134" s="44"/>
      <c r="K134" s="44"/>
      <c r="L134" s="48"/>
      <c r="M134" s="226"/>
      <c r="N134" s="227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144</v>
      </c>
      <c r="AU134" s="20" t="s">
        <v>91</v>
      </c>
    </row>
    <row r="135" s="2" customFormat="1">
      <c r="A135" s="42"/>
      <c r="B135" s="43"/>
      <c r="C135" s="44"/>
      <c r="D135" s="228" t="s">
        <v>146</v>
      </c>
      <c r="E135" s="44"/>
      <c r="F135" s="229" t="s">
        <v>200</v>
      </c>
      <c r="G135" s="44"/>
      <c r="H135" s="44"/>
      <c r="I135" s="225"/>
      <c r="J135" s="44"/>
      <c r="K135" s="44"/>
      <c r="L135" s="48"/>
      <c r="M135" s="226"/>
      <c r="N135" s="227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146</v>
      </c>
      <c r="AU135" s="20" t="s">
        <v>91</v>
      </c>
    </row>
    <row r="136" s="13" customFormat="1">
      <c r="A136" s="13"/>
      <c r="B136" s="230"/>
      <c r="C136" s="231"/>
      <c r="D136" s="223" t="s">
        <v>148</v>
      </c>
      <c r="E136" s="232" t="s">
        <v>42</v>
      </c>
      <c r="F136" s="233" t="s">
        <v>192</v>
      </c>
      <c r="G136" s="231"/>
      <c r="H136" s="232" t="s">
        <v>42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148</v>
      </c>
      <c r="AU136" s="239" t="s">
        <v>91</v>
      </c>
      <c r="AV136" s="13" t="s">
        <v>86</v>
      </c>
      <c r="AW136" s="13" t="s">
        <v>40</v>
      </c>
      <c r="AX136" s="13" t="s">
        <v>81</v>
      </c>
      <c r="AY136" s="239" t="s">
        <v>135</v>
      </c>
    </row>
    <row r="137" s="14" customFormat="1">
      <c r="A137" s="14"/>
      <c r="B137" s="240"/>
      <c r="C137" s="241"/>
      <c r="D137" s="223" t="s">
        <v>148</v>
      </c>
      <c r="E137" s="242" t="s">
        <v>42</v>
      </c>
      <c r="F137" s="243" t="s">
        <v>183</v>
      </c>
      <c r="G137" s="241"/>
      <c r="H137" s="244">
        <v>7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148</v>
      </c>
      <c r="AU137" s="250" t="s">
        <v>91</v>
      </c>
      <c r="AV137" s="14" t="s">
        <v>91</v>
      </c>
      <c r="AW137" s="14" t="s">
        <v>40</v>
      </c>
      <c r="AX137" s="14" t="s">
        <v>86</v>
      </c>
      <c r="AY137" s="250" t="s">
        <v>135</v>
      </c>
    </row>
    <row r="138" s="2" customFormat="1" ht="21.75" customHeight="1">
      <c r="A138" s="42"/>
      <c r="B138" s="43"/>
      <c r="C138" s="210" t="s">
        <v>201</v>
      </c>
      <c r="D138" s="210" t="s">
        <v>138</v>
      </c>
      <c r="E138" s="211" t="s">
        <v>202</v>
      </c>
      <c r="F138" s="212" t="s">
        <v>203</v>
      </c>
      <c r="G138" s="213" t="s">
        <v>141</v>
      </c>
      <c r="H138" s="214">
        <v>3</v>
      </c>
      <c r="I138" s="215"/>
      <c r="J138" s="216">
        <f>ROUND(I138*H138,2)</f>
        <v>0</v>
      </c>
      <c r="K138" s="212" t="s">
        <v>142</v>
      </c>
      <c r="L138" s="48"/>
      <c r="M138" s="217" t="s">
        <v>42</v>
      </c>
      <c r="N138" s="218" t="s">
        <v>52</v>
      </c>
      <c r="O138" s="88"/>
      <c r="P138" s="219">
        <f>O138*H138</f>
        <v>0</v>
      </c>
      <c r="Q138" s="219">
        <v>0.68999999999999995</v>
      </c>
      <c r="R138" s="219">
        <f>Q138*H138</f>
        <v>2.0699999999999998</v>
      </c>
      <c r="S138" s="219">
        <v>0</v>
      </c>
      <c r="T138" s="220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1" t="s">
        <v>97</v>
      </c>
      <c r="AT138" s="221" t="s">
        <v>138</v>
      </c>
      <c r="AU138" s="221" t="s">
        <v>91</v>
      </c>
      <c r="AY138" s="20" t="s">
        <v>135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0" t="s">
        <v>86</v>
      </c>
      <c r="BK138" s="222">
        <f>ROUND(I138*H138,2)</f>
        <v>0</v>
      </c>
      <c r="BL138" s="20" t="s">
        <v>97</v>
      </c>
      <c r="BM138" s="221" t="s">
        <v>204</v>
      </c>
    </row>
    <row r="139" s="2" customFormat="1">
      <c r="A139" s="42"/>
      <c r="B139" s="43"/>
      <c r="C139" s="44"/>
      <c r="D139" s="223" t="s">
        <v>144</v>
      </c>
      <c r="E139" s="44"/>
      <c r="F139" s="224" t="s">
        <v>205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144</v>
      </c>
      <c r="AU139" s="20" t="s">
        <v>91</v>
      </c>
    </row>
    <row r="140" s="2" customFormat="1">
      <c r="A140" s="42"/>
      <c r="B140" s="43"/>
      <c r="C140" s="44"/>
      <c r="D140" s="228" t="s">
        <v>146</v>
      </c>
      <c r="E140" s="44"/>
      <c r="F140" s="229" t="s">
        <v>206</v>
      </c>
      <c r="G140" s="44"/>
      <c r="H140" s="44"/>
      <c r="I140" s="225"/>
      <c r="J140" s="44"/>
      <c r="K140" s="44"/>
      <c r="L140" s="48"/>
      <c r="M140" s="226"/>
      <c r="N140" s="227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146</v>
      </c>
      <c r="AU140" s="20" t="s">
        <v>91</v>
      </c>
    </row>
    <row r="141" s="13" customFormat="1">
      <c r="A141" s="13"/>
      <c r="B141" s="230"/>
      <c r="C141" s="231"/>
      <c r="D141" s="223" t="s">
        <v>148</v>
      </c>
      <c r="E141" s="232" t="s">
        <v>42</v>
      </c>
      <c r="F141" s="233" t="s">
        <v>192</v>
      </c>
      <c r="G141" s="231"/>
      <c r="H141" s="232" t="s">
        <v>42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148</v>
      </c>
      <c r="AU141" s="239" t="s">
        <v>91</v>
      </c>
      <c r="AV141" s="13" t="s">
        <v>86</v>
      </c>
      <c r="AW141" s="13" t="s">
        <v>40</v>
      </c>
      <c r="AX141" s="13" t="s">
        <v>81</v>
      </c>
      <c r="AY141" s="239" t="s">
        <v>135</v>
      </c>
    </row>
    <row r="142" s="14" customFormat="1">
      <c r="A142" s="14"/>
      <c r="B142" s="240"/>
      <c r="C142" s="241"/>
      <c r="D142" s="223" t="s">
        <v>148</v>
      </c>
      <c r="E142" s="242" t="s">
        <v>42</v>
      </c>
      <c r="F142" s="243" t="s">
        <v>94</v>
      </c>
      <c r="G142" s="241"/>
      <c r="H142" s="244">
        <v>3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148</v>
      </c>
      <c r="AU142" s="250" t="s">
        <v>91</v>
      </c>
      <c r="AV142" s="14" t="s">
        <v>91</v>
      </c>
      <c r="AW142" s="14" t="s">
        <v>40</v>
      </c>
      <c r="AX142" s="14" t="s">
        <v>86</v>
      </c>
      <c r="AY142" s="250" t="s">
        <v>135</v>
      </c>
    </row>
    <row r="143" s="2" customFormat="1" ht="24.15" customHeight="1">
      <c r="A143" s="42"/>
      <c r="B143" s="43"/>
      <c r="C143" s="210" t="s">
        <v>193</v>
      </c>
      <c r="D143" s="210" t="s">
        <v>138</v>
      </c>
      <c r="E143" s="211" t="s">
        <v>207</v>
      </c>
      <c r="F143" s="212" t="s">
        <v>208</v>
      </c>
      <c r="G143" s="213" t="s">
        <v>141</v>
      </c>
      <c r="H143" s="214">
        <v>58.700000000000003</v>
      </c>
      <c r="I143" s="215"/>
      <c r="J143" s="216">
        <f>ROUND(I143*H143,2)</f>
        <v>0</v>
      </c>
      <c r="K143" s="212" t="s">
        <v>142</v>
      </c>
      <c r="L143" s="48"/>
      <c r="M143" s="217" t="s">
        <v>42</v>
      </c>
      <c r="N143" s="218" t="s">
        <v>52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1" t="s">
        <v>97</v>
      </c>
      <c r="AT143" s="221" t="s">
        <v>138</v>
      </c>
      <c r="AU143" s="221" t="s">
        <v>91</v>
      </c>
      <c r="AY143" s="20" t="s">
        <v>135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20" t="s">
        <v>86</v>
      </c>
      <c r="BK143" s="222">
        <f>ROUND(I143*H143,2)</f>
        <v>0</v>
      </c>
      <c r="BL143" s="20" t="s">
        <v>97</v>
      </c>
      <c r="BM143" s="221" t="s">
        <v>209</v>
      </c>
    </row>
    <row r="144" s="2" customFormat="1">
      <c r="A144" s="42"/>
      <c r="B144" s="43"/>
      <c r="C144" s="44"/>
      <c r="D144" s="223" t="s">
        <v>144</v>
      </c>
      <c r="E144" s="44"/>
      <c r="F144" s="224" t="s">
        <v>210</v>
      </c>
      <c r="G144" s="44"/>
      <c r="H144" s="44"/>
      <c r="I144" s="225"/>
      <c r="J144" s="44"/>
      <c r="K144" s="44"/>
      <c r="L144" s="48"/>
      <c r="M144" s="226"/>
      <c r="N144" s="227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144</v>
      </c>
      <c r="AU144" s="20" t="s">
        <v>91</v>
      </c>
    </row>
    <row r="145" s="2" customFormat="1">
      <c r="A145" s="42"/>
      <c r="B145" s="43"/>
      <c r="C145" s="44"/>
      <c r="D145" s="228" t="s">
        <v>146</v>
      </c>
      <c r="E145" s="44"/>
      <c r="F145" s="229" t="s">
        <v>211</v>
      </c>
      <c r="G145" s="44"/>
      <c r="H145" s="44"/>
      <c r="I145" s="225"/>
      <c r="J145" s="44"/>
      <c r="K145" s="44"/>
      <c r="L145" s="48"/>
      <c r="M145" s="226"/>
      <c r="N145" s="227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146</v>
      </c>
      <c r="AU145" s="20" t="s">
        <v>91</v>
      </c>
    </row>
    <row r="146" s="13" customFormat="1">
      <c r="A146" s="13"/>
      <c r="B146" s="230"/>
      <c r="C146" s="231"/>
      <c r="D146" s="223" t="s">
        <v>148</v>
      </c>
      <c r="E146" s="232" t="s">
        <v>42</v>
      </c>
      <c r="F146" s="233" t="s">
        <v>212</v>
      </c>
      <c r="G146" s="231"/>
      <c r="H146" s="232" t="s">
        <v>42</v>
      </c>
      <c r="I146" s="234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148</v>
      </c>
      <c r="AU146" s="239" t="s">
        <v>91</v>
      </c>
      <c r="AV146" s="13" t="s">
        <v>86</v>
      </c>
      <c r="AW146" s="13" t="s">
        <v>40</v>
      </c>
      <c r="AX146" s="13" t="s">
        <v>81</v>
      </c>
      <c r="AY146" s="239" t="s">
        <v>135</v>
      </c>
    </row>
    <row r="147" s="14" customFormat="1">
      <c r="A147" s="14"/>
      <c r="B147" s="240"/>
      <c r="C147" s="241"/>
      <c r="D147" s="223" t="s">
        <v>148</v>
      </c>
      <c r="E147" s="242" t="s">
        <v>42</v>
      </c>
      <c r="F147" s="243" t="s">
        <v>213</v>
      </c>
      <c r="G147" s="241"/>
      <c r="H147" s="244">
        <v>58.700000000000003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148</v>
      </c>
      <c r="AU147" s="250" t="s">
        <v>91</v>
      </c>
      <c r="AV147" s="14" t="s">
        <v>91</v>
      </c>
      <c r="AW147" s="14" t="s">
        <v>40</v>
      </c>
      <c r="AX147" s="14" t="s">
        <v>86</v>
      </c>
      <c r="AY147" s="250" t="s">
        <v>135</v>
      </c>
    </row>
    <row r="148" s="2" customFormat="1" ht="21.75" customHeight="1">
      <c r="A148" s="42"/>
      <c r="B148" s="43"/>
      <c r="C148" s="210" t="s">
        <v>214</v>
      </c>
      <c r="D148" s="210" t="s">
        <v>138</v>
      </c>
      <c r="E148" s="211" t="s">
        <v>215</v>
      </c>
      <c r="F148" s="212" t="s">
        <v>216</v>
      </c>
      <c r="G148" s="213" t="s">
        <v>141</v>
      </c>
      <c r="H148" s="214">
        <v>58.700000000000003</v>
      </c>
      <c r="I148" s="215"/>
      <c r="J148" s="216">
        <f>ROUND(I148*H148,2)</f>
        <v>0</v>
      </c>
      <c r="K148" s="212" t="s">
        <v>142</v>
      </c>
      <c r="L148" s="48"/>
      <c r="M148" s="217" t="s">
        <v>42</v>
      </c>
      <c r="N148" s="218" t="s">
        <v>52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1" t="s">
        <v>97</v>
      </c>
      <c r="AT148" s="221" t="s">
        <v>138</v>
      </c>
      <c r="AU148" s="221" t="s">
        <v>91</v>
      </c>
      <c r="AY148" s="20" t="s">
        <v>135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20" t="s">
        <v>86</v>
      </c>
      <c r="BK148" s="222">
        <f>ROUND(I148*H148,2)</f>
        <v>0</v>
      </c>
      <c r="BL148" s="20" t="s">
        <v>97</v>
      </c>
      <c r="BM148" s="221" t="s">
        <v>217</v>
      </c>
    </row>
    <row r="149" s="2" customFormat="1">
      <c r="A149" s="42"/>
      <c r="B149" s="43"/>
      <c r="C149" s="44"/>
      <c r="D149" s="223" t="s">
        <v>144</v>
      </c>
      <c r="E149" s="44"/>
      <c r="F149" s="224" t="s">
        <v>218</v>
      </c>
      <c r="G149" s="44"/>
      <c r="H149" s="44"/>
      <c r="I149" s="225"/>
      <c r="J149" s="44"/>
      <c r="K149" s="44"/>
      <c r="L149" s="48"/>
      <c r="M149" s="226"/>
      <c r="N149" s="227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144</v>
      </c>
      <c r="AU149" s="20" t="s">
        <v>91</v>
      </c>
    </row>
    <row r="150" s="2" customFormat="1">
      <c r="A150" s="42"/>
      <c r="B150" s="43"/>
      <c r="C150" s="44"/>
      <c r="D150" s="228" t="s">
        <v>146</v>
      </c>
      <c r="E150" s="44"/>
      <c r="F150" s="229" t="s">
        <v>219</v>
      </c>
      <c r="G150" s="44"/>
      <c r="H150" s="44"/>
      <c r="I150" s="225"/>
      <c r="J150" s="44"/>
      <c r="K150" s="44"/>
      <c r="L150" s="48"/>
      <c r="M150" s="226"/>
      <c r="N150" s="227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146</v>
      </c>
      <c r="AU150" s="20" t="s">
        <v>91</v>
      </c>
    </row>
    <row r="151" s="13" customFormat="1">
      <c r="A151" s="13"/>
      <c r="B151" s="230"/>
      <c r="C151" s="231"/>
      <c r="D151" s="223" t="s">
        <v>148</v>
      </c>
      <c r="E151" s="232" t="s">
        <v>42</v>
      </c>
      <c r="F151" s="233" t="s">
        <v>220</v>
      </c>
      <c r="G151" s="231"/>
      <c r="H151" s="232" t="s">
        <v>42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148</v>
      </c>
      <c r="AU151" s="239" t="s">
        <v>91</v>
      </c>
      <c r="AV151" s="13" t="s">
        <v>86</v>
      </c>
      <c r="AW151" s="13" t="s">
        <v>40</v>
      </c>
      <c r="AX151" s="13" t="s">
        <v>81</v>
      </c>
      <c r="AY151" s="239" t="s">
        <v>135</v>
      </c>
    </row>
    <row r="152" s="14" customFormat="1">
      <c r="A152" s="14"/>
      <c r="B152" s="240"/>
      <c r="C152" s="241"/>
      <c r="D152" s="223" t="s">
        <v>148</v>
      </c>
      <c r="E152" s="242" t="s">
        <v>42</v>
      </c>
      <c r="F152" s="243" t="s">
        <v>213</v>
      </c>
      <c r="G152" s="241"/>
      <c r="H152" s="244">
        <v>58.700000000000003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148</v>
      </c>
      <c r="AU152" s="250" t="s">
        <v>91</v>
      </c>
      <c r="AV152" s="14" t="s">
        <v>91</v>
      </c>
      <c r="AW152" s="14" t="s">
        <v>40</v>
      </c>
      <c r="AX152" s="14" t="s">
        <v>81</v>
      </c>
      <c r="AY152" s="250" t="s">
        <v>135</v>
      </c>
    </row>
    <row r="153" s="2" customFormat="1" ht="24.15" customHeight="1">
      <c r="A153" s="42"/>
      <c r="B153" s="43"/>
      <c r="C153" s="210" t="s">
        <v>8</v>
      </c>
      <c r="D153" s="210" t="s">
        <v>138</v>
      </c>
      <c r="E153" s="211" t="s">
        <v>221</v>
      </c>
      <c r="F153" s="212" t="s">
        <v>222</v>
      </c>
      <c r="G153" s="213" t="s">
        <v>141</v>
      </c>
      <c r="H153" s="214">
        <v>58.700000000000003</v>
      </c>
      <c r="I153" s="215"/>
      <c r="J153" s="216">
        <f>ROUND(I153*H153,2)</f>
        <v>0</v>
      </c>
      <c r="K153" s="212" t="s">
        <v>142</v>
      </c>
      <c r="L153" s="48"/>
      <c r="M153" s="217" t="s">
        <v>42</v>
      </c>
      <c r="N153" s="218" t="s">
        <v>52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1" t="s">
        <v>97</v>
      </c>
      <c r="AT153" s="221" t="s">
        <v>138</v>
      </c>
      <c r="AU153" s="221" t="s">
        <v>91</v>
      </c>
      <c r="AY153" s="20" t="s">
        <v>135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20" t="s">
        <v>86</v>
      </c>
      <c r="BK153" s="222">
        <f>ROUND(I153*H153,2)</f>
        <v>0</v>
      </c>
      <c r="BL153" s="20" t="s">
        <v>97</v>
      </c>
      <c r="BM153" s="221" t="s">
        <v>223</v>
      </c>
    </row>
    <row r="154" s="2" customFormat="1">
      <c r="A154" s="42"/>
      <c r="B154" s="43"/>
      <c r="C154" s="44"/>
      <c r="D154" s="223" t="s">
        <v>144</v>
      </c>
      <c r="E154" s="44"/>
      <c r="F154" s="224" t="s">
        <v>224</v>
      </c>
      <c r="G154" s="44"/>
      <c r="H154" s="44"/>
      <c r="I154" s="225"/>
      <c r="J154" s="44"/>
      <c r="K154" s="44"/>
      <c r="L154" s="48"/>
      <c r="M154" s="226"/>
      <c r="N154" s="227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144</v>
      </c>
      <c r="AU154" s="20" t="s">
        <v>91</v>
      </c>
    </row>
    <row r="155" s="2" customFormat="1">
      <c r="A155" s="42"/>
      <c r="B155" s="43"/>
      <c r="C155" s="44"/>
      <c r="D155" s="228" t="s">
        <v>146</v>
      </c>
      <c r="E155" s="44"/>
      <c r="F155" s="229" t="s">
        <v>225</v>
      </c>
      <c r="G155" s="44"/>
      <c r="H155" s="44"/>
      <c r="I155" s="225"/>
      <c r="J155" s="44"/>
      <c r="K155" s="44"/>
      <c r="L155" s="48"/>
      <c r="M155" s="226"/>
      <c r="N155" s="227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146</v>
      </c>
      <c r="AU155" s="20" t="s">
        <v>91</v>
      </c>
    </row>
    <row r="156" s="13" customFormat="1">
      <c r="A156" s="13"/>
      <c r="B156" s="230"/>
      <c r="C156" s="231"/>
      <c r="D156" s="223" t="s">
        <v>148</v>
      </c>
      <c r="E156" s="232" t="s">
        <v>42</v>
      </c>
      <c r="F156" s="233" t="s">
        <v>226</v>
      </c>
      <c r="G156" s="231"/>
      <c r="H156" s="232" t="s">
        <v>42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148</v>
      </c>
      <c r="AU156" s="239" t="s">
        <v>91</v>
      </c>
      <c r="AV156" s="13" t="s">
        <v>86</v>
      </c>
      <c r="AW156" s="13" t="s">
        <v>40</v>
      </c>
      <c r="AX156" s="13" t="s">
        <v>81</v>
      </c>
      <c r="AY156" s="239" t="s">
        <v>135</v>
      </c>
    </row>
    <row r="157" s="14" customFormat="1">
      <c r="A157" s="14"/>
      <c r="B157" s="240"/>
      <c r="C157" s="241"/>
      <c r="D157" s="223" t="s">
        <v>148</v>
      </c>
      <c r="E157" s="242" t="s">
        <v>42</v>
      </c>
      <c r="F157" s="243" t="s">
        <v>213</v>
      </c>
      <c r="G157" s="241"/>
      <c r="H157" s="244">
        <v>58.700000000000003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148</v>
      </c>
      <c r="AU157" s="250" t="s">
        <v>91</v>
      </c>
      <c r="AV157" s="14" t="s">
        <v>91</v>
      </c>
      <c r="AW157" s="14" t="s">
        <v>40</v>
      </c>
      <c r="AX157" s="14" t="s">
        <v>86</v>
      </c>
      <c r="AY157" s="250" t="s">
        <v>135</v>
      </c>
    </row>
    <row r="158" s="2" customFormat="1" ht="24.15" customHeight="1">
      <c r="A158" s="42"/>
      <c r="B158" s="43"/>
      <c r="C158" s="210" t="s">
        <v>227</v>
      </c>
      <c r="D158" s="210" t="s">
        <v>138</v>
      </c>
      <c r="E158" s="211" t="s">
        <v>228</v>
      </c>
      <c r="F158" s="212" t="s">
        <v>229</v>
      </c>
      <c r="G158" s="213" t="s">
        <v>230</v>
      </c>
      <c r="H158" s="214">
        <v>196.5</v>
      </c>
      <c r="I158" s="215"/>
      <c r="J158" s="216">
        <f>ROUND(I158*H158,2)</f>
        <v>0</v>
      </c>
      <c r="K158" s="212" t="s">
        <v>142</v>
      </c>
      <c r="L158" s="48"/>
      <c r="M158" s="217" t="s">
        <v>42</v>
      </c>
      <c r="N158" s="218" t="s">
        <v>52</v>
      </c>
      <c r="O158" s="88"/>
      <c r="P158" s="219">
        <f>O158*H158</f>
        <v>0</v>
      </c>
      <c r="Q158" s="219">
        <v>0.00027999999999999998</v>
      </c>
      <c r="R158" s="219">
        <f>Q158*H158</f>
        <v>0.055019999999999993</v>
      </c>
      <c r="S158" s="219">
        <v>0</v>
      </c>
      <c r="T158" s="220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1" t="s">
        <v>97</v>
      </c>
      <c r="AT158" s="221" t="s">
        <v>138</v>
      </c>
      <c r="AU158" s="221" t="s">
        <v>91</v>
      </c>
      <c r="AY158" s="20" t="s">
        <v>135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20" t="s">
        <v>86</v>
      </c>
      <c r="BK158" s="222">
        <f>ROUND(I158*H158,2)</f>
        <v>0</v>
      </c>
      <c r="BL158" s="20" t="s">
        <v>97</v>
      </c>
      <c r="BM158" s="221" t="s">
        <v>231</v>
      </c>
    </row>
    <row r="159" s="2" customFormat="1">
      <c r="A159" s="42"/>
      <c r="B159" s="43"/>
      <c r="C159" s="44"/>
      <c r="D159" s="223" t="s">
        <v>144</v>
      </c>
      <c r="E159" s="44"/>
      <c r="F159" s="224" t="s">
        <v>232</v>
      </c>
      <c r="G159" s="44"/>
      <c r="H159" s="44"/>
      <c r="I159" s="225"/>
      <c r="J159" s="44"/>
      <c r="K159" s="44"/>
      <c r="L159" s="48"/>
      <c r="M159" s="226"/>
      <c r="N159" s="227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144</v>
      </c>
      <c r="AU159" s="20" t="s">
        <v>91</v>
      </c>
    </row>
    <row r="160" s="2" customFormat="1">
      <c r="A160" s="42"/>
      <c r="B160" s="43"/>
      <c r="C160" s="44"/>
      <c r="D160" s="228" t="s">
        <v>146</v>
      </c>
      <c r="E160" s="44"/>
      <c r="F160" s="229" t="s">
        <v>233</v>
      </c>
      <c r="G160" s="44"/>
      <c r="H160" s="44"/>
      <c r="I160" s="225"/>
      <c r="J160" s="44"/>
      <c r="K160" s="44"/>
      <c r="L160" s="48"/>
      <c r="M160" s="226"/>
      <c r="N160" s="227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146</v>
      </c>
      <c r="AU160" s="20" t="s">
        <v>91</v>
      </c>
    </row>
    <row r="161" s="2" customFormat="1">
      <c r="A161" s="42"/>
      <c r="B161" s="43"/>
      <c r="C161" s="44"/>
      <c r="D161" s="223" t="s">
        <v>189</v>
      </c>
      <c r="E161" s="44"/>
      <c r="F161" s="261" t="s">
        <v>234</v>
      </c>
      <c r="G161" s="44"/>
      <c r="H161" s="44"/>
      <c r="I161" s="225"/>
      <c r="J161" s="44"/>
      <c r="K161" s="44"/>
      <c r="L161" s="48"/>
      <c r="M161" s="226"/>
      <c r="N161" s="227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189</v>
      </c>
      <c r="AU161" s="20" t="s">
        <v>91</v>
      </c>
    </row>
    <row r="162" s="13" customFormat="1">
      <c r="A162" s="13"/>
      <c r="B162" s="230"/>
      <c r="C162" s="231"/>
      <c r="D162" s="223" t="s">
        <v>148</v>
      </c>
      <c r="E162" s="232" t="s">
        <v>42</v>
      </c>
      <c r="F162" s="233" t="s">
        <v>235</v>
      </c>
      <c r="G162" s="231"/>
      <c r="H162" s="232" t="s">
        <v>42</v>
      </c>
      <c r="I162" s="234"/>
      <c r="J162" s="231"/>
      <c r="K162" s="231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148</v>
      </c>
      <c r="AU162" s="239" t="s">
        <v>91</v>
      </c>
      <c r="AV162" s="13" t="s">
        <v>86</v>
      </c>
      <c r="AW162" s="13" t="s">
        <v>40</v>
      </c>
      <c r="AX162" s="13" t="s">
        <v>81</v>
      </c>
      <c r="AY162" s="239" t="s">
        <v>135</v>
      </c>
    </row>
    <row r="163" s="14" customFormat="1">
      <c r="A163" s="14"/>
      <c r="B163" s="240"/>
      <c r="C163" s="241"/>
      <c r="D163" s="223" t="s">
        <v>148</v>
      </c>
      <c r="E163" s="242" t="s">
        <v>42</v>
      </c>
      <c r="F163" s="243" t="s">
        <v>236</v>
      </c>
      <c r="G163" s="241"/>
      <c r="H163" s="244">
        <v>196.5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148</v>
      </c>
      <c r="AU163" s="250" t="s">
        <v>91</v>
      </c>
      <c r="AV163" s="14" t="s">
        <v>91</v>
      </c>
      <c r="AW163" s="14" t="s">
        <v>40</v>
      </c>
      <c r="AX163" s="14" t="s">
        <v>86</v>
      </c>
      <c r="AY163" s="250" t="s">
        <v>135</v>
      </c>
    </row>
    <row r="164" s="2" customFormat="1" ht="16.5" customHeight="1">
      <c r="A164" s="42"/>
      <c r="B164" s="43"/>
      <c r="C164" s="210" t="s">
        <v>237</v>
      </c>
      <c r="D164" s="210" t="s">
        <v>138</v>
      </c>
      <c r="E164" s="211" t="s">
        <v>238</v>
      </c>
      <c r="F164" s="212" t="s">
        <v>239</v>
      </c>
      <c r="G164" s="213" t="s">
        <v>141</v>
      </c>
      <c r="H164" s="214">
        <v>97.5</v>
      </c>
      <c r="I164" s="215"/>
      <c r="J164" s="216">
        <f>ROUND(I164*H164,2)</f>
        <v>0</v>
      </c>
      <c r="K164" s="212" t="s">
        <v>142</v>
      </c>
      <c r="L164" s="48"/>
      <c r="M164" s="217" t="s">
        <v>42</v>
      </c>
      <c r="N164" s="218" t="s">
        <v>52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0.01</v>
      </c>
      <c r="T164" s="220">
        <f>S164*H164</f>
        <v>0.97499999999999998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1" t="s">
        <v>97</v>
      </c>
      <c r="AT164" s="221" t="s">
        <v>138</v>
      </c>
      <c r="AU164" s="221" t="s">
        <v>91</v>
      </c>
      <c r="AY164" s="20" t="s">
        <v>135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20" t="s">
        <v>86</v>
      </c>
      <c r="BK164" s="222">
        <f>ROUND(I164*H164,2)</f>
        <v>0</v>
      </c>
      <c r="BL164" s="20" t="s">
        <v>97</v>
      </c>
      <c r="BM164" s="221" t="s">
        <v>240</v>
      </c>
    </row>
    <row r="165" s="2" customFormat="1">
      <c r="A165" s="42"/>
      <c r="B165" s="43"/>
      <c r="C165" s="44"/>
      <c r="D165" s="223" t="s">
        <v>144</v>
      </c>
      <c r="E165" s="44"/>
      <c r="F165" s="224" t="s">
        <v>241</v>
      </c>
      <c r="G165" s="44"/>
      <c r="H165" s="44"/>
      <c r="I165" s="225"/>
      <c r="J165" s="44"/>
      <c r="K165" s="44"/>
      <c r="L165" s="48"/>
      <c r="M165" s="226"/>
      <c r="N165" s="227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144</v>
      </c>
      <c r="AU165" s="20" t="s">
        <v>91</v>
      </c>
    </row>
    <row r="166" s="2" customFormat="1">
      <c r="A166" s="42"/>
      <c r="B166" s="43"/>
      <c r="C166" s="44"/>
      <c r="D166" s="228" t="s">
        <v>146</v>
      </c>
      <c r="E166" s="44"/>
      <c r="F166" s="229" t="s">
        <v>242</v>
      </c>
      <c r="G166" s="44"/>
      <c r="H166" s="44"/>
      <c r="I166" s="225"/>
      <c r="J166" s="44"/>
      <c r="K166" s="44"/>
      <c r="L166" s="48"/>
      <c r="M166" s="226"/>
      <c r="N166" s="227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146</v>
      </c>
      <c r="AU166" s="20" t="s">
        <v>91</v>
      </c>
    </row>
    <row r="167" s="13" customFormat="1">
      <c r="A167" s="13"/>
      <c r="B167" s="230"/>
      <c r="C167" s="231"/>
      <c r="D167" s="223" t="s">
        <v>148</v>
      </c>
      <c r="E167" s="232" t="s">
        <v>42</v>
      </c>
      <c r="F167" s="233" t="s">
        <v>243</v>
      </c>
      <c r="G167" s="231"/>
      <c r="H167" s="232" t="s">
        <v>42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148</v>
      </c>
      <c r="AU167" s="239" t="s">
        <v>91</v>
      </c>
      <c r="AV167" s="13" t="s">
        <v>86</v>
      </c>
      <c r="AW167" s="13" t="s">
        <v>40</v>
      </c>
      <c r="AX167" s="13" t="s">
        <v>81</v>
      </c>
      <c r="AY167" s="239" t="s">
        <v>135</v>
      </c>
    </row>
    <row r="168" s="14" customFormat="1">
      <c r="A168" s="14"/>
      <c r="B168" s="240"/>
      <c r="C168" s="241"/>
      <c r="D168" s="223" t="s">
        <v>148</v>
      </c>
      <c r="E168" s="242" t="s">
        <v>42</v>
      </c>
      <c r="F168" s="243" t="s">
        <v>244</v>
      </c>
      <c r="G168" s="241"/>
      <c r="H168" s="244">
        <v>97.5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148</v>
      </c>
      <c r="AU168" s="250" t="s">
        <v>91</v>
      </c>
      <c r="AV168" s="14" t="s">
        <v>91</v>
      </c>
      <c r="AW168" s="14" t="s">
        <v>40</v>
      </c>
      <c r="AX168" s="14" t="s">
        <v>86</v>
      </c>
      <c r="AY168" s="250" t="s">
        <v>135</v>
      </c>
    </row>
    <row r="169" s="2" customFormat="1" ht="24.15" customHeight="1">
      <c r="A169" s="42"/>
      <c r="B169" s="43"/>
      <c r="C169" s="210" t="s">
        <v>245</v>
      </c>
      <c r="D169" s="210" t="s">
        <v>138</v>
      </c>
      <c r="E169" s="211" t="s">
        <v>246</v>
      </c>
      <c r="F169" s="212" t="s">
        <v>247</v>
      </c>
      <c r="G169" s="213" t="s">
        <v>141</v>
      </c>
      <c r="H169" s="214">
        <v>97.5</v>
      </c>
      <c r="I169" s="215"/>
      <c r="J169" s="216">
        <f>ROUND(I169*H169,2)</f>
        <v>0</v>
      </c>
      <c r="K169" s="212" t="s">
        <v>142</v>
      </c>
      <c r="L169" s="48"/>
      <c r="M169" s="217" t="s">
        <v>42</v>
      </c>
      <c r="N169" s="218" t="s">
        <v>52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0.02</v>
      </c>
      <c r="T169" s="220">
        <f>S169*H169</f>
        <v>1.95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1" t="s">
        <v>97</v>
      </c>
      <c r="AT169" s="221" t="s">
        <v>138</v>
      </c>
      <c r="AU169" s="221" t="s">
        <v>91</v>
      </c>
      <c r="AY169" s="20" t="s">
        <v>135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20" t="s">
        <v>86</v>
      </c>
      <c r="BK169" s="222">
        <f>ROUND(I169*H169,2)</f>
        <v>0</v>
      </c>
      <c r="BL169" s="20" t="s">
        <v>97</v>
      </c>
      <c r="BM169" s="221" t="s">
        <v>248</v>
      </c>
    </row>
    <row r="170" s="2" customFormat="1">
      <c r="A170" s="42"/>
      <c r="B170" s="43"/>
      <c r="C170" s="44"/>
      <c r="D170" s="223" t="s">
        <v>144</v>
      </c>
      <c r="E170" s="44"/>
      <c r="F170" s="224" t="s">
        <v>249</v>
      </c>
      <c r="G170" s="44"/>
      <c r="H170" s="44"/>
      <c r="I170" s="225"/>
      <c r="J170" s="44"/>
      <c r="K170" s="44"/>
      <c r="L170" s="48"/>
      <c r="M170" s="226"/>
      <c r="N170" s="227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144</v>
      </c>
      <c r="AU170" s="20" t="s">
        <v>91</v>
      </c>
    </row>
    <row r="171" s="2" customFormat="1">
      <c r="A171" s="42"/>
      <c r="B171" s="43"/>
      <c r="C171" s="44"/>
      <c r="D171" s="228" t="s">
        <v>146</v>
      </c>
      <c r="E171" s="44"/>
      <c r="F171" s="229" t="s">
        <v>250</v>
      </c>
      <c r="G171" s="44"/>
      <c r="H171" s="44"/>
      <c r="I171" s="225"/>
      <c r="J171" s="44"/>
      <c r="K171" s="44"/>
      <c r="L171" s="48"/>
      <c r="M171" s="226"/>
      <c r="N171" s="227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146</v>
      </c>
      <c r="AU171" s="20" t="s">
        <v>91</v>
      </c>
    </row>
    <row r="172" s="13" customFormat="1">
      <c r="A172" s="13"/>
      <c r="B172" s="230"/>
      <c r="C172" s="231"/>
      <c r="D172" s="223" t="s">
        <v>148</v>
      </c>
      <c r="E172" s="232" t="s">
        <v>42</v>
      </c>
      <c r="F172" s="233" t="s">
        <v>243</v>
      </c>
      <c r="G172" s="231"/>
      <c r="H172" s="232" t="s">
        <v>42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148</v>
      </c>
      <c r="AU172" s="239" t="s">
        <v>91</v>
      </c>
      <c r="AV172" s="13" t="s">
        <v>86</v>
      </c>
      <c r="AW172" s="13" t="s">
        <v>40</v>
      </c>
      <c r="AX172" s="13" t="s">
        <v>81</v>
      </c>
      <c r="AY172" s="239" t="s">
        <v>135</v>
      </c>
    </row>
    <row r="173" s="14" customFormat="1">
      <c r="A173" s="14"/>
      <c r="B173" s="240"/>
      <c r="C173" s="241"/>
      <c r="D173" s="223" t="s">
        <v>148</v>
      </c>
      <c r="E173" s="242" t="s">
        <v>42</v>
      </c>
      <c r="F173" s="243" t="s">
        <v>244</v>
      </c>
      <c r="G173" s="241"/>
      <c r="H173" s="244">
        <v>97.5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148</v>
      </c>
      <c r="AU173" s="250" t="s">
        <v>91</v>
      </c>
      <c r="AV173" s="14" t="s">
        <v>91</v>
      </c>
      <c r="AW173" s="14" t="s">
        <v>40</v>
      </c>
      <c r="AX173" s="14" t="s">
        <v>81</v>
      </c>
      <c r="AY173" s="250" t="s">
        <v>135</v>
      </c>
    </row>
    <row r="174" s="15" customFormat="1">
      <c r="A174" s="15"/>
      <c r="B174" s="262"/>
      <c r="C174" s="263"/>
      <c r="D174" s="223" t="s">
        <v>148</v>
      </c>
      <c r="E174" s="264" t="s">
        <v>42</v>
      </c>
      <c r="F174" s="265" t="s">
        <v>251</v>
      </c>
      <c r="G174" s="263"/>
      <c r="H174" s="266">
        <v>97.5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2" t="s">
        <v>148</v>
      </c>
      <c r="AU174" s="272" t="s">
        <v>91</v>
      </c>
      <c r="AV174" s="15" t="s">
        <v>97</v>
      </c>
      <c r="AW174" s="15" t="s">
        <v>40</v>
      </c>
      <c r="AX174" s="15" t="s">
        <v>86</v>
      </c>
      <c r="AY174" s="272" t="s">
        <v>135</v>
      </c>
    </row>
    <row r="175" s="2" customFormat="1" ht="33" customHeight="1">
      <c r="A175" s="42"/>
      <c r="B175" s="43"/>
      <c r="C175" s="210" t="s">
        <v>252</v>
      </c>
      <c r="D175" s="210" t="s">
        <v>138</v>
      </c>
      <c r="E175" s="211" t="s">
        <v>253</v>
      </c>
      <c r="F175" s="212" t="s">
        <v>254</v>
      </c>
      <c r="G175" s="213" t="s">
        <v>158</v>
      </c>
      <c r="H175" s="214">
        <v>2.125</v>
      </c>
      <c r="I175" s="215"/>
      <c r="J175" s="216">
        <f>ROUND(I175*H175,2)</f>
        <v>0</v>
      </c>
      <c r="K175" s="212" t="s">
        <v>142</v>
      </c>
      <c r="L175" s="48"/>
      <c r="M175" s="217" t="s">
        <v>42</v>
      </c>
      <c r="N175" s="218" t="s">
        <v>52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1" t="s">
        <v>97</v>
      </c>
      <c r="AT175" s="221" t="s">
        <v>138</v>
      </c>
      <c r="AU175" s="221" t="s">
        <v>91</v>
      </c>
      <c r="AY175" s="20" t="s">
        <v>135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20" t="s">
        <v>86</v>
      </c>
      <c r="BK175" s="222">
        <f>ROUND(I175*H175,2)</f>
        <v>0</v>
      </c>
      <c r="BL175" s="20" t="s">
        <v>97</v>
      </c>
      <c r="BM175" s="221" t="s">
        <v>255</v>
      </c>
    </row>
    <row r="176" s="2" customFormat="1">
      <c r="A176" s="42"/>
      <c r="B176" s="43"/>
      <c r="C176" s="44"/>
      <c r="D176" s="223" t="s">
        <v>144</v>
      </c>
      <c r="E176" s="44"/>
      <c r="F176" s="224" t="s">
        <v>256</v>
      </c>
      <c r="G176" s="44"/>
      <c r="H176" s="44"/>
      <c r="I176" s="225"/>
      <c r="J176" s="44"/>
      <c r="K176" s="44"/>
      <c r="L176" s="48"/>
      <c r="M176" s="226"/>
      <c r="N176" s="227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144</v>
      </c>
      <c r="AU176" s="20" t="s">
        <v>91</v>
      </c>
    </row>
    <row r="177" s="2" customFormat="1">
      <c r="A177" s="42"/>
      <c r="B177" s="43"/>
      <c r="C177" s="44"/>
      <c r="D177" s="228" t="s">
        <v>146</v>
      </c>
      <c r="E177" s="44"/>
      <c r="F177" s="229" t="s">
        <v>257</v>
      </c>
      <c r="G177" s="44"/>
      <c r="H177" s="44"/>
      <c r="I177" s="225"/>
      <c r="J177" s="44"/>
      <c r="K177" s="44"/>
      <c r="L177" s="48"/>
      <c r="M177" s="226"/>
      <c r="N177" s="227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146</v>
      </c>
      <c r="AU177" s="20" t="s">
        <v>91</v>
      </c>
    </row>
    <row r="178" s="2" customFormat="1">
      <c r="A178" s="42"/>
      <c r="B178" s="43"/>
      <c r="C178" s="44"/>
      <c r="D178" s="223" t="s">
        <v>189</v>
      </c>
      <c r="E178" s="44"/>
      <c r="F178" s="261" t="s">
        <v>258</v>
      </c>
      <c r="G178" s="44"/>
      <c r="H178" s="44"/>
      <c r="I178" s="225"/>
      <c r="J178" s="44"/>
      <c r="K178" s="44"/>
      <c r="L178" s="48"/>
      <c r="M178" s="226"/>
      <c r="N178" s="227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189</v>
      </c>
      <c r="AU178" s="20" t="s">
        <v>91</v>
      </c>
    </row>
    <row r="179" s="12" customFormat="1" ht="22.8" customHeight="1">
      <c r="A179" s="12"/>
      <c r="B179" s="194"/>
      <c r="C179" s="195"/>
      <c r="D179" s="196" t="s">
        <v>80</v>
      </c>
      <c r="E179" s="208" t="s">
        <v>259</v>
      </c>
      <c r="F179" s="208" t="s">
        <v>260</v>
      </c>
      <c r="G179" s="195"/>
      <c r="H179" s="195"/>
      <c r="I179" s="198"/>
      <c r="J179" s="209">
        <f>BK179</f>
        <v>0</v>
      </c>
      <c r="K179" s="195"/>
      <c r="L179" s="200"/>
      <c r="M179" s="201"/>
      <c r="N179" s="202"/>
      <c r="O179" s="202"/>
      <c r="P179" s="203">
        <f>SUM(P180:P284)</f>
        <v>0</v>
      </c>
      <c r="Q179" s="202"/>
      <c r="R179" s="203">
        <f>SUM(R180:R284)</f>
        <v>248.38347569999999</v>
      </c>
      <c r="S179" s="202"/>
      <c r="T179" s="204">
        <f>SUM(T180:T284)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5" t="s">
        <v>86</v>
      </c>
      <c r="AT179" s="206" t="s">
        <v>80</v>
      </c>
      <c r="AU179" s="206" t="s">
        <v>86</v>
      </c>
      <c r="AY179" s="205" t="s">
        <v>135</v>
      </c>
      <c r="BK179" s="207">
        <f>SUM(BK180:BK284)</f>
        <v>0</v>
      </c>
    </row>
    <row r="180" s="2" customFormat="1" ht="24.15" customHeight="1">
      <c r="A180" s="42"/>
      <c r="B180" s="43"/>
      <c r="C180" s="210" t="s">
        <v>261</v>
      </c>
      <c r="D180" s="210" t="s">
        <v>138</v>
      </c>
      <c r="E180" s="211" t="s">
        <v>262</v>
      </c>
      <c r="F180" s="212" t="s">
        <v>263</v>
      </c>
      <c r="G180" s="213" t="s">
        <v>141</v>
      </c>
      <c r="H180" s="214">
        <v>59.5</v>
      </c>
      <c r="I180" s="215"/>
      <c r="J180" s="216">
        <f>ROUND(I180*H180,2)</f>
        <v>0</v>
      </c>
      <c r="K180" s="212" t="s">
        <v>142</v>
      </c>
      <c r="L180" s="48"/>
      <c r="M180" s="217" t="s">
        <v>42</v>
      </c>
      <c r="N180" s="218" t="s">
        <v>52</v>
      </c>
      <c r="O180" s="88"/>
      <c r="P180" s="219">
        <f>O180*H180</f>
        <v>0</v>
      </c>
      <c r="Q180" s="219">
        <v>0.089219999999999994</v>
      </c>
      <c r="R180" s="219">
        <f>Q180*H180</f>
        <v>5.3085899999999997</v>
      </c>
      <c r="S180" s="219">
        <v>0</v>
      </c>
      <c r="T180" s="220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1" t="s">
        <v>97</v>
      </c>
      <c r="AT180" s="221" t="s">
        <v>138</v>
      </c>
      <c r="AU180" s="221" t="s">
        <v>91</v>
      </c>
      <c r="AY180" s="20" t="s">
        <v>135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20" t="s">
        <v>86</v>
      </c>
      <c r="BK180" s="222">
        <f>ROUND(I180*H180,2)</f>
        <v>0</v>
      </c>
      <c r="BL180" s="20" t="s">
        <v>97</v>
      </c>
      <c r="BM180" s="221" t="s">
        <v>264</v>
      </c>
    </row>
    <row r="181" s="2" customFormat="1">
      <c r="A181" s="42"/>
      <c r="B181" s="43"/>
      <c r="C181" s="44"/>
      <c r="D181" s="223" t="s">
        <v>144</v>
      </c>
      <c r="E181" s="44"/>
      <c r="F181" s="224" t="s">
        <v>265</v>
      </c>
      <c r="G181" s="44"/>
      <c r="H181" s="44"/>
      <c r="I181" s="225"/>
      <c r="J181" s="44"/>
      <c r="K181" s="44"/>
      <c r="L181" s="48"/>
      <c r="M181" s="226"/>
      <c r="N181" s="227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144</v>
      </c>
      <c r="AU181" s="20" t="s">
        <v>91</v>
      </c>
    </row>
    <row r="182" s="2" customFormat="1">
      <c r="A182" s="42"/>
      <c r="B182" s="43"/>
      <c r="C182" s="44"/>
      <c r="D182" s="228" t="s">
        <v>146</v>
      </c>
      <c r="E182" s="44"/>
      <c r="F182" s="229" t="s">
        <v>266</v>
      </c>
      <c r="G182" s="44"/>
      <c r="H182" s="44"/>
      <c r="I182" s="225"/>
      <c r="J182" s="44"/>
      <c r="K182" s="44"/>
      <c r="L182" s="48"/>
      <c r="M182" s="226"/>
      <c r="N182" s="227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146</v>
      </c>
      <c r="AU182" s="20" t="s">
        <v>91</v>
      </c>
    </row>
    <row r="183" s="13" customFormat="1">
      <c r="A183" s="13"/>
      <c r="B183" s="230"/>
      <c r="C183" s="231"/>
      <c r="D183" s="223" t="s">
        <v>148</v>
      </c>
      <c r="E183" s="232" t="s">
        <v>42</v>
      </c>
      <c r="F183" s="233" t="s">
        <v>267</v>
      </c>
      <c r="G183" s="231"/>
      <c r="H183" s="232" t="s">
        <v>42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148</v>
      </c>
      <c r="AU183" s="239" t="s">
        <v>91</v>
      </c>
      <c r="AV183" s="13" t="s">
        <v>86</v>
      </c>
      <c r="AW183" s="13" t="s">
        <v>40</v>
      </c>
      <c r="AX183" s="13" t="s">
        <v>81</v>
      </c>
      <c r="AY183" s="239" t="s">
        <v>135</v>
      </c>
    </row>
    <row r="184" s="14" customFormat="1">
      <c r="A184" s="14"/>
      <c r="B184" s="240"/>
      <c r="C184" s="241"/>
      <c r="D184" s="223" t="s">
        <v>148</v>
      </c>
      <c r="E184" s="242" t="s">
        <v>42</v>
      </c>
      <c r="F184" s="243" t="s">
        <v>268</v>
      </c>
      <c r="G184" s="241"/>
      <c r="H184" s="244">
        <v>23.100000000000001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148</v>
      </c>
      <c r="AU184" s="250" t="s">
        <v>91</v>
      </c>
      <c r="AV184" s="14" t="s">
        <v>91</v>
      </c>
      <c r="AW184" s="14" t="s">
        <v>40</v>
      </c>
      <c r="AX184" s="14" t="s">
        <v>81</v>
      </c>
      <c r="AY184" s="250" t="s">
        <v>135</v>
      </c>
    </row>
    <row r="185" s="13" customFormat="1">
      <c r="A185" s="13"/>
      <c r="B185" s="230"/>
      <c r="C185" s="231"/>
      <c r="D185" s="223" t="s">
        <v>148</v>
      </c>
      <c r="E185" s="232" t="s">
        <v>42</v>
      </c>
      <c r="F185" s="233" t="s">
        <v>269</v>
      </c>
      <c r="G185" s="231"/>
      <c r="H185" s="232" t="s">
        <v>42</v>
      </c>
      <c r="I185" s="234"/>
      <c r="J185" s="231"/>
      <c r="K185" s="231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148</v>
      </c>
      <c r="AU185" s="239" t="s">
        <v>91</v>
      </c>
      <c r="AV185" s="13" t="s">
        <v>86</v>
      </c>
      <c r="AW185" s="13" t="s">
        <v>40</v>
      </c>
      <c r="AX185" s="13" t="s">
        <v>81</v>
      </c>
      <c r="AY185" s="239" t="s">
        <v>135</v>
      </c>
    </row>
    <row r="186" s="14" customFormat="1">
      <c r="A186" s="14"/>
      <c r="B186" s="240"/>
      <c r="C186" s="241"/>
      <c r="D186" s="223" t="s">
        <v>148</v>
      </c>
      <c r="E186" s="242" t="s">
        <v>42</v>
      </c>
      <c r="F186" s="243" t="s">
        <v>270</v>
      </c>
      <c r="G186" s="241"/>
      <c r="H186" s="244">
        <v>3.6000000000000001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148</v>
      </c>
      <c r="AU186" s="250" t="s">
        <v>91</v>
      </c>
      <c r="AV186" s="14" t="s">
        <v>91</v>
      </c>
      <c r="AW186" s="14" t="s">
        <v>40</v>
      </c>
      <c r="AX186" s="14" t="s">
        <v>81</v>
      </c>
      <c r="AY186" s="250" t="s">
        <v>135</v>
      </c>
    </row>
    <row r="187" s="13" customFormat="1">
      <c r="A187" s="13"/>
      <c r="B187" s="230"/>
      <c r="C187" s="231"/>
      <c r="D187" s="223" t="s">
        <v>148</v>
      </c>
      <c r="E187" s="232" t="s">
        <v>42</v>
      </c>
      <c r="F187" s="233" t="s">
        <v>271</v>
      </c>
      <c r="G187" s="231"/>
      <c r="H187" s="232" t="s">
        <v>42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148</v>
      </c>
      <c r="AU187" s="239" t="s">
        <v>91</v>
      </c>
      <c r="AV187" s="13" t="s">
        <v>86</v>
      </c>
      <c r="AW187" s="13" t="s">
        <v>40</v>
      </c>
      <c r="AX187" s="13" t="s">
        <v>81</v>
      </c>
      <c r="AY187" s="239" t="s">
        <v>135</v>
      </c>
    </row>
    <row r="188" s="14" customFormat="1">
      <c r="A188" s="14"/>
      <c r="B188" s="240"/>
      <c r="C188" s="241"/>
      <c r="D188" s="223" t="s">
        <v>148</v>
      </c>
      <c r="E188" s="242" t="s">
        <v>42</v>
      </c>
      <c r="F188" s="243" t="s">
        <v>272</v>
      </c>
      <c r="G188" s="241"/>
      <c r="H188" s="244">
        <v>29.399999999999999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148</v>
      </c>
      <c r="AU188" s="250" t="s">
        <v>91</v>
      </c>
      <c r="AV188" s="14" t="s">
        <v>91</v>
      </c>
      <c r="AW188" s="14" t="s">
        <v>40</v>
      </c>
      <c r="AX188" s="14" t="s">
        <v>81</v>
      </c>
      <c r="AY188" s="250" t="s">
        <v>135</v>
      </c>
    </row>
    <row r="189" s="13" customFormat="1">
      <c r="A189" s="13"/>
      <c r="B189" s="230"/>
      <c r="C189" s="231"/>
      <c r="D189" s="223" t="s">
        <v>148</v>
      </c>
      <c r="E189" s="232" t="s">
        <v>42</v>
      </c>
      <c r="F189" s="233" t="s">
        <v>273</v>
      </c>
      <c r="G189" s="231"/>
      <c r="H189" s="232" t="s">
        <v>42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148</v>
      </c>
      <c r="AU189" s="239" t="s">
        <v>91</v>
      </c>
      <c r="AV189" s="13" t="s">
        <v>86</v>
      </c>
      <c r="AW189" s="13" t="s">
        <v>40</v>
      </c>
      <c r="AX189" s="13" t="s">
        <v>81</v>
      </c>
      <c r="AY189" s="239" t="s">
        <v>135</v>
      </c>
    </row>
    <row r="190" s="14" customFormat="1">
      <c r="A190" s="14"/>
      <c r="B190" s="240"/>
      <c r="C190" s="241"/>
      <c r="D190" s="223" t="s">
        <v>148</v>
      </c>
      <c r="E190" s="242" t="s">
        <v>42</v>
      </c>
      <c r="F190" s="243" t="s">
        <v>274</v>
      </c>
      <c r="G190" s="241"/>
      <c r="H190" s="244">
        <v>3.3999999999999999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148</v>
      </c>
      <c r="AU190" s="250" t="s">
        <v>91</v>
      </c>
      <c r="AV190" s="14" t="s">
        <v>91</v>
      </c>
      <c r="AW190" s="14" t="s">
        <v>40</v>
      </c>
      <c r="AX190" s="14" t="s">
        <v>81</v>
      </c>
      <c r="AY190" s="250" t="s">
        <v>135</v>
      </c>
    </row>
    <row r="191" s="15" customFormat="1">
      <c r="A191" s="15"/>
      <c r="B191" s="262"/>
      <c r="C191" s="263"/>
      <c r="D191" s="223" t="s">
        <v>148</v>
      </c>
      <c r="E191" s="264" t="s">
        <v>42</v>
      </c>
      <c r="F191" s="265" t="s">
        <v>251</v>
      </c>
      <c r="G191" s="263"/>
      <c r="H191" s="266">
        <v>59.5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2" t="s">
        <v>148</v>
      </c>
      <c r="AU191" s="272" t="s">
        <v>91</v>
      </c>
      <c r="AV191" s="15" t="s">
        <v>97</v>
      </c>
      <c r="AW191" s="15" t="s">
        <v>40</v>
      </c>
      <c r="AX191" s="15" t="s">
        <v>86</v>
      </c>
      <c r="AY191" s="272" t="s">
        <v>135</v>
      </c>
    </row>
    <row r="192" s="2" customFormat="1" ht="24.15" customHeight="1">
      <c r="A192" s="42"/>
      <c r="B192" s="43"/>
      <c r="C192" s="210" t="s">
        <v>275</v>
      </c>
      <c r="D192" s="210" t="s">
        <v>138</v>
      </c>
      <c r="E192" s="211" t="s">
        <v>276</v>
      </c>
      <c r="F192" s="212" t="s">
        <v>277</v>
      </c>
      <c r="G192" s="213" t="s">
        <v>141</v>
      </c>
      <c r="H192" s="214">
        <v>536.10000000000002</v>
      </c>
      <c r="I192" s="215"/>
      <c r="J192" s="216">
        <f>ROUND(I192*H192,2)</f>
        <v>0</v>
      </c>
      <c r="K192" s="212" t="s">
        <v>142</v>
      </c>
      <c r="L192" s="48"/>
      <c r="M192" s="217" t="s">
        <v>42</v>
      </c>
      <c r="N192" s="218" t="s">
        <v>52</v>
      </c>
      <c r="O192" s="88"/>
      <c r="P192" s="219">
        <f>O192*H192</f>
        <v>0</v>
      </c>
      <c r="Q192" s="219">
        <v>0.089219999999999994</v>
      </c>
      <c r="R192" s="219">
        <f>Q192*H192</f>
        <v>47.830841999999997</v>
      </c>
      <c r="S192" s="219">
        <v>0</v>
      </c>
      <c r="T192" s="220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21" t="s">
        <v>97</v>
      </c>
      <c r="AT192" s="221" t="s">
        <v>138</v>
      </c>
      <c r="AU192" s="221" t="s">
        <v>91</v>
      </c>
      <c r="AY192" s="20" t="s">
        <v>135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20" t="s">
        <v>86</v>
      </c>
      <c r="BK192" s="222">
        <f>ROUND(I192*H192,2)</f>
        <v>0</v>
      </c>
      <c r="BL192" s="20" t="s">
        <v>97</v>
      </c>
      <c r="BM192" s="221" t="s">
        <v>278</v>
      </c>
    </row>
    <row r="193" s="2" customFormat="1">
      <c r="A193" s="42"/>
      <c r="B193" s="43"/>
      <c r="C193" s="44"/>
      <c r="D193" s="223" t="s">
        <v>144</v>
      </c>
      <c r="E193" s="44"/>
      <c r="F193" s="224" t="s">
        <v>279</v>
      </c>
      <c r="G193" s="44"/>
      <c r="H193" s="44"/>
      <c r="I193" s="225"/>
      <c r="J193" s="44"/>
      <c r="K193" s="44"/>
      <c r="L193" s="48"/>
      <c r="M193" s="226"/>
      <c r="N193" s="227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144</v>
      </c>
      <c r="AU193" s="20" t="s">
        <v>91</v>
      </c>
    </row>
    <row r="194" s="2" customFormat="1">
      <c r="A194" s="42"/>
      <c r="B194" s="43"/>
      <c r="C194" s="44"/>
      <c r="D194" s="228" t="s">
        <v>146</v>
      </c>
      <c r="E194" s="44"/>
      <c r="F194" s="229" t="s">
        <v>280</v>
      </c>
      <c r="G194" s="44"/>
      <c r="H194" s="44"/>
      <c r="I194" s="225"/>
      <c r="J194" s="44"/>
      <c r="K194" s="44"/>
      <c r="L194" s="48"/>
      <c r="M194" s="226"/>
      <c r="N194" s="227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146</v>
      </c>
      <c r="AU194" s="20" t="s">
        <v>91</v>
      </c>
    </row>
    <row r="195" s="13" customFormat="1">
      <c r="A195" s="13"/>
      <c r="B195" s="230"/>
      <c r="C195" s="231"/>
      <c r="D195" s="223" t="s">
        <v>148</v>
      </c>
      <c r="E195" s="232" t="s">
        <v>42</v>
      </c>
      <c r="F195" s="233" t="s">
        <v>281</v>
      </c>
      <c r="G195" s="231"/>
      <c r="H195" s="232" t="s">
        <v>42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148</v>
      </c>
      <c r="AU195" s="239" t="s">
        <v>91</v>
      </c>
      <c r="AV195" s="13" t="s">
        <v>86</v>
      </c>
      <c r="AW195" s="13" t="s">
        <v>40</v>
      </c>
      <c r="AX195" s="13" t="s">
        <v>81</v>
      </c>
      <c r="AY195" s="239" t="s">
        <v>135</v>
      </c>
    </row>
    <row r="196" s="14" customFormat="1">
      <c r="A196" s="14"/>
      <c r="B196" s="240"/>
      <c r="C196" s="241"/>
      <c r="D196" s="223" t="s">
        <v>148</v>
      </c>
      <c r="E196" s="242" t="s">
        <v>42</v>
      </c>
      <c r="F196" s="243" t="s">
        <v>282</v>
      </c>
      <c r="G196" s="241"/>
      <c r="H196" s="244">
        <v>536.10000000000002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148</v>
      </c>
      <c r="AU196" s="250" t="s">
        <v>91</v>
      </c>
      <c r="AV196" s="14" t="s">
        <v>91</v>
      </c>
      <c r="AW196" s="14" t="s">
        <v>40</v>
      </c>
      <c r="AX196" s="14" t="s">
        <v>81</v>
      </c>
      <c r="AY196" s="250" t="s">
        <v>135</v>
      </c>
    </row>
    <row r="197" s="15" customFormat="1">
      <c r="A197" s="15"/>
      <c r="B197" s="262"/>
      <c r="C197" s="263"/>
      <c r="D197" s="223" t="s">
        <v>148</v>
      </c>
      <c r="E197" s="264" t="s">
        <v>42</v>
      </c>
      <c r="F197" s="265" t="s">
        <v>251</v>
      </c>
      <c r="G197" s="263"/>
      <c r="H197" s="266">
        <v>536.10000000000002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148</v>
      </c>
      <c r="AU197" s="272" t="s">
        <v>91</v>
      </c>
      <c r="AV197" s="15" t="s">
        <v>97</v>
      </c>
      <c r="AW197" s="15" t="s">
        <v>40</v>
      </c>
      <c r="AX197" s="15" t="s">
        <v>86</v>
      </c>
      <c r="AY197" s="272" t="s">
        <v>135</v>
      </c>
    </row>
    <row r="198" s="2" customFormat="1" ht="24.15" customHeight="1">
      <c r="A198" s="42"/>
      <c r="B198" s="43"/>
      <c r="C198" s="251" t="s">
        <v>283</v>
      </c>
      <c r="D198" s="251" t="s">
        <v>155</v>
      </c>
      <c r="E198" s="252" t="s">
        <v>284</v>
      </c>
      <c r="F198" s="253" t="s">
        <v>285</v>
      </c>
      <c r="G198" s="254" t="s">
        <v>286</v>
      </c>
      <c r="H198" s="255">
        <v>3.5019999999999998</v>
      </c>
      <c r="I198" s="256"/>
      <c r="J198" s="257">
        <f>ROUND(I198*H198,2)</f>
        <v>0</v>
      </c>
      <c r="K198" s="253" t="s">
        <v>42</v>
      </c>
      <c r="L198" s="258"/>
      <c r="M198" s="259" t="s">
        <v>42</v>
      </c>
      <c r="N198" s="260" t="s">
        <v>52</v>
      </c>
      <c r="O198" s="88"/>
      <c r="P198" s="219">
        <f>O198*H198</f>
        <v>0</v>
      </c>
      <c r="Q198" s="219">
        <v>0.14599999999999999</v>
      </c>
      <c r="R198" s="219">
        <f>Q198*H198</f>
        <v>0.51129199999999997</v>
      </c>
      <c r="S198" s="219">
        <v>0</v>
      </c>
      <c r="T198" s="220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1" t="s">
        <v>159</v>
      </c>
      <c r="AT198" s="221" t="s">
        <v>155</v>
      </c>
      <c r="AU198" s="221" t="s">
        <v>91</v>
      </c>
      <c r="AY198" s="20" t="s">
        <v>135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20" t="s">
        <v>86</v>
      </c>
      <c r="BK198" s="222">
        <f>ROUND(I198*H198,2)</f>
        <v>0</v>
      </c>
      <c r="BL198" s="20" t="s">
        <v>97</v>
      </c>
      <c r="BM198" s="221" t="s">
        <v>287</v>
      </c>
    </row>
    <row r="199" s="2" customFormat="1">
      <c r="A199" s="42"/>
      <c r="B199" s="43"/>
      <c r="C199" s="44"/>
      <c r="D199" s="223" t="s">
        <v>144</v>
      </c>
      <c r="E199" s="44"/>
      <c r="F199" s="224" t="s">
        <v>285</v>
      </c>
      <c r="G199" s="44"/>
      <c r="H199" s="44"/>
      <c r="I199" s="225"/>
      <c r="J199" s="44"/>
      <c r="K199" s="44"/>
      <c r="L199" s="48"/>
      <c r="M199" s="226"/>
      <c r="N199" s="227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144</v>
      </c>
      <c r="AU199" s="20" t="s">
        <v>91</v>
      </c>
    </row>
    <row r="200" s="13" customFormat="1">
      <c r="A200" s="13"/>
      <c r="B200" s="230"/>
      <c r="C200" s="231"/>
      <c r="D200" s="223" t="s">
        <v>148</v>
      </c>
      <c r="E200" s="232" t="s">
        <v>42</v>
      </c>
      <c r="F200" s="233" t="s">
        <v>288</v>
      </c>
      <c r="G200" s="231"/>
      <c r="H200" s="232" t="s">
        <v>42</v>
      </c>
      <c r="I200" s="234"/>
      <c r="J200" s="231"/>
      <c r="K200" s="231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148</v>
      </c>
      <c r="AU200" s="239" t="s">
        <v>91</v>
      </c>
      <c r="AV200" s="13" t="s">
        <v>86</v>
      </c>
      <c r="AW200" s="13" t="s">
        <v>40</v>
      </c>
      <c r="AX200" s="13" t="s">
        <v>81</v>
      </c>
      <c r="AY200" s="239" t="s">
        <v>135</v>
      </c>
    </row>
    <row r="201" s="14" customFormat="1">
      <c r="A201" s="14"/>
      <c r="B201" s="240"/>
      <c r="C201" s="241"/>
      <c r="D201" s="223" t="s">
        <v>148</v>
      </c>
      <c r="E201" s="242" t="s">
        <v>42</v>
      </c>
      <c r="F201" s="243" t="s">
        <v>289</v>
      </c>
      <c r="G201" s="241"/>
      <c r="H201" s="244">
        <v>3.5019999999999998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148</v>
      </c>
      <c r="AU201" s="250" t="s">
        <v>91</v>
      </c>
      <c r="AV201" s="14" t="s">
        <v>91</v>
      </c>
      <c r="AW201" s="14" t="s">
        <v>40</v>
      </c>
      <c r="AX201" s="14" t="s">
        <v>81</v>
      </c>
      <c r="AY201" s="250" t="s">
        <v>135</v>
      </c>
    </row>
    <row r="202" s="2" customFormat="1" ht="24.15" customHeight="1">
      <c r="A202" s="42"/>
      <c r="B202" s="43"/>
      <c r="C202" s="251" t="s">
        <v>290</v>
      </c>
      <c r="D202" s="251" t="s">
        <v>155</v>
      </c>
      <c r="E202" s="252" t="s">
        <v>291</v>
      </c>
      <c r="F202" s="253" t="s">
        <v>292</v>
      </c>
      <c r="G202" s="254" t="s">
        <v>141</v>
      </c>
      <c r="H202" s="255">
        <v>30.488</v>
      </c>
      <c r="I202" s="256"/>
      <c r="J202" s="257">
        <f>ROUND(I202*H202,2)</f>
        <v>0</v>
      </c>
      <c r="K202" s="253" t="s">
        <v>142</v>
      </c>
      <c r="L202" s="258"/>
      <c r="M202" s="259" t="s">
        <v>42</v>
      </c>
      <c r="N202" s="260" t="s">
        <v>52</v>
      </c>
      <c r="O202" s="88"/>
      <c r="P202" s="219">
        <f>O202*H202</f>
        <v>0</v>
      </c>
      <c r="Q202" s="219">
        <v>0.13100000000000001</v>
      </c>
      <c r="R202" s="219">
        <f>Q202*H202</f>
        <v>3.9939279999999999</v>
      </c>
      <c r="S202" s="219">
        <v>0</v>
      </c>
      <c r="T202" s="220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1" t="s">
        <v>159</v>
      </c>
      <c r="AT202" s="221" t="s">
        <v>155</v>
      </c>
      <c r="AU202" s="221" t="s">
        <v>91</v>
      </c>
      <c r="AY202" s="20" t="s">
        <v>135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20" t="s">
        <v>86</v>
      </c>
      <c r="BK202" s="222">
        <f>ROUND(I202*H202,2)</f>
        <v>0</v>
      </c>
      <c r="BL202" s="20" t="s">
        <v>97</v>
      </c>
      <c r="BM202" s="221" t="s">
        <v>293</v>
      </c>
    </row>
    <row r="203" s="2" customFormat="1">
      <c r="A203" s="42"/>
      <c r="B203" s="43"/>
      <c r="C203" s="44"/>
      <c r="D203" s="223" t="s">
        <v>144</v>
      </c>
      <c r="E203" s="44"/>
      <c r="F203" s="224" t="s">
        <v>292</v>
      </c>
      <c r="G203" s="44"/>
      <c r="H203" s="44"/>
      <c r="I203" s="225"/>
      <c r="J203" s="44"/>
      <c r="K203" s="44"/>
      <c r="L203" s="48"/>
      <c r="M203" s="226"/>
      <c r="N203" s="227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144</v>
      </c>
      <c r="AU203" s="20" t="s">
        <v>91</v>
      </c>
    </row>
    <row r="204" s="13" customFormat="1">
      <c r="A204" s="13"/>
      <c r="B204" s="230"/>
      <c r="C204" s="231"/>
      <c r="D204" s="223" t="s">
        <v>148</v>
      </c>
      <c r="E204" s="232" t="s">
        <v>42</v>
      </c>
      <c r="F204" s="233" t="s">
        <v>294</v>
      </c>
      <c r="G204" s="231"/>
      <c r="H204" s="232" t="s">
        <v>42</v>
      </c>
      <c r="I204" s="234"/>
      <c r="J204" s="231"/>
      <c r="K204" s="231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148</v>
      </c>
      <c r="AU204" s="239" t="s">
        <v>91</v>
      </c>
      <c r="AV204" s="13" t="s">
        <v>86</v>
      </c>
      <c r="AW204" s="13" t="s">
        <v>40</v>
      </c>
      <c r="AX204" s="13" t="s">
        <v>81</v>
      </c>
      <c r="AY204" s="239" t="s">
        <v>135</v>
      </c>
    </row>
    <row r="205" s="13" customFormat="1">
      <c r="A205" s="13"/>
      <c r="B205" s="230"/>
      <c r="C205" s="231"/>
      <c r="D205" s="223" t="s">
        <v>148</v>
      </c>
      <c r="E205" s="232" t="s">
        <v>42</v>
      </c>
      <c r="F205" s="233" t="s">
        <v>295</v>
      </c>
      <c r="G205" s="231"/>
      <c r="H205" s="232" t="s">
        <v>42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148</v>
      </c>
      <c r="AU205" s="239" t="s">
        <v>91</v>
      </c>
      <c r="AV205" s="13" t="s">
        <v>86</v>
      </c>
      <c r="AW205" s="13" t="s">
        <v>40</v>
      </c>
      <c r="AX205" s="13" t="s">
        <v>81</v>
      </c>
      <c r="AY205" s="239" t="s">
        <v>135</v>
      </c>
    </row>
    <row r="206" s="14" customFormat="1">
      <c r="A206" s="14"/>
      <c r="B206" s="240"/>
      <c r="C206" s="241"/>
      <c r="D206" s="223" t="s">
        <v>148</v>
      </c>
      <c r="E206" s="242" t="s">
        <v>42</v>
      </c>
      <c r="F206" s="243" t="s">
        <v>296</v>
      </c>
      <c r="G206" s="241"/>
      <c r="H206" s="244">
        <v>30.488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148</v>
      </c>
      <c r="AU206" s="250" t="s">
        <v>91</v>
      </c>
      <c r="AV206" s="14" t="s">
        <v>91</v>
      </c>
      <c r="AW206" s="14" t="s">
        <v>40</v>
      </c>
      <c r="AX206" s="14" t="s">
        <v>86</v>
      </c>
      <c r="AY206" s="250" t="s">
        <v>135</v>
      </c>
    </row>
    <row r="207" s="2" customFormat="1" ht="24.15" customHeight="1">
      <c r="A207" s="42"/>
      <c r="B207" s="43"/>
      <c r="C207" s="251" t="s">
        <v>7</v>
      </c>
      <c r="D207" s="251" t="s">
        <v>155</v>
      </c>
      <c r="E207" s="252" t="s">
        <v>297</v>
      </c>
      <c r="F207" s="253" t="s">
        <v>298</v>
      </c>
      <c r="G207" s="254" t="s">
        <v>141</v>
      </c>
      <c r="H207" s="255">
        <v>541.46100000000001</v>
      </c>
      <c r="I207" s="256"/>
      <c r="J207" s="257">
        <f>ROUND(I207*H207,2)</f>
        <v>0</v>
      </c>
      <c r="K207" s="253" t="s">
        <v>142</v>
      </c>
      <c r="L207" s="258"/>
      <c r="M207" s="259" t="s">
        <v>42</v>
      </c>
      <c r="N207" s="260" t="s">
        <v>52</v>
      </c>
      <c r="O207" s="88"/>
      <c r="P207" s="219">
        <f>O207*H207</f>
        <v>0</v>
      </c>
      <c r="Q207" s="219">
        <v>0.13200000000000001</v>
      </c>
      <c r="R207" s="219">
        <f>Q207*H207</f>
        <v>71.472852000000003</v>
      </c>
      <c r="S207" s="219">
        <v>0</v>
      </c>
      <c r="T207" s="220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1" t="s">
        <v>159</v>
      </c>
      <c r="AT207" s="221" t="s">
        <v>155</v>
      </c>
      <c r="AU207" s="221" t="s">
        <v>91</v>
      </c>
      <c r="AY207" s="20" t="s">
        <v>135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20" t="s">
        <v>86</v>
      </c>
      <c r="BK207" s="222">
        <f>ROUND(I207*H207,2)</f>
        <v>0</v>
      </c>
      <c r="BL207" s="20" t="s">
        <v>97</v>
      </c>
      <c r="BM207" s="221" t="s">
        <v>299</v>
      </c>
    </row>
    <row r="208" s="2" customFormat="1">
      <c r="A208" s="42"/>
      <c r="B208" s="43"/>
      <c r="C208" s="44"/>
      <c r="D208" s="223" t="s">
        <v>144</v>
      </c>
      <c r="E208" s="44"/>
      <c r="F208" s="224" t="s">
        <v>298</v>
      </c>
      <c r="G208" s="44"/>
      <c r="H208" s="44"/>
      <c r="I208" s="225"/>
      <c r="J208" s="44"/>
      <c r="K208" s="44"/>
      <c r="L208" s="48"/>
      <c r="M208" s="226"/>
      <c r="N208" s="227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144</v>
      </c>
      <c r="AU208" s="20" t="s">
        <v>91</v>
      </c>
    </row>
    <row r="209" s="13" customFormat="1">
      <c r="A209" s="13"/>
      <c r="B209" s="230"/>
      <c r="C209" s="231"/>
      <c r="D209" s="223" t="s">
        <v>148</v>
      </c>
      <c r="E209" s="232" t="s">
        <v>42</v>
      </c>
      <c r="F209" s="233" t="s">
        <v>281</v>
      </c>
      <c r="G209" s="231"/>
      <c r="H209" s="232" t="s">
        <v>42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148</v>
      </c>
      <c r="AU209" s="239" t="s">
        <v>91</v>
      </c>
      <c r="AV209" s="13" t="s">
        <v>86</v>
      </c>
      <c r="AW209" s="13" t="s">
        <v>40</v>
      </c>
      <c r="AX209" s="13" t="s">
        <v>81</v>
      </c>
      <c r="AY209" s="239" t="s">
        <v>135</v>
      </c>
    </row>
    <row r="210" s="14" customFormat="1">
      <c r="A210" s="14"/>
      <c r="B210" s="240"/>
      <c r="C210" s="241"/>
      <c r="D210" s="223" t="s">
        <v>148</v>
      </c>
      <c r="E210" s="242" t="s">
        <v>42</v>
      </c>
      <c r="F210" s="243" t="s">
        <v>300</v>
      </c>
      <c r="G210" s="241"/>
      <c r="H210" s="244">
        <v>541.46100000000001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148</v>
      </c>
      <c r="AU210" s="250" t="s">
        <v>91</v>
      </c>
      <c r="AV210" s="14" t="s">
        <v>91</v>
      </c>
      <c r="AW210" s="14" t="s">
        <v>40</v>
      </c>
      <c r="AX210" s="14" t="s">
        <v>86</v>
      </c>
      <c r="AY210" s="250" t="s">
        <v>135</v>
      </c>
    </row>
    <row r="211" s="2" customFormat="1" ht="24.15" customHeight="1">
      <c r="A211" s="42"/>
      <c r="B211" s="43"/>
      <c r="C211" s="251" t="s">
        <v>301</v>
      </c>
      <c r="D211" s="251" t="s">
        <v>155</v>
      </c>
      <c r="E211" s="252" t="s">
        <v>302</v>
      </c>
      <c r="F211" s="253" t="s">
        <v>303</v>
      </c>
      <c r="G211" s="254" t="s">
        <v>141</v>
      </c>
      <c r="H211" s="255">
        <v>3.6360000000000001</v>
      </c>
      <c r="I211" s="256"/>
      <c r="J211" s="257">
        <f>ROUND(I211*H211,2)</f>
        <v>0</v>
      </c>
      <c r="K211" s="253" t="s">
        <v>142</v>
      </c>
      <c r="L211" s="258"/>
      <c r="M211" s="259" t="s">
        <v>42</v>
      </c>
      <c r="N211" s="260" t="s">
        <v>52</v>
      </c>
      <c r="O211" s="88"/>
      <c r="P211" s="219">
        <f>O211*H211</f>
        <v>0</v>
      </c>
      <c r="Q211" s="219">
        <v>0.13200000000000001</v>
      </c>
      <c r="R211" s="219">
        <f>Q211*H211</f>
        <v>0.47995200000000005</v>
      </c>
      <c r="S211" s="219">
        <v>0</v>
      </c>
      <c r="T211" s="220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1" t="s">
        <v>159</v>
      </c>
      <c r="AT211" s="221" t="s">
        <v>155</v>
      </c>
      <c r="AU211" s="221" t="s">
        <v>91</v>
      </c>
      <c r="AY211" s="20" t="s">
        <v>135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20" t="s">
        <v>86</v>
      </c>
      <c r="BK211" s="222">
        <f>ROUND(I211*H211,2)</f>
        <v>0</v>
      </c>
      <c r="BL211" s="20" t="s">
        <v>97</v>
      </c>
      <c r="BM211" s="221" t="s">
        <v>304</v>
      </c>
    </row>
    <row r="212" s="2" customFormat="1">
      <c r="A212" s="42"/>
      <c r="B212" s="43"/>
      <c r="C212" s="44"/>
      <c r="D212" s="223" t="s">
        <v>144</v>
      </c>
      <c r="E212" s="44"/>
      <c r="F212" s="224" t="s">
        <v>303</v>
      </c>
      <c r="G212" s="44"/>
      <c r="H212" s="44"/>
      <c r="I212" s="225"/>
      <c r="J212" s="44"/>
      <c r="K212" s="44"/>
      <c r="L212" s="48"/>
      <c r="M212" s="226"/>
      <c r="N212" s="227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144</v>
      </c>
      <c r="AU212" s="20" t="s">
        <v>91</v>
      </c>
    </row>
    <row r="213" s="13" customFormat="1">
      <c r="A213" s="13"/>
      <c r="B213" s="230"/>
      <c r="C213" s="231"/>
      <c r="D213" s="223" t="s">
        <v>148</v>
      </c>
      <c r="E213" s="232" t="s">
        <v>42</v>
      </c>
      <c r="F213" s="233" t="s">
        <v>305</v>
      </c>
      <c r="G213" s="231"/>
      <c r="H213" s="232" t="s">
        <v>42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148</v>
      </c>
      <c r="AU213" s="239" t="s">
        <v>91</v>
      </c>
      <c r="AV213" s="13" t="s">
        <v>86</v>
      </c>
      <c r="AW213" s="13" t="s">
        <v>40</v>
      </c>
      <c r="AX213" s="13" t="s">
        <v>81</v>
      </c>
      <c r="AY213" s="239" t="s">
        <v>135</v>
      </c>
    </row>
    <row r="214" s="13" customFormat="1">
      <c r="A214" s="13"/>
      <c r="B214" s="230"/>
      <c r="C214" s="231"/>
      <c r="D214" s="223" t="s">
        <v>148</v>
      </c>
      <c r="E214" s="232" t="s">
        <v>42</v>
      </c>
      <c r="F214" s="233" t="s">
        <v>306</v>
      </c>
      <c r="G214" s="231"/>
      <c r="H214" s="232" t="s">
        <v>42</v>
      </c>
      <c r="I214" s="234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148</v>
      </c>
      <c r="AU214" s="239" t="s">
        <v>91</v>
      </c>
      <c r="AV214" s="13" t="s">
        <v>86</v>
      </c>
      <c r="AW214" s="13" t="s">
        <v>40</v>
      </c>
      <c r="AX214" s="13" t="s">
        <v>81</v>
      </c>
      <c r="AY214" s="239" t="s">
        <v>135</v>
      </c>
    </row>
    <row r="215" s="14" customFormat="1">
      <c r="A215" s="14"/>
      <c r="B215" s="240"/>
      <c r="C215" s="241"/>
      <c r="D215" s="223" t="s">
        <v>148</v>
      </c>
      <c r="E215" s="242" t="s">
        <v>42</v>
      </c>
      <c r="F215" s="243" t="s">
        <v>307</v>
      </c>
      <c r="G215" s="241"/>
      <c r="H215" s="244">
        <v>3.6360000000000001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148</v>
      </c>
      <c r="AU215" s="250" t="s">
        <v>91</v>
      </c>
      <c r="AV215" s="14" t="s">
        <v>91</v>
      </c>
      <c r="AW215" s="14" t="s">
        <v>40</v>
      </c>
      <c r="AX215" s="14" t="s">
        <v>86</v>
      </c>
      <c r="AY215" s="250" t="s">
        <v>135</v>
      </c>
    </row>
    <row r="216" s="2" customFormat="1" ht="24.15" customHeight="1">
      <c r="A216" s="42"/>
      <c r="B216" s="43"/>
      <c r="C216" s="210" t="s">
        <v>308</v>
      </c>
      <c r="D216" s="210" t="s">
        <v>138</v>
      </c>
      <c r="E216" s="211" t="s">
        <v>309</v>
      </c>
      <c r="F216" s="212" t="s">
        <v>310</v>
      </c>
      <c r="G216" s="213" t="s">
        <v>141</v>
      </c>
      <c r="H216" s="214">
        <v>48.799999999999997</v>
      </c>
      <c r="I216" s="215"/>
      <c r="J216" s="216">
        <f>ROUND(I216*H216,2)</f>
        <v>0</v>
      </c>
      <c r="K216" s="212" t="s">
        <v>142</v>
      </c>
      <c r="L216" s="48"/>
      <c r="M216" s="217" t="s">
        <v>42</v>
      </c>
      <c r="N216" s="218" t="s">
        <v>52</v>
      </c>
      <c r="O216" s="88"/>
      <c r="P216" s="219">
        <f>O216*H216</f>
        <v>0</v>
      </c>
      <c r="Q216" s="219">
        <v>0.090620000000000006</v>
      </c>
      <c r="R216" s="219">
        <f>Q216*H216</f>
        <v>4.422256</v>
      </c>
      <c r="S216" s="219">
        <v>0</v>
      </c>
      <c r="T216" s="220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1" t="s">
        <v>97</v>
      </c>
      <c r="AT216" s="221" t="s">
        <v>138</v>
      </c>
      <c r="AU216" s="221" t="s">
        <v>91</v>
      </c>
      <c r="AY216" s="20" t="s">
        <v>135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20" t="s">
        <v>86</v>
      </c>
      <c r="BK216" s="222">
        <f>ROUND(I216*H216,2)</f>
        <v>0</v>
      </c>
      <c r="BL216" s="20" t="s">
        <v>97</v>
      </c>
      <c r="BM216" s="221" t="s">
        <v>311</v>
      </c>
    </row>
    <row r="217" s="2" customFormat="1">
      <c r="A217" s="42"/>
      <c r="B217" s="43"/>
      <c r="C217" s="44"/>
      <c r="D217" s="223" t="s">
        <v>144</v>
      </c>
      <c r="E217" s="44"/>
      <c r="F217" s="224" t="s">
        <v>312</v>
      </c>
      <c r="G217" s="44"/>
      <c r="H217" s="44"/>
      <c r="I217" s="225"/>
      <c r="J217" s="44"/>
      <c r="K217" s="44"/>
      <c r="L217" s="48"/>
      <c r="M217" s="226"/>
      <c r="N217" s="227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144</v>
      </c>
      <c r="AU217" s="20" t="s">
        <v>91</v>
      </c>
    </row>
    <row r="218" s="2" customFormat="1">
      <c r="A218" s="42"/>
      <c r="B218" s="43"/>
      <c r="C218" s="44"/>
      <c r="D218" s="228" t="s">
        <v>146</v>
      </c>
      <c r="E218" s="44"/>
      <c r="F218" s="229" t="s">
        <v>313</v>
      </c>
      <c r="G218" s="44"/>
      <c r="H218" s="44"/>
      <c r="I218" s="225"/>
      <c r="J218" s="44"/>
      <c r="K218" s="44"/>
      <c r="L218" s="48"/>
      <c r="M218" s="226"/>
      <c r="N218" s="227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146</v>
      </c>
      <c r="AU218" s="20" t="s">
        <v>91</v>
      </c>
    </row>
    <row r="219" s="13" customFormat="1">
      <c r="A219" s="13"/>
      <c r="B219" s="230"/>
      <c r="C219" s="231"/>
      <c r="D219" s="223" t="s">
        <v>148</v>
      </c>
      <c r="E219" s="232" t="s">
        <v>42</v>
      </c>
      <c r="F219" s="233" t="s">
        <v>151</v>
      </c>
      <c r="G219" s="231"/>
      <c r="H219" s="232" t="s">
        <v>42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148</v>
      </c>
      <c r="AU219" s="239" t="s">
        <v>91</v>
      </c>
      <c r="AV219" s="13" t="s">
        <v>86</v>
      </c>
      <c r="AW219" s="13" t="s">
        <v>40</v>
      </c>
      <c r="AX219" s="13" t="s">
        <v>81</v>
      </c>
      <c r="AY219" s="239" t="s">
        <v>135</v>
      </c>
    </row>
    <row r="220" s="14" customFormat="1">
      <c r="A220" s="14"/>
      <c r="B220" s="240"/>
      <c r="C220" s="241"/>
      <c r="D220" s="223" t="s">
        <v>148</v>
      </c>
      <c r="E220" s="242" t="s">
        <v>42</v>
      </c>
      <c r="F220" s="243" t="s">
        <v>314</v>
      </c>
      <c r="G220" s="241"/>
      <c r="H220" s="244">
        <v>48.799999999999997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148</v>
      </c>
      <c r="AU220" s="250" t="s">
        <v>91</v>
      </c>
      <c r="AV220" s="14" t="s">
        <v>91</v>
      </c>
      <c r="AW220" s="14" t="s">
        <v>40</v>
      </c>
      <c r="AX220" s="14" t="s">
        <v>81</v>
      </c>
      <c r="AY220" s="250" t="s">
        <v>135</v>
      </c>
    </row>
    <row r="221" s="2" customFormat="1" ht="24.15" customHeight="1">
      <c r="A221" s="42"/>
      <c r="B221" s="43"/>
      <c r="C221" s="251" t="s">
        <v>315</v>
      </c>
      <c r="D221" s="251" t="s">
        <v>155</v>
      </c>
      <c r="E221" s="252" t="s">
        <v>316</v>
      </c>
      <c r="F221" s="253" t="s">
        <v>317</v>
      </c>
      <c r="G221" s="254" t="s">
        <v>141</v>
      </c>
      <c r="H221" s="255">
        <v>50.264000000000003</v>
      </c>
      <c r="I221" s="256"/>
      <c r="J221" s="257">
        <f>ROUND(I221*H221,2)</f>
        <v>0</v>
      </c>
      <c r="K221" s="253" t="s">
        <v>142</v>
      </c>
      <c r="L221" s="258"/>
      <c r="M221" s="259" t="s">
        <v>42</v>
      </c>
      <c r="N221" s="260" t="s">
        <v>52</v>
      </c>
      <c r="O221" s="88"/>
      <c r="P221" s="219">
        <f>O221*H221</f>
        <v>0</v>
      </c>
      <c r="Q221" s="219">
        <v>0.17599999999999999</v>
      </c>
      <c r="R221" s="219">
        <f>Q221*H221</f>
        <v>8.8464639999999992</v>
      </c>
      <c r="S221" s="219">
        <v>0</v>
      </c>
      <c r="T221" s="220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1" t="s">
        <v>159</v>
      </c>
      <c r="AT221" s="221" t="s">
        <v>155</v>
      </c>
      <c r="AU221" s="221" t="s">
        <v>91</v>
      </c>
      <c r="AY221" s="20" t="s">
        <v>135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20" t="s">
        <v>86</v>
      </c>
      <c r="BK221" s="222">
        <f>ROUND(I221*H221,2)</f>
        <v>0</v>
      </c>
      <c r="BL221" s="20" t="s">
        <v>97</v>
      </c>
      <c r="BM221" s="221" t="s">
        <v>318</v>
      </c>
    </row>
    <row r="222" s="2" customFormat="1">
      <c r="A222" s="42"/>
      <c r="B222" s="43"/>
      <c r="C222" s="44"/>
      <c r="D222" s="223" t="s">
        <v>144</v>
      </c>
      <c r="E222" s="44"/>
      <c r="F222" s="224" t="s">
        <v>317</v>
      </c>
      <c r="G222" s="44"/>
      <c r="H222" s="44"/>
      <c r="I222" s="225"/>
      <c r="J222" s="44"/>
      <c r="K222" s="44"/>
      <c r="L222" s="48"/>
      <c r="M222" s="226"/>
      <c r="N222" s="227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144</v>
      </c>
      <c r="AU222" s="20" t="s">
        <v>91</v>
      </c>
    </row>
    <row r="223" s="13" customFormat="1">
      <c r="A223" s="13"/>
      <c r="B223" s="230"/>
      <c r="C223" s="231"/>
      <c r="D223" s="223" t="s">
        <v>148</v>
      </c>
      <c r="E223" s="232" t="s">
        <v>42</v>
      </c>
      <c r="F223" s="233" t="s">
        <v>151</v>
      </c>
      <c r="G223" s="231"/>
      <c r="H223" s="232" t="s">
        <v>42</v>
      </c>
      <c r="I223" s="234"/>
      <c r="J223" s="231"/>
      <c r="K223" s="231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148</v>
      </c>
      <c r="AU223" s="239" t="s">
        <v>91</v>
      </c>
      <c r="AV223" s="13" t="s">
        <v>86</v>
      </c>
      <c r="AW223" s="13" t="s">
        <v>40</v>
      </c>
      <c r="AX223" s="13" t="s">
        <v>81</v>
      </c>
      <c r="AY223" s="239" t="s">
        <v>135</v>
      </c>
    </row>
    <row r="224" s="13" customFormat="1">
      <c r="A224" s="13"/>
      <c r="B224" s="230"/>
      <c r="C224" s="231"/>
      <c r="D224" s="223" t="s">
        <v>148</v>
      </c>
      <c r="E224" s="232" t="s">
        <v>42</v>
      </c>
      <c r="F224" s="233" t="s">
        <v>319</v>
      </c>
      <c r="G224" s="231"/>
      <c r="H224" s="232" t="s">
        <v>42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148</v>
      </c>
      <c r="AU224" s="239" t="s">
        <v>91</v>
      </c>
      <c r="AV224" s="13" t="s">
        <v>86</v>
      </c>
      <c r="AW224" s="13" t="s">
        <v>40</v>
      </c>
      <c r="AX224" s="13" t="s">
        <v>81</v>
      </c>
      <c r="AY224" s="239" t="s">
        <v>135</v>
      </c>
    </row>
    <row r="225" s="14" customFormat="1">
      <c r="A225" s="14"/>
      <c r="B225" s="240"/>
      <c r="C225" s="241"/>
      <c r="D225" s="223" t="s">
        <v>148</v>
      </c>
      <c r="E225" s="242" t="s">
        <v>42</v>
      </c>
      <c r="F225" s="243" t="s">
        <v>320</v>
      </c>
      <c r="G225" s="241"/>
      <c r="H225" s="244">
        <v>50.264000000000003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148</v>
      </c>
      <c r="AU225" s="250" t="s">
        <v>91</v>
      </c>
      <c r="AV225" s="14" t="s">
        <v>91</v>
      </c>
      <c r="AW225" s="14" t="s">
        <v>40</v>
      </c>
      <c r="AX225" s="14" t="s">
        <v>86</v>
      </c>
      <c r="AY225" s="250" t="s">
        <v>135</v>
      </c>
    </row>
    <row r="226" s="2" customFormat="1" ht="24.15" customHeight="1">
      <c r="A226" s="42"/>
      <c r="B226" s="43"/>
      <c r="C226" s="210" t="s">
        <v>321</v>
      </c>
      <c r="D226" s="210" t="s">
        <v>138</v>
      </c>
      <c r="E226" s="211" t="s">
        <v>322</v>
      </c>
      <c r="F226" s="212" t="s">
        <v>323</v>
      </c>
      <c r="G226" s="213" t="s">
        <v>230</v>
      </c>
      <c r="H226" s="214">
        <v>2.4399999999999999</v>
      </c>
      <c r="I226" s="215"/>
      <c r="J226" s="216">
        <f>ROUND(I226*H226,2)</f>
        <v>0</v>
      </c>
      <c r="K226" s="212" t="s">
        <v>42</v>
      </c>
      <c r="L226" s="48"/>
      <c r="M226" s="217" t="s">
        <v>42</v>
      </c>
      <c r="N226" s="218" t="s">
        <v>52</v>
      </c>
      <c r="O226" s="88"/>
      <c r="P226" s="219">
        <f>O226*H226</f>
        <v>0</v>
      </c>
      <c r="Q226" s="219">
        <v>0.089219999999999994</v>
      </c>
      <c r="R226" s="219">
        <f>Q226*H226</f>
        <v>0.21769679999999997</v>
      </c>
      <c r="S226" s="219">
        <v>0</v>
      </c>
      <c r="T226" s="220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1" t="s">
        <v>97</v>
      </c>
      <c r="AT226" s="221" t="s">
        <v>138</v>
      </c>
      <c r="AU226" s="221" t="s">
        <v>91</v>
      </c>
      <c r="AY226" s="20" t="s">
        <v>135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20" t="s">
        <v>86</v>
      </c>
      <c r="BK226" s="222">
        <f>ROUND(I226*H226,2)</f>
        <v>0</v>
      </c>
      <c r="BL226" s="20" t="s">
        <v>97</v>
      </c>
      <c r="BM226" s="221" t="s">
        <v>324</v>
      </c>
    </row>
    <row r="227" s="2" customFormat="1">
      <c r="A227" s="42"/>
      <c r="B227" s="43"/>
      <c r="C227" s="44"/>
      <c r="D227" s="223" t="s">
        <v>144</v>
      </c>
      <c r="E227" s="44"/>
      <c r="F227" s="224" t="s">
        <v>325</v>
      </c>
      <c r="G227" s="44"/>
      <c r="H227" s="44"/>
      <c r="I227" s="225"/>
      <c r="J227" s="44"/>
      <c r="K227" s="44"/>
      <c r="L227" s="48"/>
      <c r="M227" s="226"/>
      <c r="N227" s="227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144</v>
      </c>
      <c r="AU227" s="20" t="s">
        <v>91</v>
      </c>
    </row>
    <row r="228" s="13" customFormat="1">
      <c r="A228" s="13"/>
      <c r="B228" s="230"/>
      <c r="C228" s="231"/>
      <c r="D228" s="223" t="s">
        <v>148</v>
      </c>
      <c r="E228" s="232" t="s">
        <v>42</v>
      </c>
      <c r="F228" s="233" t="s">
        <v>326</v>
      </c>
      <c r="G228" s="231"/>
      <c r="H228" s="232" t="s">
        <v>42</v>
      </c>
      <c r="I228" s="234"/>
      <c r="J228" s="231"/>
      <c r="K228" s="231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148</v>
      </c>
      <c r="AU228" s="239" t="s">
        <v>91</v>
      </c>
      <c r="AV228" s="13" t="s">
        <v>86</v>
      </c>
      <c r="AW228" s="13" t="s">
        <v>40</v>
      </c>
      <c r="AX228" s="13" t="s">
        <v>81</v>
      </c>
      <c r="AY228" s="239" t="s">
        <v>135</v>
      </c>
    </row>
    <row r="229" s="13" customFormat="1">
      <c r="A229" s="13"/>
      <c r="B229" s="230"/>
      <c r="C229" s="231"/>
      <c r="D229" s="223" t="s">
        <v>148</v>
      </c>
      <c r="E229" s="232" t="s">
        <v>42</v>
      </c>
      <c r="F229" s="233" t="s">
        <v>151</v>
      </c>
      <c r="G229" s="231"/>
      <c r="H229" s="232" t="s">
        <v>42</v>
      </c>
      <c r="I229" s="234"/>
      <c r="J229" s="231"/>
      <c r="K229" s="231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148</v>
      </c>
      <c r="AU229" s="239" t="s">
        <v>91</v>
      </c>
      <c r="AV229" s="13" t="s">
        <v>86</v>
      </c>
      <c r="AW229" s="13" t="s">
        <v>40</v>
      </c>
      <c r="AX229" s="13" t="s">
        <v>81</v>
      </c>
      <c r="AY229" s="239" t="s">
        <v>135</v>
      </c>
    </row>
    <row r="230" s="14" customFormat="1">
      <c r="A230" s="14"/>
      <c r="B230" s="240"/>
      <c r="C230" s="241"/>
      <c r="D230" s="223" t="s">
        <v>148</v>
      </c>
      <c r="E230" s="242" t="s">
        <v>42</v>
      </c>
      <c r="F230" s="243" t="s">
        <v>314</v>
      </c>
      <c r="G230" s="241"/>
      <c r="H230" s="244">
        <v>48.799999999999997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148</v>
      </c>
      <c r="AU230" s="250" t="s">
        <v>91</v>
      </c>
      <c r="AV230" s="14" t="s">
        <v>91</v>
      </c>
      <c r="AW230" s="14" t="s">
        <v>40</v>
      </c>
      <c r="AX230" s="14" t="s">
        <v>81</v>
      </c>
      <c r="AY230" s="250" t="s">
        <v>135</v>
      </c>
    </row>
    <row r="231" s="16" customFormat="1">
      <c r="A231" s="16"/>
      <c r="B231" s="273"/>
      <c r="C231" s="274"/>
      <c r="D231" s="223" t="s">
        <v>148</v>
      </c>
      <c r="E231" s="275" t="s">
        <v>42</v>
      </c>
      <c r="F231" s="276" t="s">
        <v>327</v>
      </c>
      <c r="G231" s="274"/>
      <c r="H231" s="277">
        <v>48.799999999999997</v>
      </c>
      <c r="I231" s="278"/>
      <c r="J231" s="274"/>
      <c r="K231" s="274"/>
      <c r="L231" s="279"/>
      <c r="M231" s="280"/>
      <c r="N231" s="281"/>
      <c r="O231" s="281"/>
      <c r="P231" s="281"/>
      <c r="Q231" s="281"/>
      <c r="R231" s="281"/>
      <c r="S231" s="281"/>
      <c r="T231" s="282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3" t="s">
        <v>148</v>
      </c>
      <c r="AU231" s="283" t="s">
        <v>91</v>
      </c>
      <c r="AV231" s="16" t="s">
        <v>94</v>
      </c>
      <c r="AW231" s="16" t="s">
        <v>40</v>
      </c>
      <c r="AX231" s="16" t="s">
        <v>81</v>
      </c>
      <c r="AY231" s="283" t="s">
        <v>135</v>
      </c>
    </row>
    <row r="232" s="14" customFormat="1">
      <c r="A232" s="14"/>
      <c r="B232" s="240"/>
      <c r="C232" s="241"/>
      <c r="D232" s="223" t="s">
        <v>148</v>
      </c>
      <c r="E232" s="242" t="s">
        <v>42</v>
      </c>
      <c r="F232" s="243" t="s">
        <v>328</v>
      </c>
      <c r="G232" s="241"/>
      <c r="H232" s="244">
        <v>2.4399999999999999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148</v>
      </c>
      <c r="AU232" s="250" t="s">
        <v>91</v>
      </c>
      <c r="AV232" s="14" t="s">
        <v>91</v>
      </c>
      <c r="AW232" s="14" t="s">
        <v>40</v>
      </c>
      <c r="AX232" s="14" t="s">
        <v>86</v>
      </c>
      <c r="AY232" s="250" t="s">
        <v>135</v>
      </c>
    </row>
    <row r="233" s="2" customFormat="1" ht="24.15" customHeight="1">
      <c r="A233" s="42"/>
      <c r="B233" s="43"/>
      <c r="C233" s="210" t="s">
        <v>329</v>
      </c>
      <c r="D233" s="210" t="s">
        <v>138</v>
      </c>
      <c r="E233" s="211" t="s">
        <v>330</v>
      </c>
      <c r="F233" s="212" t="s">
        <v>331</v>
      </c>
      <c r="G233" s="213" t="s">
        <v>230</v>
      </c>
      <c r="H233" s="214">
        <v>238.74000000000001</v>
      </c>
      <c r="I233" s="215"/>
      <c r="J233" s="216">
        <f>ROUND(I233*H233,2)</f>
        <v>0</v>
      </c>
      <c r="K233" s="212" t="s">
        <v>42</v>
      </c>
      <c r="L233" s="48"/>
      <c r="M233" s="217" t="s">
        <v>42</v>
      </c>
      <c r="N233" s="218" t="s">
        <v>52</v>
      </c>
      <c r="O233" s="88"/>
      <c r="P233" s="219">
        <f>O233*H233</f>
        <v>0</v>
      </c>
      <c r="Q233" s="219">
        <v>0.089219999999999994</v>
      </c>
      <c r="R233" s="219">
        <f>Q233*H233</f>
        <v>21.300382799999998</v>
      </c>
      <c r="S233" s="219">
        <v>0</v>
      </c>
      <c r="T233" s="220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1" t="s">
        <v>97</v>
      </c>
      <c r="AT233" s="221" t="s">
        <v>138</v>
      </c>
      <c r="AU233" s="221" t="s">
        <v>91</v>
      </c>
      <c r="AY233" s="20" t="s">
        <v>135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20" t="s">
        <v>86</v>
      </c>
      <c r="BK233" s="222">
        <f>ROUND(I233*H233,2)</f>
        <v>0</v>
      </c>
      <c r="BL233" s="20" t="s">
        <v>97</v>
      </c>
      <c r="BM233" s="221" t="s">
        <v>332</v>
      </c>
    </row>
    <row r="234" s="2" customFormat="1">
      <c r="A234" s="42"/>
      <c r="B234" s="43"/>
      <c r="C234" s="44"/>
      <c r="D234" s="223" t="s">
        <v>144</v>
      </c>
      <c r="E234" s="44"/>
      <c r="F234" s="224" t="s">
        <v>333</v>
      </c>
      <c r="G234" s="44"/>
      <c r="H234" s="44"/>
      <c r="I234" s="225"/>
      <c r="J234" s="44"/>
      <c r="K234" s="44"/>
      <c r="L234" s="48"/>
      <c r="M234" s="226"/>
      <c r="N234" s="227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144</v>
      </c>
      <c r="AU234" s="20" t="s">
        <v>91</v>
      </c>
    </row>
    <row r="235" s="2" customFormat="1" ht="24.15" customHeight="1">
      <c r="A235" s="42"/>
      <c r="B235" s="43"/>
      <c r="C235" s="210" t="s">
        <v>334</v>
      </c>
      <c r="D235" s="210" t="s">
        <v>138</v>
      </c>
      <c r="E235" s="211" t="s">
        <v>335</v>
      </c>
      <c r="F235" s="212" t="s">
        <v>336</v>
      </c>
      <c r="G235" s="213" t="s">
        <v>230</v>
      </c>
      <c r="H235" s="214">
        <v>195</v>
      </c>
      <c r="I235" s="215"/>
      <c r="J235" s="216">
        <f>ROUND(I235*H235,2)</f>
        <v>0</v>
      </c>
      <c r="K235" s="212" t="s">
        <v>142</v>
      </c>
      <c r="L235" s="48"/>
      <c r="M235" s="217" t="s">
        <v>42</v>
      </c>
      <c r="N235" s="218" t="s">
        <v>52</v>
      </c>
      <c r="O235" s="88"/>
      <c r="P235" s="219">
        <f>O235*H235</f>
        <v>0</v>
      </c>
      <c r="Q235" s="219">
        <v>0.089779999999999999</v>
      </c>
      <c r="R235" s="219">
        <f>Q235*H235</f>
        <v>17.507100000000001</v>
      </c>
      <c r="S235" s="219">
        <v>0</v>
      </c>
      <c r="T235" s="220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1" t="s">
        <v>97</v>
      </c>
      <c r="AT235" s="221" t="s">
        <v>138</v>
      </c>
      <c r="AU235" s="221" t="s">
        <v>91</v>
      </c>
      <c r="AY235" s="20" t="s">
        <v>135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20" t="s">
        <v>86</v>
      </c>
      <c r="BK235" s="222">
        <f>ROUND(I235*H235,2)</f>
        <v>0</v>
      </c>
      <c r="BL235" s="20" t="s">
        <v>97</v>
      </c>
      <c r="BM235" s="221" t="s">
        <v>337</v>
      </c>
    </row>
    <row r="236" s="2" customFormat="1">
      <c r="A236" s="42"/>
      <c r="B236" s="43"/>
      <c r="C236" s="44"/>
      <c r="D236" s="223" t="s">
        <v>144</v>
      </c>
      <c r="E236" s="44"/>
      <c r="F236" s="224" t="s">
        <v>338</v>
      </c>
      <c r="G236" s="44"/>
      <c r="H236" s="44"/>
      <c r="I236" s="225"/>
      <c r="J236" s="44"/>
      <c r="K236" s="44"/>
      <c r="L236" s="48"/>
      <c r="M236" s="226"/>
      <c r="N236" s="227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0" t="s">
        <v>144</v>
      </c>
      <c r="AU236" s="20" t="s">
        <v>91</v>
      </c>
    </row>
    <row r="237" s="2" customFormat="1">
      <c r="A237" s="42"/>
      <c r="B237" s="43"/>
      <c r="C237" s="44"/>
      <c r="D237" s="228" t="s">
        <v>146</v>
      </c>
      <c r="E237" s="44"/>
      <c r="F237" s="229" t="s">
        <v>339</v>
      </c>
      <c r="G237" s="44"/>
      <c r="H237" s="44"/>
      <c r="I237" s="225"/>
      <c r="J237" s="44"/>
      <c r="K237" s="44"/>
      <c r="L237" s="48"/>
      <c r="M237" s="226"/>
      <c r="N237" s="227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146</v>
      </c>
      <c r="AU237" s="20" t="s">
        <v>91</v>
      </c>
    </row>
    <row r="238" s="2" customFormat="1">
      <c r="A238" s="42"/>
      <c r="B238" s="43"/>
      <c r="C238" s="44"/>
      <c r="D238" s="223" t="s">
        <v>189</v>
      </c>
      <c r="E238" s="44"/>
      <c r="F238" s="261" t="s">
        <v>340</v>
      </c>
      <c r="G238" s="44"/>
      <c r="H238" s="44"/>
      <c r="I238" s="225"/>
      <c r="J238" s="44"/>
      <c r="K238" s="44"/>
      <c r="L238" s="48"/>
      <c r="M238" s="226"/>
      <c r="N238" s="227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189</v>
      </c>
      <c r="AU238" s="20" t="s">
        <v>91</v>
      </c>
    </row>
    <row r="239" s="13" customFormat="1">
      <c r="A239" s="13"/>
      <c r="B239" s="230"/>
      <c r="C239" s="231"/>
      <c r="D239" s="223" t="s">
        <v>148</v>
      </c>
      <c r="E239" s="232" t="s">
        <v>42</v>
      </c>
      <c r="F239" s="233" t="s">
        <v>341</v>
      </c>
      <c r="G239" s="231"/>
      <c r="H239" s="232" t="s">
        <v>42</v>
      </c>
      <c r="I239" s="234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148</v>
      </c>
      <c r="AU239" s="239" t="s">
        <v>91</v>
      </c>
      <c r="AV239" s="13" t="s">
        <v>86</v>
      </c>
      <c r="AW239" s="13" t="s">
        <v>40</v>
      </c>
      <c r="AX239" s="13" t="s">
        <v>81</v>
      </c>
      <c r="AY239" s="239" t="s">
        <v>135</v>
      </c>
    </row>
    <row r="240" s="14" customFormat="1">
      <c r="A240" s="14"/>
      <c r="B240" s="240"/>
      <c r="C240" s="241"/>
      <c r="D240" s="223" t="s">
        <v>148</v>
      </c>
      <c r="E240" s="242" t="s">
        <v>42</v>
      </c>
      <c r="F240" s="243" t="s">
        <v>342</v>
      </c>
      <c r="G240" s="241"/>
      <c r="H240" s="244">
        <v>195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148</v>
      </c>
      <c r="AU240" s="250" t="s">
        <v>91</v>
      </c>
      <c r="AV240" s="14" t="s">
        <v>91</v>
      </c>
      <c r="AW240" s="14" t="s">
        <v>40</v>
      </c>
      <c r="AX240" s="14" t="s">
        <v>81</v>
      </c>
      <c r="AY240" s="250" t="s">
        <v>135</v>
      </c>
    </row>
    <row r="241" s="15" customFormat="1">
      <c r="A241" s="15"/>
      <c r="B241" s="262"/>
      <c r="C241" s="263"/>
      <c r="D241" s="223" t="s">
        <v>148</v>
      </c>
      <c r="E241" s="264" t="s">
        <v>42</v>
      </c>
      <c r="F241" s="265" t="s">
        <v>251</v>
      </c>
      <c r="G241" s="263"/>
      <c r="H241" s="266">
        <v>195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2" t="s">
        <v>148</v>
      </c>
      <c r="AU241" s="272" t="s">
        <v>91</v>
      </c>
      <c r="AV241" s="15" t="s">
        <v>97</v>
      </c>
      <c r="AW241" s="15" t="s">
        <v>4</v>
      </c>
      <c r="AX241" s="15" t="s">
        <v>86</v>
      </c>
      <c r="AY241" s="272" t="s">
        <v>135</v>
      </c>
    </row>
    <row r="242" s="2" customFormat="1" ht="16.5" customHeight="1">
      <c r="A242" s="42"/>
      <c r="B242" s="43"/>
      <c r="C242" s="251" t="s">
        <v>343</v>
      </c>
      <c r="D242" s="251" t="s">
        <v>155</v>
      </c>
      <c r="E242" s="252" t="s">
        <v>344</v>
      </c>
      <c r="F242" s="253" t="s">
        <v>345</v>
      </c>
      <c r="G242" s="254" t="s">
        <v>141</v>
      </c>
      <c r="H242" s="255">
        <v>19.695</v>
      </c>
      <c r="I242" s="256"/>
      <c r="J242" s="257">
        <f>ROUND(I242*H242,2)</f>
        <v>0</v>
      </c>
      <c r="K242" s="253" t="s">
        <v>142</v>
      </c>
      <c r="L242" s="258"/>
      <c r="M242" s="259" t="s">
        <v>42</v>
      </c>
      <c r="N242" s="260" t="s">
        <v>52</v>
      </c>
      <c r="O242" s="88"/>
      <c r="P242" s="219">
        <f>O242*H242</f>
        <v>0</v>
      </c>
      <c r="Q242" s="219">
        <v>0.222</v>
      </c>
      <c r="R242" s="219">
        <f>Q242*H242</f>
        <v>4.3722900000000005</v>
      </c>
      <c r="S242" s="219">
        <v>0</v>
      </c>
      <c r="T242" s="220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1" t="s">
        <v>159</v>
      </c>
      <c r="AT242" s="221" t="s">
        <v>155</v>
      </c>
      <c r="AU242" s="221" t="s">
        <v>91</v>
      </c>
      <c r="AY242" s="20" t="s">
        <v>135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20" t="s">
        <v>86</v>
      </c>
      <c r="BK242" s="222">
        <f>ROUND(I242*H242,2)</f>
        <v>0</v>
      </c>
      <c r="BL242" s="20" t="s">
        <v>97</v>
      </c>
      <c r="BM242" s="221" t="s">
        <v>346</v>
      </c>
    </row>
    <row r="243" s="2" customFormat="1">
      <c r="A243" s="42"/>
      <c r="B243" s="43"/>
      <c r="C243" s="44"/>
      <c r="D243" s="223" t="s">
        <v>144</v>
      </c>
      <c r="E243" s="44"/>
      <c r="F243" s="224" t="s">
        <v>345</v>
      </c>
      <c r="G243" s="44"/>
      <c r="H243" s="44"/>
      <c r="I243" s="225"/>
      <c r="J243" s="44"/>
      <c r="K243" s="44"/>
      <c r="L243" s="48"/>
      <c r="M243" s="226"/>
      <c r="N243" s="227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144</v>
      </c>
      <c r="AU243" s="20" t="s">
        <v>91</v>
      </c>
    </row>
    <row r="244" s="13" customFormat="1">
      <c r="A244" s="13"/>
      <c r="B244" s="230"/>
      <c r="C244" s="231"/>
      <c r="D244" s="223" t="s">
        <v>148</v>
      </c>
      <c r="E244" s="232" t="s">
        <v>42</v>
      </c>
      <c r="F244" s="233" t="s">
        <v>341</v>
      </c>
      <c r="G244" s="231"/>
      <c r="H244" s="232" t="s">
        <v>42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148</v>
      </c>
      <c r="AU244" s="239" t="s">
        <v>91</v>
      </c>
      <c r="AV244" s="13" t="s">
        <v>86</v>
      </c>
      <c r="AW244" s="13" t="s">
        <v>40</v>
      </c>
      <c r="AX244" s="13" t="s">
        <v>81</v>
      </c>
      <c r="AY244" s="239" t="s">
        <v>135</v>
      </c>
    </row>
    <row r="245" s="14" customFormat="1">
      <c r="A245" s="14"/>
      <c r="B245" s="240"/>
      <c r="C245" s="241"/>
      <c r="D245" s="223" t="s">
        <v>148</v>
      </c>
      <c r="E245" s="242" t="s">
        <v>42</v>
      </c>
      <c r="F245" s="243" t="s">
        <v>347</v>
      </c>
      <c r="G245" s="241"/>
      <c r="H245" s="244">
        <v>19.695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148</v>
      </c>
      <c r="AU245" s="250" t="s">
        <v>91</v>
      </c>
      <c r="AV245" s="14" t="s">
        <v>91</v>
      </c>
      <c r="AW245" s="14" t="s">
        <v>40</v>
      </c>
      <c r="AX245" s="14" t="s">
        <v>81</v>
      </c>
      <c r="AY245" s="250" t="s">
        <v>135</v>
      </c>
    </row>
    <row r="246" s="15" customFormat="1">
      <c r="A246" s="15"/>
      <c r="B246" s="262"/>
      <c r="C246" s="263"/>
      <c r="D246" s="223" t="s">
        <v>148</v>
      </c>
      <c r="E246" s="264" t="s">
        <v>42</v>
      </c>
      <c r="F246" s="265" t="s">
        <v>251</v>
      </c>
      <c r="G246" s="263"/>
      <c r="H246" s="266">
        <v>19.695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2" t="s">
        <v>148</v>
      </c>
      <c r="AU246" s="272" t="s">
        <v>91</v>
      </c>
      <c r="AV246" s="15" t="s">
        <v>97</v>
      </c>
      <c r="AW246" s="15" t="s">
        <v>40</v>
      </c>
      <c r="AX246" s="15" t="s">
        <v>86</v>
      </c>
      <c r="AY246" s="272" t="s">
        <v>135</v>
      </c>
    </row>
    <row r="247" s="2" customFormat="1" ht="33" customHeight="1">
      <c r="A247" s="42"/>
      <c r="B247" s="43"/>
      <c r="C247" s="210" t="s">
        <v>348</v>
      </c>
      <c r="D247" s="210" t="s">
        <v>138</v>
      </c>
      <c r="E247" s="211" t="s">
        <v>349</v>
      </c>
      <c r="F247" s="212" t="s">
        <v>350</v>
      </c>
      <c r="G247" s="213" t="s">
        <v>230</v>
      </c>
      <c r="H247" s="214">
        <v>25.100000000000001</v>
      </c>
      <c r="I247" s="215"/>
      <c r="J247" s="216">
        <f>ROUND(I247*H247,2)</f>
        <v>0</v>
      </c>
      <c r="K247" s="212" t="s">
        <v>142</v>
      </c>
      <c r="L247" s="48"/>
      <c r="M247" s="217" t="s">
        <v>42</v>
      </c>
      <c r="N247" s="218" t="s">
        <v>52</v>
      </c>
      <c r="O247" s="88"/>
      <c r="P247" s="219">
        <f>O247*H247</f>
        <v>0</v>
      </c>
      <c r="Q247" s="219">
        <v>0.14041999999999999</v>
      </c>
      <c r="R247" s="219">
        <f>Q247*H247</f>
        <v>3.5245419999999998</v>
      </c>
      <c r="S247" s="219">
        <v>0</v>
      </c>
      <c r="T247" s="220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1" t="s">
        <v>97</v>
      </c>
      <c r="AT247" s="221" t="s">
        <v>138</v>
      </c>
      <c r="AU247" s="221" t="s">
        <v>91</v>
      </c>
      <c r="AY247" s="20" t="s">
        <v>135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20" t="s">
        <v>86</v>
      </c>
      <c r="BK247" s="222">
        <f>ROUND(I247*H247,2)</f>
        <v>0</v>
      </c>
      <c r="BL247" s="20" t="s">
        <v>97</v>
      </c>
      <c r="BM247" s="221" t="s">
        <v>351</v>
      </c>
    </row>
    <row r="248" s="2" customFormat="1">
      <c r="A248" s="42"/>
      <c r="B248" s="43"/>
      <c r="C248" s="44"/>
      <c r="D248" s="223" t="s">
        <v>144</v>
      </c>
      <c r="E248" s="44"/>
      <c r="F248" s="224" t="s">
        <v>352</v>
      </c>
      <c r="G248" s="44"/>
      <c r="H248" s="44"/>
      <c r="I248" s="225"/>
      <c r="J248" s="44"/>
      <c r="K248" s="44"/>
      <c r="L248" s="48"/>
      <c r="M248" s="226"/>
      <c r="N248" s="227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144</v>
      </c>
      <c r="AU248" s="20" t="s">
        <v>91</v>
      </c>
    </row>
    <row r="249" s="2" customFormat="1">
      <c r="A249" s="42"/>
      <c r="B249" s="43"/>
      <c r="C249" s="44"/>
      <c r="D249" s="228" t="s">
        <v>146</v>
      </c>
      <c r="E249" s="44"/>
      <c r="F249" s="229" t="s">
        <v>353</v>
      </c>
      <c r="G249" s="44"/>
      <c r="H249" s="44"/>
      <c r="I249" s="225"/>
      <c r="J249" s="44"/>
      <c r="K249" s="44"/>
      <c r="L249" s="48"/>
      <c r="M249" s="226"/>
      <c r="N249" s="227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0" t="s">
        <v>146</v>
      </c>
      <c r="AU249" s="20" t="s">
        <v>91</v>
      </c>
    </row>
    <row r="250" s="13" customFormat="1">
      <c r="A250" s="13"/>
      <c r="B250" s="230"/>
      <c r="C250" s="231"/>
      <c r="D250" s="223" t="s">
        <v>148</v>
      </c>
      <c r="E250" s="232" t="s">
        <v>42</v>
      </c>
      <c r="F250" s="233" t="s">
        <v>354</v>
      </c>
      <c r="G250" s="231"/>
      <c r="H250" s="232" t="s">
        <v>42</v>
      </c>
      <c r="I250" s="234"/>
      <c r="J250" s="231"/>
      <c r="K250" s="231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148</v>
      </c>
      <c r="AU250" s="239" t="s">
        <v>91</v>
      </c>
      <c r="AV250" s="13" t="s">
        <v>86</v>
      </c>
      <c r="AW250" s="13" t="s">
        <v>40</v>
      </c>
      <c r="AX250" s="13" t="s">
        <v>81</v>
      </c>
      <c r="AY250" s="239" t="s">
        <v>135</v>
      </c>
    </row>
    <row r="251" s="14" customFormat="1">
      <c r="A251" s="14"/>
      <c r="B251" s="240"/>
      <c r="C251" s="241"/>
      <c r="D251" s="223" t="s">
        <v>148</v>
      </c>
      <c r="E251" s="242" t="s">
        <v>42</v>
      </c>
      <c r="F251" s="243" t="s">
        <v>355</v>
      </c>
      <c r="G251" s="241"/>
      <c r="H251" s="244">
        <v>25.100000000000001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148</v>
      </c>
      <c r="AU251" s="250" t="s">
        <v>91</v>
      </c>
      <c r="AV251" s="14" t="s">
        <v>91</v>
      </c>
      <c r="AW251" s="14" t="s">
        <v>40</v>
      </c>
      <c r="AX251" s="14" t="s">
        <v>86</v>
      </c>
      <c r="AY251" s="250" t="s">
        <v>135</v>
      </c>
    </row>
    <row r="252" s="2" customFormat="1" ht="16.5" customHeight="1">
      <c r="A252" s="42"/>
      <c r="B252" s="43"/>
      <c r="C252" s="251" t="s">
        <v>356</v>
      </c>
      <c r="D252" s="251" t="s">
        <v>155</v>
      </c>
      <c r="E252" s="252" t="s">
        <v>357</v>
      </c>
      <c r="F252" s="253" t="s">
        <v>358</v>
      </c>
      <c r="G252" s="254" t="s">
        <v>230</v>
      </c>
      <c r="H252" s="255">
        <v>25.350999999999999</v>
      </c>
      <c r="I252" s="256"/>
      <c r="J252" s="257">
        <f>ROUND(I252*H252,2)</f>
        <v>0</v>
      </c>
      <c r="K252" s="253" t="s">
        <v>142</v>
      </c>
      <c r="L252" s="258"/>
      <c r="M252" s="259" t="s">
        <v>42</v>
      </c>
      <c r="N252" s="260" t="s">
        <v>52</v>
      </c>
      <c r="O252" s="88"/>
      <c r="P252" s="219">
        <f>O252*H252</f>
        <v>0</v>
      </c>
      <c r="Q252" s="219">
        <v>0.056120000000000003</v>
      </c>
      <c r="R252" s="219">
        <f>Q252*H252</f>
        <v>1.42269812</v>
      </c>
      <c r="S252" s="219">
        <v>0</v>
      </c>
      <c r="T252" s="220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21" t="s">
        <v>159</v>
      </c>
      <c r="AT252" s="221" t="s">
        <v>155</v>
      </c>
      <c r="AU252" s="221" t="s">
        <v>91</v>
      </c>
      <c r="AY252" s="20" t="s">
        <v>135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20" t="s">
        <v>86</v>
      </c>
      <c r="BK252" s="222">
        <f>ROUND(I252*H252,2)</f>
        <v>0</v>
      </c>
      <c r="BL252" s="20" t="s">
        <v>97</v>
      </c>
      <c r="BM252" s="221" t="s">
        <v>359</v>
      </c>
    </row>
    <row r="253" s="2" customFormat="1">
      <c r="A253" s="42"/>
      <c r="B253" s="43"/>
      <c r="C253" s="44"/>
      <c r="D253" s="223" t="s">
        <v>144</v>
      </c>
      <c r="E253" s="44"/>
      <c r="F253" s="224" t="s">
        <v>358</v>
      </c>
      <c r="G253" s="44"/>
      <c r="H253" s="44"/>
      <c r="I253" s="225"/>
      <c r="J253" s="44"/>
      <c r="K253" s="44"/>
      <c r="L253" s="48"/>
      <c r="M253" s="226"/>
      <c r="N253" s="227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144</v>
      </c>
      <c r="AU253" s="20" t="s">
        <v>91</v>
      </c>
    </row>
    <row r="254" s="13" customFormat="1">
      <c r="A254" s="13"/>
      <c r="B254" s="230"/>
      <c r="C254" s="231"/>
      <c r="D254" s="223" t="s">
        <v>148</v>
      </c>
      <c r="E254" s="232" t="s">
        <v>42</v>
      </c>
      <c r="F254" s="233" t="s">
        <v>354</v>
      </c>
      <c r="G254" s="231"/>
      <c r="H254" s="232" t="s">
        <v>42</v>
      </c>
      <c r="I254" s="234"/>
      <c r="J254" s="231"/>
      <c r="K254" s="231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148</v>
      </c>
      <c r="AU254" s="239" t="s">
        <v>91</v>
      </c>
      <c r="AV254" s="13" t="s">
        <v>86</v>
      </c>
      <c r="AW254" s="13" t="s">
        <v>40</v>
      </c>
      <c r="AX254" s="13" t="s">
        <v>81</v>
      </c>
      <c r="AY254" s="239" t="s">
        <v>135</v>
      </c>
    </row>
    <row r="255" s="14" customFormat="1">
      <c r="A255" s="14"/>
      <c r="B255" s="240"/>
      <c r="C255" s="241"/>
      <c r="D255" s="223" t="s">
        <v>148</v>
      </c>
      <c r="E255" s="242" t="s">
        <v>42</v>
      </c>
      <c r="F255" s="243" t="s">
        <v>360</v>
      </c>
      <c r="G255" s="241"/>
      <c r="H255" s="244">
        <v>25.350999999999999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148</v>
      </c>
      <c r="AU255" s="250" t="s">
        <v>91</v>
      </c>
      <c r="AV255" s="14" t="s">
        <v>91</v>
      </c>
      <c r="AW255" s="14" t="s">
        <v>40</v>
      </c>
      <c r="AX255" s="14" t="s">
        <v>86</v>
      </c>
      <c r="AY255" s="250" t="s">
        <v>135</v>
      </c>
    </row>
    <row r="256" s="2" customFormat="1" ht="24.15" customHeight="1">
      <c r="A256" s="42"/>
      <c r="B256" s="43"/>
      <c r="C256" s="210" t="s">
        <v>361</v>
      </c>
      <c r="D256" s="210" t="s">
        <v>138</v>
      </c>
      <c r="E256" s="211" t="s">
        <v>362</v>
      </c>
      <c r="F256" s="212" t="s">
        <v>363</v>
      </c>
      <c r="G256" s="213" t="s">
        <v>230</v>
      </c>
      <c r="H256" s="214">
        <v>97.5</v>
      </c>
      <c r="I256" s="215"/>
      <c r="J256" s="216">
        <f>ROUND(I256*H256,2)</f>
        <v>0</v>
      </c>
      <c r="K256" s="212" t="s">
        <v>142</v>
      </c>
      <c r="L256" s="48"/>
      <c r="M256" s="217" t="s">
        <v>42</v>
      </c>
      <c r="N256" s="218" t="s">
        <v>52</v>
      </c>
      <c r="O256" s="88"/>
      <c r="P256" s="219">
        <f>O256*H256</f>
        <v>0</v>
      </c>
      <c r="Q256" s="219">
        <v>0.15256</v>
      </c>
      <c r="R256" s="219">
        <f>Q256*H256</f>
        <v>14.874600000000001</v>
      </c>
      <c r="S256" s="219">
        <v>0</v>
      </c>
      <c r="T256" s="220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1" t="s">
        <v>97</v>
      </c>
      <c r="AT256" s="221" t="s">
        <v>138</v>
      </c>
      <c r="AU256" s="221" t="s">
        <v>91</v>
      </c>
      <c r="AY256" s="20" t="s">
        <v>135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20" t="s">
        <v>86</v>
      </c>
      <c r="BK256" s="222">
        <f>ROUND(I256*H256,2)</f>
        <v>0</v>
      </c>
      <c r="BL256" s="20" t="s">
        <v>97</v>
      </c>
      <c r="BM256" s="221" t="s">
        <v>364</v>
      </c>
    </row>
    <row r="257" s="2" customFormat="1">
      <c r="A257" s="42"/>
      <c r="B257" s="43"/>
      <c r="C257" s="44"/>
      <c r="D257" s="223" t="s">
        <v>144</v>
      </c>
      <c r="E257" s="44"/>
      <c r="F257" s="224" t="s">
        <v>365</v>
      </c>
      <c r="G257" s="44"/>
      <c r="H257" s="44"/>
      <c r="I257" s="225"/>
      <c r="J257" s="44"/>
      <c r="K257" s="44"/>
      <c r="L257" s="48"/>
      <c r="M257" s="226"/>
      <c r="N257" s="227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0" t="s">
        <v>144</v>
      </c>
      <c r="AU257" s="20" t="s">
        <v>91</v>
      </c>
    </row>
    <row r="258" s="2" customFormat="1">
      <c r="A258" s="42"/>
      <c r="B258" s="43"/>
      <c r="C258" s="44"/>
      <c r="D258" s="228" t="s">
        <v>146</v>
      </c>
      <c r="E258" s="44"/>
      <c r="F258" s="229" t="s">
        <v>366</v>
      </c>
      <c r="G258" s="44"/>
      <c r="H258" s="44"/>
      <c r="I258" s="225"/>
      <c r="J258" s="44"/>
      <c r="K258" s="44"/>
      <c r="L258" s="48"/>
      <c r="M258" s="226"/>
      <c r="N258" s="227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146</v>
      </c>
      <c r="AU258" s="20" t="s">
        <v>91</v>
      </c>
    </row>
    <row r="259" s="13" customFormat="1">
      <c r="A259" s="13"/>
      <c r="B259" s="230"/>
      <c r="C259" s="231"/>
      <c r="D259" s="223" t="s">
        <v>148</v>
      </c>
      <c r="E259" s="232" t="s">
        <v>42</v>
      </c>
      <c r="F259" s="233" t="s">
        <v>367</v>
      </c>
      <c r="G259" s="231"/>
      <c r="H259" s="232" t="s">
        <v>42</v>
      </c>
      <c r="I259" s="234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148</v>
      </c>
      <c r="AU259" s="239" t="s">
        <v>91</v>
      </c>
      <c r="AV259" s="13" t="s">
        <v>86</v>
      </c>
      <c r="AW259" s="13" t="s">
        <v>40</v>
      </c>
      <c r="AX259" s="13" t="s">
        <v>81</v>
      </c>
      <c r="AY259" s="239" t="s">
        <v>135</v>
      </c>
    </row>
    <row r="260" s="14" customFormat="1">
      <c r="A260" s="14"/>
      <c r="B260" s="240"/>
      <c r="C260" s="241"/>
      <c r="D260" s="223" t="s">
        <v>148</v>
      </c>
      <c r="E260" s="242" t="s">
        <v>42</v>
      </c>
      <c r="F260" s="243" t="s">
        <v>244</v>
      </c>
      <c r="G260" s="241"/>
      <c r="H260" s="244">
        <v>97.5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148</v>
      </c>
      <c r="AU260" s="250" t="s">
        <v>91</v>
      </c>
      <c r="AV260" s="14" t="s">
        <v>91</v>
      </c>
      <c r="AW260" s="14" t="s">
        <v>40</v>
      </c>
      <c r="AX260" s="14" t="s">
        <v>86</v>
      </c>
      <c r="AY260" s="250" t="s">
        <v>135</v>
      </c>
    </row>
    <row r="261" s="2" customFormat="1" ht="16.5" customHeight="1">
      <c r="A261" s="42"/>
      <c r="B261" s="43"/>
      <c r="C261" s="251" t="s">
        <v>368</v>
      </c>
      <c r="D261" s="251" t="s">
        <v>155</v>
      </c>
      <c r="E261" s="252" t="s">
        <v>369</v>
      </c>
      <c r="F261" s="253" t="s">
        <v>370</v>
      </c>
      <c r="G261" s="254" t="s">
        <v>230</v>
      </c>
      <c r="H261" s="255">
        <v>98.474999999999994</v>
      </c>
      <c r="I261" s="256"/>
      <c r="J261" s="257">
        <f>ROUND(I261*H261,2)</f>
        <v>0</v>
      </c>
      <c r="K261" s="253" t="s">
        <v>42</v>
      </c>
      <c r="L261" s="258"/>
      <c r="M261" s="259" t="s">
        <v>42</v>
      </c>
      <c r="N261" s="260" t="s">
        <v>52</v>
      </c>
      <c r="O261" s="88"/>
      <c r="P261" s="219">
        <f>O261*H261</f>
        <v>0</v>
      </c>
      <c r="Q261" s="219">
        <v>0.056120000000000003</v>
      </c>
      <c r="R261" s="219">
        <f>Q261*H261</f>
        <v>5.5264170000000004</v>
      </c>
      <c r="S261" s="219">
        <v>0</v>
      </c>
      <c r="T261" s="220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1" t="s">
        <v>159</v>
      </c>
      <c r="AT261" s="221" t="s">
        <v>155</v>
      </c>
      <c r="AU261" s="221" t="s">
        <v>91</v>
      </c>
      <c r="AY261" s="20" t="s">
        <v>135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20" t="s">
        <v>86</v>
      </c>
      <c r="BK261" s="222">
        <f>ROUND(I261*H261,2)</f>
        <v>0</v>
      </c>
      <c r="BL261" s="20" t="s">
        <v>97</v>
      </c>
      <c r="BM261" s="221" t="s">
        <v>371</v>
      </c>
    </row>
    <row r="262" s="2" customFormat="1">
      <c r="A262" s="42"/>
      <c r="B262" s="43"/>
      <c r="C262" s="44"/>
      <c r="D262" s="223" t="s">
        <v>144</v>
      </c>
      <c r="E262" s="44"/>
      <c r="F262" s="224" t="s">
        <v>370</v>
      </c>
      <c r="G262" s="44"/>
      <c r="H262" s="44"/>
      <c r="I262" s="225"/>
      <c r="J262" s="44"/>
      <c r="K262" s="44"/>
      <c r="L262" s="48"/>
      <c r="M262" s="226"/>
      <c r="N262" s="227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0" t="s">
        <v>144</v>
      </c>
      <c r="AU262" s="20" t="s">
        <v>91</v>
      </c>
    </row>
    <row r="263" s="13" customFormat="1">
      <c r="A263" s="13"/>
      <c r="B263" s="230"/>
      <c r="C263" s="231"/>
      <c r="D263" s="223" t="s">
        <v>148</v>
      </c>
      <c r="E263" s="232" t="s">
        <v>42</v>
      </c>
      <c r="F263" s="233" t="s">
        <v>367</v>
      </c>
      <c r="G263" s="231"/>
      <c r="H263" s="232" t="s">
        <v>42</v>
      </c>
      <c r="I263" s="234"/>
      <c r="J263" s="231"/>
      <c r="K263" s="231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148</v>
      </c>
      <c r="AU263" s="239" t="s">
        <v>91</v>
      </c>
      <c r="AV263" s="13" t="s">
        <v>86</v>
      </c>
      <c r="AW263" s="13" t="s">
        <v>40</v>
      </c>
      <c r="AX263" s="13" t="s">
        <v>81</v>
      </c>
      <c r="AY263" s="239" t="s">
        <v>135</v>
      </c>
    </row>
    <row r="264" s="14" customFormat="1">
      <c r="A264" s="14"/>
      <c r="B264" s="240"/>
      <c r="C264" s="241"/>
      <c r="D264" s="223" t="s">
        <v>148</v>
      </c>
      <c r="E264" s="242" t="s">
        <v>42</v>
      </c>
      <c r="F264" s="243" t="s">
        <v>372</v>
      </c>
      <c r="G264" s="241"/>
      <c r="H264" s="244">
        <v>98.474999999999994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148</v>
      </c>
      <c r="AU264" s="250" t="s">
        <v>91</v>
      </c>
      <c r="AV264" s="14" t="s">
        <v>91</v>
      </c>
      <c r="AW264" s="14" t="s">
        <v>40</v>
      </c>
      <c r="AX264" s="14" t="s">
        <v>86</v>
      </c>
      <c r="AY264" s="250" t="s">
        <v>135</v>
      </c>
    </row>
    <row r="265" s="2" customFormat="1" ht="24.15" customHeight="1">
      <c r="A265" s="42"/>
      <c r="B265" s="43"/>
      <c r="C265" s="210" t="s">
        <v>373</v>
      </c>
      <c r="D265" s="210" t="s">
        <v>138</v>
      </c>
      <c r="E265" s="211" t="s">
        <v>374</v>
      </c>
      <c r="F265" s="212" t="s">
        <v>375</v>
      </c>
      <c r="G265" s="213" t="s">
        <v>376</v>
      </c>
      <c r="H265" s="214">
        <v>16.297000000000001</v>
      </c>
      <c r="I265" s="215"/>
      <c r="J265" s="216">
        <f>ROUND(I265*H265,2)</f>
        <v>0</v>
      </c>
      <c r="K265" s="212" t="s">
        <v>142</v>
      </c>
      <c r="L265" s="48"/>
      <c r="M265" s="217" t="s">
        <v>42</v>
      </c>
      <c r="N265" s="218" t="s">
        <v>52</v>
      </c>
      <c r="O265" s="88"/>
      <c r="P265" s="219">
        <f>O265*H265</f>
        <v>0</v>
      </c>
      <c r="Q265" s="219">
        <v>2.2563399999999998</v>
      </c>
      <c r="R265" s="219">
        <f>Q265*H265</f>
        <v>36.771572979999995</v>
      </c>
      <c r="S265" s="219">
        <v>0</v>
      </c>
      <c r="T265" s="220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21" t="s">
        <v>97</v>
      </c>
      <c r="AT265" s="221" t="s">
        <v>138</v>
      </c>
      <c r="AU265" s="221" t="s">
        <v>91</v>
      </c>
      <c r="AY265" s="20" t="s">
        <v>135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20" t="s">
        <v>86</v>
      </c>
      <c r="BK265" s="222">
        <f>ROUND(I265*H265,2)</f>
        <v>0</v>
      </c>
      <c r="BL265" s="20" t="s">
        <v>97</v>
      </c>
      <c r="BM265" s="221" t="s">
        <v>377</v>
      </c>
    </row>
    <row r="266" s="2" customFormat="1">
      <c r="A266" s="42"/>
      <c r="B266" s="43"/>
      <c r="C266" s="44"/>
      <c r="D266" s="223" t="s">
        <v>144</v>
      </c>
      <c r="E266" s="44"/>
      <c r="F266" s="224" t="s">
        <v>375</v>
      </c>
      <c r="G266" s="44"/>
      <c r="H266" s="44"/>
      <c r="I266" s="225"/>
      <c r="J266" s="44"/>
      <c r="K266" s="44"/>
      <c r="L266" s="48"/>
      <c r="M266" s="226"/>
      <c r="N266" s="227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144</v>
      </c>
      <c r="AU266" s="20" t="s">
        <v>91</v>
      </c>
    </row>
    <row r="267" s="2" customFormat="1">
      <c r="A267" s="42"/>
      <c r="B267" s="43"/>
      <c r="C267" s="44"/>
      <c r="D267" s="228" t="s">
        <v>146</v>
      </c>
      <c r="E267" s="44"/>
      <c r="F267" s="229" t="s">
        <v>378</v>
      </c>
      <c r="G267" s="44"/>
      <c r="H267" s="44"/>
      <c r="I267" s="225"/>
      <c r="J267" s="44"/>
      <c r="K267" s="44"/>
      <c r="L267" s="48"/>
      <c r="M267" s="226"/>
      <c r="N267" s="227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146</v>
      </c>
      <c r="AU267" s="20" t="s">
        <v>91</v>
      </c>
    </row>
    <row r="268" s="13" customFormat="1">
      <c r="A268" s="13"/>
      <c r="B268" s="230"/>
      <c r="C268" s="231"/>
      <c r="D268" s="223" t="s">
        <v>148</v>
      </c>
      <c r="E268" s="232" t="s">
        <v>42</v>
      </c>
      <c r="F268" s="233" t="s">
        <v>367</v>
      </c>
      <c r="G268" s="231"/>
      <c r="H268" s="232" t="s">
        <v>42</v>
      </c>
      <c r="I268" s="234"/>
      <c r="J268" s="231"/>
      <c r="K268" s="231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148</v>
      </c>
      <c r="AU268" s="239" t="s">
        <v>91</v>
      </c>
      <c r="AV268" s="13" t="s">
        <v>86</v>
      </c>
      <c r="AW268" s="13" t="s">
        <v>40</v>
      </c>
      <c r="AX268" s="13" t="s">
        <v>81</v>
      </c>
      <c r="AY268" s="239" t="s">
        <v>135</v>
      </c>
    </row>
    <row r="269" s="14" customFormat="1">
      <c r="A269" s="14"/>
      <c r="B269" s="240"/>
      <c r="C269" s="241"/>
      <c r="D269" s="223" t="s">
        <v>148</v>
      </c>
      <c r="E269" s="242" t="s">
        <v>42</v>
      </c>
      <c r="F269" s="243" t="s">
        <v>379</v>
      </c>
      <c r="G269" s="241"/>
      <c r="H269" s="244">
        <v>6.5810000000000004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148</v>
      </c>
      <c r="AU269" s="250" t="s">
        <v>91</v>
      </c>
      <c r="AV269" s="14" t="s">
        <v>91</v>
      </c>
      <c r="AW269" s="14" t="s">
        <v>40</v>
      </c>
      <c r="AX269" s="14" t="s">
        <v>81</v>
      </c>
      <c r="AY269" s="250" t="s">
        <v>135</v>
      </c>
    </row>
    <row r="270" s="13" customFormat="1">
      <c r="A270" s="13"/>
      <c r="B270" s="230"/>
      <c r="C270" s="231"/>
      <c r="D270" s="223" t="s">
        <v>148</v>
      </c>
      <c r="E270" s="232" t="s">
        <v>42</v>
      </c>
      <c r="F270" s="233" t="s">
        <v>341</v>
      </c>
      <c r="G270" s="231"/>
      <c r="H270" s="232" t="s">
        <v>42</v>
      </c>
      <c r="I270" s="234"/>
      <c r="J270" s="231"/>
      <c r="K270" s="231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148</v>
      </c>
      <c r="AU270" s="239" t="s">
        <v>91</v>
      </c>
      <c r="AV270" s="13" t="s">
        <v>86</v>
      </c>
      <c r="AW270" s="13" t="s">
        <v>40</v>
      </c>
      <c r="AX270" s="13" t="s">
        <v>81</v>
      </c>
      <c r="AY270" s="239" t="s">
        <v>135</v>
      </c>
    </row>
    <row r="271" s="14" customFormat="1">
      <c r="A271" s="14"/>
      <c r="B271" s="240"/>
      <c r="C271" s="241"/>
      <c r="D271" s="223" t="s">
        <v>148</v>
      </c>
      <c r="E271" s="242" t="s">
        <v>42</v>
      </c>
      <c r="F271" s="243" t="s">
        <v>380</v>
      </c>
      <c r="G271" s="241"/>
      <c r="H271" s="244">
        <v>8.7750000000000004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148</v>
      </c>
      <c r="AU271" s="250" t="s">
        <v>91</v>
      </c>
      <c r="AV271" s="14" t="s">
        <v>91</v>
      </c>
      <c r="AW271" s="14" t="s">
        <v>40</v>
      </c>
      <c r="AX271" s="14" t="s">
        <v>81</v>
      </c>
      <c r="AY271" s="250" t="s">
        <v>135</v>
      </c>
    </row>
    <row r="272" s="13" customFormat="1">
      <c r="A272" s="13"/>
      <c r="B272" s="230"/>
      <c r="C272" s="231"/>
      <c r="D272" s="223" t="s">
        <v>148</v>
      </c>
      <c r="E272" s="232" t="s">
        <v>42</v>
      </c>
      <c r="F272" s="233" t="s">
        <v>381</v>
      </c>
      <c r="G272" s="231"/>
      <c r="H272" s="232" t="s">
        <v>42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148</v>
      </c>
      <c r="AU272" s="239" t="s">
        <v>91</v>
      </c>
      <c r="AV272" s="13" t="s">
        <v>86</v>
      </c>
      <c r="AW272" s="13" t="s">
        <v>40</v>
      </c>
      <c r="AX272" s="13" t="s">
        <v>81</v>
      </c>
      <c r="AY272" s="239" t="s">
        <v>135</v>
      </c>
    </row>
    <row r="273" s="14" customFormat="1">
      <c r="A273" s="14"/>
      <c r="B273" s="240"/>
      <c r="C273" s="241"/>
      <c r="D273" s="223" t="s">
        <v>148</v>
      </c>
      <c r="E273" s="242" t="s">
        <v>42</v>
      </c>
      <c r="F273" s="243" t="s">
        <v>382</v>
      </c>
      <c r="G273" s="241"/>
      <c r="H273" s="244">
        <v>0.94099999999999995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148</v>
      </c>
      <c r="AU273" s="250" t="s">
        <v>91</v>
      </c>
      <c r="AV273" s="14" t="s">
        <v>91</v>
      </c>
      <c r="AW273" s="14" t="s">
        <v>40</v>
      </c>
      <c r="AX273" s="14" t="s">
        <v>81</v>
      </c>
      <c r="AY273" s="250" t="s">
        <v>135</v>
      </c>
    </row>
    <row r="274" s="2" customFormat="1" ht="16.5" customHeight="1">
      <c r="A274" s="42"/>
      <c r="B274" s="43"/>
      <c r="C274" s="210" t="s">
        <v>383</v>
      </c>
      <c r="D274" s="210" t="s">
        <v>138</v>
      </c>
      <c r="E274" s="211" t="s">
        <v>384</v>
      </c>
      <c r="F274" s="212" t="s">
        <v>385</v>
      </c>
      <c r="G274" s="213" t="s">
        <v>286</v>
      </c>
      <c r="H274" s="214">
        <v>6.1299999999999999</v>
      </c>
      <c r="I274" s="215"/>
      <c r="J274" s="216">
        <f>ROUND(I274*H274,2)</f>
        <v>0</v>
      </c>
      <c r="K274" s="212" t="s">
        <v>42</v>
      </c>
      <c r="L274" s="48"/>
      <c r="M274" s="217" t="s">
        <v>42</v>
      </c>
      <c r="N274" s="218" t="s">
        <v>52</v>
      </c>
      <c r="O274" s="88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21" t="s">
        <v>97</v>
      </c>
      <c r="AT274" s="221" t="s">
        <v>138</v>
      </c>
      <c r="AU274" s="221" t="s">
        <v>91</v>
      </c>
      <c r="AY274" s="20" t="s">
        <v>135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20" t="s">
        <v>86</v>
      </c>
      <c r="BK274" s="222">
        <f>ROUND(I274*H274,2)</f>
        <v>0</v>
      </c>
      <c r="BL274" s="20" t="s">
        <v>97</v>
      </c>
      <c r="BM274" s="221" t="s">
        <v>386</v>
      </c>
    </row>
    <row r="275" s="2" customFormat="1">
      <c r="A275" s="42"/>
      <c r="B275" s="43"/>
      <c r="C275" s="44"/>
      <c r="D275" s="223" t="s">
        <v>144</v>
      </c>
      <c r="E275" s="44"/>
      <c r="F275" s="224" t="s">
        <v>385</v>
      </c>
      <c r="G275" s="44"/>
      <c r="H275" s="44"/>
      <c r="I275" s="225"/>
      <c r="J275" s="44"/>
      <c r="K275" s="44"/>
      <c r="L275" s="48"/>
      <c r="M275" s="226"/>
      <c r="N275" s="227"/>
      <c r="O275" s="88"/>
      <c r="P275" s="88"/>
      <c r="Q275" s="88"/>
      <c r="R275" s="88"/>
      <c r="S275" s="88"/>
      <c r="T275" s="89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T275" s="20" t="s">
        <v>144</v>
      </c>
      <c r="AU275" s="20" t="s">
        <v>91</v>
      </c>
    </row>
    <row r="276" s="13" customFormat="1">
      <c r="A276" s="13"/>
      <c r="B276" s="230"/>
      <c r="C276" s="231"/>
      <c r="D276" s="223" t="s">
        <v>148</v>
      </c>
      <c r="E276" s="232" t="s">
        <v>42</v>
      </c>
      <c r="F276" s="233" t="s">
        <v>367</v>
      </c>
      <c r="G276" s="231"/>
      <c r="H276" s="232" t="s">
        <v>42</v>
      </c>
      <c r="I276" s="234"/>
      <c r="J276" s="231"/>
      <c r="K276" s="231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148</v>
      </c>
      <c r="AU276" s="239" t="s">
        <v>91</v>
      </c>
      <c r="AV276" s="13" t="s">
        <v>86</v>
      </c>
      <c r="AW276" s="13" t="s">
        <v>40</v>
      </c>
      <c r="AX276" s="13" t="s">
        <v>81</v>
      </c>
      <c r="AY276" s="239" t="s">
        <v>135</v>
      </c>
    </row>
    <row r="277" s="13" customFormat="1">
      <c r="A277" s="13"/>
      <c r="B277" s="230"/>
      <c r="C277" s="231"/>
      <c r="D277" s="223" t="s">
        <v>148</v>
      </c>
      <c r="E277" s="232" t="s">
        <v>42</v>
      </c>
      <c r="F277" s="233" t="s">
        <v>387</v>
      </c>
      <c r="G277" s="231"/>
      <c r="H277" s="232" t="s">
        <v>42</v>
      </c>
      <c r="I277" s="234"/>
      <c r="J277" s="231"/>
      <c r="K277" s="231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148</v>
      </c>
      <c r="AU277" s="239" t="s">
        <v>91</v>
      </c>
      <c r="AV277" s="13" t="s">
        <v>86</v>
      </c>
      <c r="AW277" s="13" t="s">
        <v>40</v>
      </c>
      <c r="AX277" s="13" t="s">
        <v>81</v>
      </c>
      <c r="AY277" s="239" t="s">
        <v>135</v>
      </c>
    </row>
    <row r="278" s="14" customFormat="1">
      <c r="A278" s="14"/>
      <c r="B278" s="240"/>
      <c r="C278" s="241"/>
      <c r="D278" s="223" t="s">
        <v>148</v>
      </c>
      <c r="E278" s="242" t="s">
        <v>42</v>
      </c>
      <c r="F278" s="243" t="s">
        <v>388</v>
      </c>
      <c r="G278" s="241"/>
      <c r="H278" s="244">
        <v>4.875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148</v>
      </c>
      <c r="AU278" s="250" t="s">
        <v>91</v>
      </c>
      <c r="AV278" s="14" t="s">
        <v>91</v>
      </c>
      <c r="AW278" s="14" t="s">
        <v>40</v>
      </c>
      <c r="AX278" s="14" t="s">
        <v>81</v>
      </c>
      <c r="AY278" s="250" t="s">
        <v>135</v>
      </c>
    </row>
    <row r="279" s="13" customFormat="1">
      <c r="A279" s="13"/>
      <c r="B279" s="230"/>
      <c r="C279" s="231"/>
      <c r="D279" s="223" t="s">
        <v>148</v>
      </c>
      <c r="E279" s="232" t="s">
        <v>42</v>
      </c>
      <c r="F279" s="233" t="s">
        <v>389</v>
      </c>
      <c r="G279" s="231"/>
      <c r="H279" s="232" t="s">
        <v>42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148</v>
      </c>
      <c r="AU279" s="239" t="s">
        <v>91</v>
      </c>
      <c r="AV279" s="13" t="s">
        <v>86</v>
      </c>
      <c r="AW279" s="13" t="s">
        <v>40</v>
      </c>
      <c r="AX279" s="13" t="s">
        <v>81</v>
      </c>
      <c r="AY279" s="239" t="s">
        <v>135</v>
      </c>
    </row>
    <row r="280" s="13" customFormat="1">
      <c r="A280" s="13"/>
      <c r="B280" s="230"/>
      <c r="C280" s="231"/>
      <c r="D280" s="223" t="s">
        <v>148</v>
      </c>
      <c r="E280" s="232" t="s">
        <v>42</v>
      </c>
      <c r="F280" s="233" t="s">
        <v>387</v>
      </c>
      <c r="G280" s="231"/>
      <c r="H280" s="232" t="s">
        <v>42</v>
      </c>
      <c r="I280" s="234"/>
      <c r="J280" s="231"/>
      <c r="K280" s="231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148</v>
      </c>
      <c r="AU280" s="239" t="s">
        <v>91</v>
      </c>
      <c r="AV280" s="13" t="s">
        <v>86</v>
      </c>
      <c r="AW280" s="13" t="s">
        <v>40</v>
      </c>
      <c r="AX280" s="13" t="s">
        <v>81</v>
      </c>
      <c r="AY280" s="239" t="s">
        <v>135</v>
      </c>
    </row>
    <row r="281" s="14" customFormat="1">
      <c r="A281" s="14"/>
      <c r="B281" s="240"/>
      <c r="C281" s="241"/>
      <c r="D281" s="223" t="s">
        <v>148</v>
      </c>
      <c r="E281" s="242" t="s">
        <v>42</v>
      </c>
      <c r="F281" s="243" t="s">
        <v>390</v>
      </c>
      <c r="G281" s="241"/>
      <c r="H281" s="244">
        <v>1.2549999999999999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148</v>
      </c>
      <c r="AU281" s="250" t="s">
        <v>91</v>
      </c>
      <c r="AV281" s="14" t="s">
        <v>91</v>
      </c>
      <c r="AW281" s="14" t="s">
        <v>40</v>
      </c>
      <c r="AX281" s="14" t="s">
        <v>81</v>
      </c>
      <c r="AY281" s="250" t="s">
        <v>135</v>
      </c>
    </row>
    <row r="282" s="2" customFormat="1" ht="24.15" customHeight="1">
      <c r="A282" s="42"/>
      <c r="B282" s="43"/>
      <c r="C282" s="210" t="s">
        <v>391</v>
      </c>
      <c r="D282" s="210" t="s">
        <v>138</v>
      </c>
      <c r="E282" s="211" t="s">
        <v>392</v>
      </c>
      <c r="F282" s="212" t="s">
        <v>393</v>
      </c>
      <c r="G282" s="213" t="s">
        <v>158</v>
      </c>
      <c r="H282" s="214">
        <v>227.083</v>
      </c>
      <c r="I282" s="215"/>
      <c r="J282" s="216">
        <f>ROUND(I282*H282,2)</f>
        <v>0</v>
      </c>
      <c r="K282" s="212" t="s">
        <v>142</v>
      </c>
      <c r="L282" s="48"/>
      <c r="M282" s="217" t="s">
        <v>42</v>
      </c>
      <c r="N282" s="218" t="s">
        <v>52</v>
      </c>
      <c r="O282" s="88"/>
      <c r="P282" s="219">
        <f>O282*H282</f>
        <v>0</v>
      </c>
      <c r="Q282" s="219">
        <v>0</v>
      </c>
      <c r="R282" s="219">
        <f>Q282*H282</f>
        <v>0</v>
      </c>
      <c r="S282" s="219">
        <v>0</v>
      </c>
      <c r="T282" s="220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1" t="s">
        <v>97</v>
      </c>
      <c r="AT282" s="221" t="s">
        <v>138</v>
      </c>
      <c r="AU282" s="221" t="s">
        <v>91</v>
      </c>
      <c r="AY282" s="20" t="s">
        <v>135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20" t="s">
        <v>86</v>
      </c>
      <c r="BK282" s="222">
        <f>ROUND(I282*H282,2)</f>
        <v>0</v>
      </c>
      <c r="BL282" s="20" t="s">
        <v>97</v>
      </c>
      <c r="BM282" s="221" t="s">
        <v>394</v>
      </c>
    </row>
    <row r="283" s="2" customFormat="1">
      <c r="A283" s="42"/>
      <c r="B283" s="43"/>
      <c r="C283" s="44"/>
      <c r="D283" s="223" t="s">
        <v>144</v>
      </c>
      <c r="E283" s="44"/>
      <c r="F283" s="224" t="s">
        <v>395</v>
      </c>
      <c r="G283" s="44"/>
      <c r="H283" s="44"/>
      <c r="I283" s="225"/>
      <c r="J283" s="44"/>
      <c r="K283" s="44"/>
      <c r="L283" s="48"/>
      <c r="M283" s="226"/>
      <c r="N283" s="227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144</v>
      </c>
      <c r="AU283" s="20" t="s">
        <v>91</v>
      </c>
    </row>
    <row r="284" s="2" customFormat="1">
      <c r="A284" s="42"/>
      <c r="B284" s="43"/>
      <c r="C284" s="44"/>
      <c r="D284" s="228" t="s">
        <v>146</v>
      </c>
      <c r="E284" s="44"/>
      <c r="F284" s="229" t="s">
        <v>396</v>
      </c>
      <c r="G284" s="44"/>
      <c r="H284" s="44"/>
      <c r="I284" s="225"/>
      <c r="J284" s="44"/>
      <c r="K284" s="44"/>
      <c r="L284" s="48"/>
      <c r="M284" s="226"/>
      <c r="N284" s="227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0" t="s">
        <v>146</v>
      </c>
      <c r="AU284" s="20" t="s">
        <v>91</v>
      </c>
    </row>
    <row r="285" s="12" customFormat="1" ht="22.8" customHeight="1">
      <c r="A285" s="12"/>
      <c r="B285" s="194"/>
      <c r="C285" s="195"/>
      <c r="D285" s="196" t="s">
        <v>80</v>
      </c>
      <c r="E285" s="208" t="s">
        <v>397</v>
      </c>
      <c r="F285" s="208" t="s">
        <v>398</v>
      </c>
      <c r="G285" s="195"/>
      <c r="H285" s="195"/>
      <c r="I285" s="198"/>
      <c r="J285" s="209">
        <f>BK285</f>
        <v>0</v>
      </c>
      <c r="K285" s="195"/>
      <c r="L285" s="200"/>
      <c r="M285" s="201"/>
      <c r="N285" s="202"/>
      <c r="O285" s="202"/>
      <c r="P285" s="203">
        <f>SUM(P286:P310)</f>
        <v>0</v>
      </c>
      <c r="Q285" s="202"/>
      <c r="R285" s="203">
        <f>SUM(R286:R310)</f>
        <v>1.49864</v>
      </c>
      <c r="S285" s="202"/>
      <c r="T285" s="204">
        <f>SUM(T286:T310)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5" t="s">
        <v>86</v>
      </c>
      <c r="AT285" s="206" t="s">
        <v>80</v>
      </c>
      <c r="AU285" s="206" t="s">
        <v>86</v>
      </c>
      <c r="AY285" s="205" t="s">
        <v>135</v>
      </c>
      <c r="BK285" s="207">
        <f>SUM(BK286:BK310)</f>
        <v>0</v>
      </c>
    </row>
    <row r="286" s="2" customFormat="1" ht="24.15" customHeight="1">
      <c r="A286" s="42"/>
      <c r="B286" s="43"/>
      <c r="C286" s="210" t="s">
        <v>399</v>
      </c>
      <c r="D286" s="210" t="s">
        <v>138</v>
      </c>
      <c r="E286" s="211" t="s">
        <v>400</v>
      </c>
      <c r="F286" s="212" t="s">
        <v>401</v>
      </c>
      <c r="G286" s="213" t="s">
        <v>286</v>
      </c>
      <c r="H286" s="214">
        <v>2</v>
      </c>
      <c r="I286" s="215"/>
      <c r="J286" s="216">
        <f>ROUND(I286*H286,2)</f>
        <v>0</v>
      </c>
      <c r="K286" s="212" t="s">
        <v>42</v>
      </c>
      <c r="L286" s="48"/>
      <c r="M286" s="217" t="s">
        <v>42</v>
      </c>
      <c r="N286" s="218" t="s">
        <v>52</v>
      </c>
      <c r="O286" s="88"/>
      <c r="P286" s="219">
        <f>O286*H286</f>
        <v>0</v>
      </c>
      <c r="Q286" s="219">
        <v>0.31108000000000002</v>
      </c>
      <c r="R286" s="219">
        <f>Q286*H286</f>
        <v>0.62216000000000005</v>
      </c>
      <c r="S286" s="219">
        <v>0</v>
      </c>
      <c r="T286" s="220">
        <f>S286*H286</f>
        <v>0</v>
      </c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R286" s="221" t="s">
        <v>97</v>
      </c>
      <c r="AT286" s="221" t="s">
        <v>138</v>
      </c>
      <c r="AU286" s="221" t="s">
        <v>91</v>
      </c>
      <c r="AY286" s="20" t="s">
        <v>135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20" t="s">
        <v>86</v>
      </c>
      <c r="BK286" s="222">
        <f>ROUND(I286*H286,2)</f>
        <v>0</v>
      </c>
      <c r="BL286" s="20" t="s">
        <v>97</v>
      </c>
      <c r="BM286" s="221" t="s">
        <v>402</v>
      </c>
    </row>
    <row r="287" s="2" customFormat="1">
      <c r="A287" s="42"/>
      <c r="B287" s="43"/>
      <c r="C287" s="44"/>
      <c r="D287" s="223" t="s">
        <v>144</v>
      </c>
      <c r="E287" s="44"/>
      <c r="F287" s="224" t="s">
        <v>403</v>
      </c>
      <c r="G287" s="44"/>
      <c r="H287" s="44"/>
      <c r="I287" s="225"/>
      <c r="J287" s="44"/>
      <c r="K287" s="44"/>
      <c r="L287" s="48"/>
      <c r="M287" s="226"/>
      <c r="N287" s="227"/>
      <c r="O287" s="88"/>
      <c r="P287" s="88"/>
      <c r="Q287" s="88"/>
      <c r="R287" s="88"/>
      <c r="S287" s="88"/>
      <c r="T287" s="89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T287" s="20" t="s">
        <v>144</v>
      </c>
      <c r="AU287" s="20" t="s">
        <v>91</v>
      </c>
    </row>
    <row r="288" s="13" customFormat="1">
      <c r="A288" s="13"/>
      <c r="B288" s="230"/>
      <c r="C288" s="231"/>
      <c r="D288" s="223" t="s">
        <v>148</v>
      </c>
      <c r="E288" s="232" t="s">
        <v>42</v>
      </c>
      <c r="F288" s="233" t="s">
        <v>404</v>
      </c>
      <c r="G288" s="231"/>
      <c r="H288" s="232" t="s">
        <v>42</v>
      </c>
      <c r="I288" s="234"/>
      <c r="J288" s="231"/>
      <c r="K288" s="231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148</v>
      </c>
      <c r="AU288" s="239" t="s">
        <v>91</v>
      </c>
      <c r="AV288" s="13" t="s">
        <v>86</v>
      </c>
      <c r="AW288" s="13" t="s">
        <v>40</v>
      </c>
      <c r="AX288" s="13" t="s">
        <v>81</v>
      </c>
      <c r="AY288" s="239" t="s">
        <v>135</v>
      </c>
    </row>
    <row r="289" s="14" customFormat="1">
      <c r="A289" s="14"/>
      <c r="B289" s="240"/>
      <c r="C289" s="241"/>
      <c r="D289" s="223" t="s">
        <v>148</v>
      </c>
      <c r="E289" s="242" t="s">
        <v>42</v>
      </c>
      <c r="F289" s="243" t="s">
        <v>91</v>
      </c>
      <c r="G289" s="241"/>
      <c r="H289" s="244">
        <v>2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148</v>
      </c>
      <c r="AU289" s="250" t="s">
        <v>91</v>
      </c>
      <c r="AV289" s="14" t="s">
        <v>91</v>
      </c>
      <c r="AW289" s="14" t="s">
        <v>40</v>
      </c>
      <c r="AX289" s="14" t="s">
        <v>86</v>
      </c>
      <c r="AY289" s="250" t="s">
        <v>135</v>
      </c>
    </row>
    <row r="290" s="2" customFormat="1" ht="24.15" customHeight="1">
      <c r="A290" s="42"/>
      <c r="B290" s="43"/>
      <c r="C290" s="210" t="s">
        <v>405</v>
      </c>
      <c r="D290" s="210" t="s">
        <v>138</v>
      </c>
      <c r="E290" s="211" t="s">
        <v>406</v>
      </c>
      <c r="F290" s="212" t="s">
        <v>407</v>
      </c>
      <c r="G290" s="213" t="s">
        <v>286</v>
      </c>
      <c r="H290" s="214">
        <v>1</v>
      </c>
      <c r="I290" s="215"/>
      <c r="J290" s="216">
        <f>ROUND(I290*H290,2)</f>
        <v>0</v>
      </c>
      <c r="K290" s="212" t="s">
        <v>42</v>
      </c>
      <c r="L290" s="48"/>
      <c r="M290" s="217" t="s">
        <v>42</v>
      </c>
      <c r="N290" s="218" t="s">
        <v>52</v>
      </c>
      <c r="O290" s="88"/>
      <c r="P290" s="219">
        <f>O290*H290</f>
        <v>0</v>
      </c>
      <c r="Q290" s="219">
        <v>0.42080000000000001</v>
      </c>
      <c r="R290" s="219">
        <f>Q290*H290</f>
        <v>0.42080000000000001</v>
      </c>
      <c r="S290" s="219">
        <v>0</v>
      </c>
      <c r="T290" s="220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21" t="s">
        <v>97</v>
      </c>
      <c r="AT290" s="221" t="s">
        <v>138</v>
      </c>
      <c r="AU290" s="221" t="s">
        <v>91</v>
      </c>
      <c r="AY290" s="20" t="s">
        <v>135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20" t="s">
        <v>86</v>
      </c>
      <c r="BK290" s="222">
        <f>ROUND(I290*H290,2)</f>
        <v>0</v>
      </c>
      <c r="BL290" s="20" t="s">
        <v>97</v>
      </c>
      <c r="BM290" s="221" t="s">
        <v>408</v>
      </c>
    </row>
    <row r="291" s="2" customFormat="1">
      <c r="A291" s="42"/>
      <c r="B291" s="43"/>
      <c r="C291" s="44"/>
      <c r="D291" s="223" t="s">
        <v>144</v>
      </c>
      <c r="E291" s="44"/>
      <c r="F291" s="224" t="s">
        <v>409</v>
      </c>
      <c r="G291" s="44"/>
      <c r="H291" s="44"/>
      <c r="I291" s="225"/>
      <c r="J291" s="44"/>
      <c r="K291" s="44"/>
      <c r="L291" s="48"/>
      <c r="M291" s="226"/>
      <c r="N291" s="227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144</v>
      </c>
      <c r="AU291" s="20" t="s">
        <v>91</v>
      </c>
    </row>
    <row r="292" s="13" customFormat="1">
      <c r="A292" s="13"/>
      <c r="B292" s="230"/>
      <c r="C292" s="231"/>
      <c r="D292" s="223" t="s">
        <v>148</v>
      </c>
      <c r="E292" s="232" t="s">
        <v>42</v>
      </c>
      <c r="F292" s="233" t="s">
        <v>410</v>
      </c>
      <c r="G292" s="231"/>
      <c r="H292" s="232" t="s">
        <v>42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148</v>
      </c>
      <c r="AU292" s="239" t="s">
        <v>91</v>
      </c>
      <c r="AV292" s="13" t="s">
        <v>86</v>
      </c>
      <c r="AW292" s="13" t="s">
        <v>40</v>
      </c>
      <c r="AX292" s="13" t="s">
        <v>81</v>
      </c>
      <c r="AY292" s="239" t="s">
        <v>135</v>
      </c>
    </row>
    <row r="293" s="14" customFormat="1">
      <c r="A293" s="14"/>
      <c r="B293" s="240"/>
      <c r="C293" s="241"/>
      <c r="D293" s="223" t="s">
        <v>148</v>
      </c>
      <c r="E293" s="242" t="s">
        <v>42</v>
      </c>
      <c r="F293" s="243" t="s">
        <v>86</v>
      </c>
      <c r="G293" s="241"/>
      <c r="H293" s="244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148</v>
      </c>
      <c r="AU293" s="250" t="s">
        <v>91</v>
      </c>
      <c r="AV293" s="14" t="s">
        <v>91</v>
      </c>
      <c r="AW293" s="14" t="s">
        <v>40</v>
      </c>
      <c r="AX293" s="14" t="s">
        <v>86</v>
      </c>
      <c r="AY293" s="250" t="s">
        <v>135</v>
      </c>
    </row>
    <row r="294" s="2" customFormat="1" ht="24.15" customHeight="1">
      <c r="A294" s="42"/>
      <c r="B294" s="43"/>
      <c r="C294" s="210" t="s">
        <v>411</v>
      </c>
      <c r="D294" s="210" t="s">
        <v>138</v>
      </c>
      <c r="E294" s="211" t="s">
        <v>412</v>
      </c>
      <c r="F294" s="212" t="s">
        <v>413</v>
      </c>
      <c r="G294" s="213" t="s">
        <v>286</v>
      </c>
      <c r="H294" s="214">
        <v>1</v>
      </c>
      <c r="I294" s="215"/>
      <c r="J294" s="216">
        <f>ROUND(I294*H294,2)</f>
        <v>0</v>
      </c>
      <c r="K294" s="212" t="s">
        <v>42</v>
      </c>
      <c r="L294" s="48"/>
      <c r="M294" s="217" t="s">
        <v>42</v>
      </c>
      <c r="N294" s="218" t="s">
        <v>52</v>
      </c>
      <c r="O294" s="88"/>
      <c r="P294" s="219">
        <f>O294*H294</f>
        <v>0</v>
      </c>
      <c r="Q294" s="219">
        <v>0.42080000000000001</v>
      </c>
      <c r="R294" s="219">
        <f>Q294*H294</f>
        <v>0.42080000000000001</v>
      </c>
      <c r="S294" s="219">
        <v>0</v>
      </c>
      <c r="T294" s="220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21" t="s">
        <v>97</v>
      </c>
      <c r="AT294" s="221" t="s">
        <v>138</v>
      </c>
      <c r="AU294" s="221" t="s">
        <v>91</v>
      </c>
      <c r="AY294" s="20" t="s">
        <v>135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20" t="s">
        <v>86</v>
      </c>
      <c r="BK294" s="222">
        <f>ROUND(I294*H294,2)</f>
        <v>0</v>
      </c>
      <c r="BL294" s="20" t="s">
        <v>97</v>
      </c>
      <c r="BM294" s="221" t="s">
        <v>414</v>
      </c>
    </row>
    <row r="295" s="2" customFormat="1">
      <c r="A295" s="42"/>
      <c r="B295" s="43"/>
      <c r="C295" s="44"/>
      <c r="D295" s="223" t="s">
        <v>144</v>
      </c>
      <c r="E295" s="44"/>
      <c r="F295" s="224" t="s">
        <v>415</v>
      </c>
      <c r="G295" s="44"/>
      <c r="H295" s="44"/>
      <c r="I295" s="225"/>
      <c r="J295" s="44"/>
      <c r="K295" s="44"/>
      <c r="L295" s="48"/>
      <c r="M295" s="226"/>
      <c r="N295" s="227"/>
      <c r="O295" s="88"/>
      <c r="P295" s="88"/>
      <c r="Q295" s="88"/>
      <c r="R295" s="88"/>
      <c r="S295" s="88"/>
      <c r="T295" s="89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T295" s="20" t="s">
        <v>144</v>
      </c>
      <c r="AU295" s="20" t="s">
        <v>91</v>
      </c>
    </row>
    <row r="296" s="13" customFormat="1">
      <c r="A296" s="13"/>
      <c r="B296" s="230"/>
      <c r="C296" s="231"/>
      <c r="D296" s="223" t="s">
        <v>148</v>
      </c>
      <c r="E296" s="232" t="s">
        <v>42</v>
      </c>
      <c r="F296" s="233" t="s">
        <v>416</v>
      </c>
      <c r="G296" s="231"/>
      <c r="H296" s="232" t="s">
        <v>42</v>
      </c>
      <c r="I296" s="234"/>
      <c r="J296" s="231"/>
      <c r="K296" s="231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148</v>
      </c>
      <c r="AU296" s="239" t="s">
        <v>91</v>
      </c>
      <c r="AV296" s="13" t="s">
        <v>86</v>
      </c>
      <c r="AW296" s="13" t="s">
        <v>40</v>
      </c>
      <c r="AX296" s="13" t="s">
        <v>81</v>
      </c>
      <c r="AY296" s="239" t="s">
        <v>135</v>
      </c>
    </row>
    <row r="297" s="14" customFormat="1">
      <c r="A297" s="14"/>
      <c r="B297" s="240"/>
      <c r="C297" s="241"/>
      <c r="D297" s="223" t="s">
        <v>148</v>
      </c>
      <c r="E297" s="242" t="s">
        <v>42</v>
      </c>
      <c r="F297" s="243" t="s">
        <v>86</v>
      </c>
      <c r="G297" s="241"/>
      <c r="H297" s="244">
        <v>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148</v>
      </c>
      <c r="AU297" s="250" t="s">
        <v>91</v>
      </c>
      <c r="AV297" s="14" t="s">
        <v>91</v>
      </c>
      <c r="AW297" s="14" t="s">
        <v>40</v>
      </c>
      <c r="AX297" s="14" t="s">
        <v>86</v>
      </c>
      <c r="AY297" s="250" t="s">
        <v>135</v>
      </c>
    </row>
    <row r="298" s="2" customFormat="1" ht="24.15" customHeight="1">
      <c r="A298" s="42"/>
      <c r="B298" s="43"/>
      <c r="C298" s="210" t="s">
        <v>417</v>
      </c>
      <c r="D298" s="210" t="s">
        <v>138</v>
      </c>
      <c r="E298" s="211" t="s">
        <v>418</v>
      </c>
      <c r="F298" s="212" t="s">
        <v>419</v>
      </c>
      <c r="G298" s="213" t="s">
        <v>286</v>
      </c>
      <c r="H298" s="214">
        <v>1</v>
      </c>
      <c r="I298" s="215"/>
      <c r="J298" s="216">
        <f>ROUND(I298*H298,2)</f>
        <v>0</v>
      </c>
      <c r="K298" s="212" t="s">
        <v>142</v>
      </c>
      <c r="L298" s="48"/>
      <c r="M298" s="217" t="s">
        <v>42</v>
      </c>
      <c r="N298" s="218" t="s">
        <v>52</v>
      </c>
      <c r="O298" s="88"/>
      <c r="P298" s="219">
        <f>O298*H298</f>
        <v>0</v>
      </c>
      <c r="Q298" s="219">
        <v>0.0068799999999999998</v>
      </c>
      <c r="R298" s="219">
        <f>Q298*H298</f>
        <v>0.0068799999999999998</v>
      </c>
      <c r="S298" s="219">
        <v>0</v>
      </c>
      <c r="T298" s="220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21" t="s">
        <v>97</v>
      </c>
      <c r="AT298" s="221" t="s">
        <v>138</v>
      </c>
      <c r="AU298" s="221" t="s">
        <v>91</v>
      </c>
      <c r="AY298" s="20" t="s">
        <v>135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20" t="s">
        <v>86</v>
      </c>
      <c r="BK298" s="222">
        <f>ROUND(I298*H298,2)</f>
        <v>0</v>
      </c>
      <c r="BL298" s="20" t="s">
        <v>97</v>
      </c>
      <c r="BM298" s="221" t="s">
        <v>420</v>
      </c>
    </row>
    <row r="299" s="2" customFormat="1">
      <c r="A299" s="42"/>
      <c r="B299" s="43"/>
      <c r="C299" s="44"/>
      <c r="D299" s="223" t="s">
        <v>144</v>
      </c>
      <c r="E299" s="44"/>
      <c r="F299" s="224" t="s">
        <v>421</v>
      </c>
      <c r="G299" s="44"/>
      <c r="H299" s="44"/>
      <c r="I299" s="225"/>
      <c r="J299" s="44"/>
      <c r="K299" s="44"/>
      <c r="L299" s="48"/>
      <c r="M299" s="226"/>
      <c r="N299" s="227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144</v>
      </c>
      <c r="AU299" s="20" t="s">
        <v>91</v>
      </c>
    </row>
    <row r="300" s="2" customFormat="1">
      <c r="A300" s="42"/>
      <c r="B300" s="43"/>
      <c r="C300" s="44"/>
      <c r="D300" s="228" t="s">
        <v>146</v>
      </c>
      <c r="E300" s="44"/>
      <c r="F300" s="229" t="s">
        <v>422</v>
      </c>
      <c r="G300" s="44"/>
      <c r="H300" s="44"/>
      <c r="I300" s="225"/>
      <c r="J300" s="44"/>
      <c r="K300" s="44"/>
      <c r="L300" s="48"/>
      <c r="M300" s="226"/>
      <c r="N300" s="227"/>
      <c r="O300" s="88"/>
      <c r="P300" s="88"/>
      <c r="Q300" s="88"/>
      <c r="R300" s="88"/>
      <c r="S300" s="88"/>
      <c r="T300" s="89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T300" s="20" t="s">
        <v>146</v>
      </c>
      <c r="AU300" s="20" t="s">
        <v>91</v>
      </c>
    </row>
    <row r="301" s="13" customFormat="1">
      <c r="A301" s="13"/>
      <c r="B301" s="230"/>
      <c r="C301" s="231"/>
      <c r="D301" s="223" t="s">
        <v>148</v>
      </c>
      <c r="E301" s="232" t="s">
        <v>42</v>
      </c>
      <c r="F301" s="233" t="s">
        <v>423</v>
      </c>
      <c r="G301" s="231"/>
      <c r="H301" s="232" t="s">
        <v>42</v>
      </c>
      <c r="I301" s="234"/>
      <c r="J301" s="231"/>
      <c r="K301" s="231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148</v>
      </c>
      <c r="AU301" s="239" t="s">
        <v>91</v>
      </c>
      <c r="AV301" s="13" t="s">
        <v>86</v>
      </c>
      <c r="AW301" s="13" t="s">
        <v>40</v>
      </c>
      <c r="AX301" s="13" t="s">
        <v>81</v>
      </c>
      <c r="AY301" s="239" t="s">
        <v>135</v>
      </c>
    </row>
    <row r="302" s="14" customFormat="1">
      <c r="A302" s="14"/>
      <c r="B302" s="240"/>
      <c r="C302" s="241"/>
      <c r="D302" s="223" t="s">
        <v>148</v>
      </c>
      <c r="E302" s="242" t="s">
        <v>42</v>
      </c>
      <c r="F302" s="243" t="s">
        <v>86</v>
      </c>
      <c r="G302" s="241"/>
      <c r="H302" s="244">
        <v>1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148</v>
      </c>
      <c r="AU302" s="250" t="s">
        <v>91</v>
      </c>
      <c r="AV302" s="14" t="s">
        <v>91</v>
      </c>
      <c r="AW302" s="14" t="s">
        <v>40</v>
      </c>
      <c r="AX302" s="14" t="s">
        <v>86</v>
      </c>
      <c r="AY302" s="250" t="s">
        <v>135</v>
      </c>
    </row>
    <row r="303" s="2" customFormat="1" ht="24.15" customHeight="1">
      <c r="A303" s="42"/>
      <c r="B303" s="43"/>
      <c r="C303" s="251" t="s">
        <v>424</v>
      </c>
      <c r="D303" s="251" t="s">
        <v>155</v>
      </c>
      <c r="E303" s="252" t="s">
        <v>425</v>
      </c>
      <c r="F303" s="253" t="s">
        <v>426</v>
      </c>
      <c r="G303" s="254" t="s">
        <v>286</v>
      </c>
      <c r="H303" s="255">
        <v>1</v>
      </c>
      <c r="I303" s="256"/>
      <c r="J303" s="257">
        <f>ROUND(I303*H303,2)</f>
        <v>0</v>
      </c>
      <c r="K303" s="253" t="s">
        <v>42</v>
      </c>
      <c r="L303" s="258"/>
      <c r="M303" s="259" t="s">
        <v>42</v>
      </c>
      <c r="N303" s="260" t="s">
        <v>52</v>
      </c>
      <c r="O303" s="88"/>
      <c r="P303" s="219">
        <f>O303*H303</f>
        <v>0</v>
      </c>
      <c r="Q303" s="219">
        <v>0.028000000000000001</v>
      </c>
      <c r="R303" s="219">
        <f>Q303*H303</f>
        <v>0.028000000000000001</v>
      </c>
      <c r="S303" s="219">
        <v>0</v>
      </c>
      <c r="T303" s="220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21" t="s">
        <v>159</v>
      </c>
      <c r="AT303" s="221" t="s">
        <v>155</v>
      </c>
      <c r="AU303" s="221" t="s">
        <v>91</v>
      </c>
      <c r="AY303" s="20" t="s">
        <v>135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20" t="s">
        <v>86</v>
      </c>
      <c r="BK303" s="222">
        <f>ROUND(I303*H303,2)</f>
        <v>0</v>
      </c>
      <c r="BL303" s="20" t="s">
        <v>97</v>
      </c>
      <c r="BM303" s="221" t="s">
        <v>427</v>
      </c>
    </row>
    <row r="304" s="2" customFormat="1">
      <c r="A304" s="42"/>
      <c r="B304" s="43"/>
      <c r="C304" s="44"/>
      <c r="D304" s="223" t="s">
        <v>144</v>
      </c>
      <c r="E304" s="44"/>
      <c r="F304" s="224" t="s">
        <v>426</v>
      </c>
      <c r="G304" s="44"/>
      <c r="H304" s="44"/>
      <c r="I304" s="225"/>
      <c r="J304" s="44"/>
      <c r="K304" s="44"/>
      <c r="L304" s="48"/>
      <c r="M304" s="226"/>
      <c r="N304" s="227"/>
      <c r="O304" s="88"/>
      <c r="P304" s="88"/>
      <c r="Q304" s="88"/>
      <c r="R304" s="88"/>
      <c r="S304" s="88"/>
      <c r="T304" s="89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T304" s="20" t="s">
        <v>144</v>
      </c>
      <c r="AU304" s="20" t="s">
        <v>91</v>
      </c>
    </row>
    <row r="305" s="13" customFormat="1">
      <c r="A305" s="13"/>
      <c r="B305" s="230"/>
      <c r="C305" s="231"/>
      <c r="D305" s="223" t="s">
        <v>148</v>
      </c>
      <c r="E305" s="232" t="s">
        <v>42</v>
      </c>
      <c r="F305" s="233" t="s">
        <v>423</v>
      </c>
      <c r="G305" s="231"/>
      <c r="H305" s="232" t="s">
        <v>42</v>
      </c>
      <c r="I305" s="234"/>
      <c r="J305" s="231"/>
      <c r="K305" s="231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148</v>
      </c>
      <c r="AU305" s="239" t="s">
        <v>91</v>
      </c>
      <c r="AV305" s="13" t="s">
        <v>86</v>
      </c>
      <c r="AW305" s="13" t="s">
        <v>40</v>
      </c>
      <c r="AX305" s="13" t="s">
        <v>81</v>
      </c>
      <c r="AY305" s="239" t="s">
        <v>135</v>
      </c>
    </row>
    <row r="306" s="14" customFormat="1">
      <c r="A306" s="14"/>
      <c r="B306" s="240"/>
      <c r="C306" s="241"/>
      <c r="D306" s="223" t="s">
        <v>148</v>
      </c>
      <c r="E306" s="242" t="s">
        <v>42</v>
      </c>
      <c r="F306" s="243" t="s">
        <v>86</v>
      </c>
      <c r="G306" s="241"/>
      <c r="H306" s="244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148</v>
      </c>
      <c r="AU306" s="250" t="s">
        <v>91</v>
      </c>
      <c r="AV306" s="14" t="s">
        <v>91</v>
      </c>
      <c r="AW306" s="14" t="s">
        <v>40</v>
      </c>
      <c r="AX306" s="14" t="s">
        <v>86</v>
      </c>
      <c r="AY306" s="250" t="s">
        <v>135</v>
      </c>
    </row>
    <row r="307" s="2" customFormat="1" ht="24.15" customHeight="1">
      <c r="A307" s="42"/>
      <c r="B307" s="43"/>
      <c r="C307" s="210" t="s">
        <v>428</v>
      </c>
      <c r="D307" s="210" t="s">
        <v>138</v>
      </c>
      <c r="E307" s="211" t="s">
        <v>429</v>
      </c>
      <c r="F307" s="212" t="s">
        <v>430</v>
      </c>
      <c r="G307" s="213" t="s">
        <v>158</v>
      </c>
      <c r="H307" s="214">
        <v>1.4990000000000001</v>
      </c>
      <c r="I307" s="215"/>
      <c r="J307" s="216">
        <f>ROUND(I307*H307,2)</f>
        <v>0</v>
      </c>
      <c r="K307" s="212" t="s">
        <v>142</v>
      </c>
      <c r="L307" s="48"/>
      <c r="M307" s="217" t="s">
        <v>42</v>
      </c>
      <c r="N307" s="218" t="s">
        <v>52</v>
      </c>
      <c r="O307" s="88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21" t="s">
        <v>97</v>
      </c>
      <c r="AT307" s="221" t="s">
        <v>138</v>
      </c>
      <c r="AU307" s="221" t="s">
        <v>91</v>
      </c>
      <c r="AY307" s="20" t="s">
        <v>135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20" t="s">
        <v>86</v>
      </c>
      <c r="BK307" s="222">
        <f>ROUND(I307*H307,2)</f>
        <v>0</v>
      </c>
      <c r="BL307" s="20" t="s">
        <v>97</v>
      </c>
      <c r="BM307" s="221" t="s">
        <v>431</v>
      </c>
    </row>
    <row r="308" s="2" customFormat="1">
      <c r="A308" s="42"/>
      <c r="B308" s="43"/>
      <c r="C308" s="44"/>
      <c r="D308" s="223" t="s">
        <v>144</v>
      </c>
      <c r="E308" s="44"/>
      <c r="F308" s="224" t="s">
        <v>432</v>
      </c>
      <c r="G308" s="44"/>
      <c r="H308" s="44"/>
      <c r="I308" s="225"/>
      <c r="J308" s="44"/>
      <c r="K308" s="44"/>
      <c r="L308" s="48"/>
      <c r="M308" s="226"/>
      <c r="N308" s="227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144</v>
      </c>
      <c r="AU308" s="20" t="s">
        <v>91</v>
      </c>
    </row>
    <row r="309" s="2" customFormat="1">
      <c r="A309" s="42"/>
      <c r="B309" s="43"/>
      <c r="C309" s="44"/>
      <c r="D309" s="228" t="s">
        <v>146</v>
      </c>
      <c r="E309" s="44"/>
      <c r="F309" s="229" t="s">
        <v>433</v>
      </c>
      <c r="G309" s="44"/>
      <c r="H309" s="44"/>
      <c r="I309" s="225"/>
      <c r="J309" s="44"/>
      <c r="K309" s="44"/>
      <c r="L309" s="48"/>
      <c r="M309" s="226"/>
      <c r="N309" s="227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0" t="s">
        <v>146</v>
      </c>
      <c r="AU309" s="20" t="s">
        <v>91</v>
      </c>
    </row>
    <row r="310" s="2" customFormat="1">
      <c r="A310" s="42"/>
      <c r="B310" s="43"/>
      <c r="C310" s="44"/>
      <c r="D310" s="223" t="s">
        <v>189</v>
      </c>
      <c r="E310" s="44"/>
      <c r="F310" s="261" t="s">
        <v>434</v>
      </c>
      <c r="G310" s="44"/>
      <c r="H310" s="44"/>
      <c r="I310" s="225"/>
      <c r="J310" s="44"/>
      <c r="K310" s="44"/>
      <c r="L310" s="48"/>
      <c r="M310" s="226"/>
      <c r="N310" s="227"/>
      <c r="O310" s="88"/>
      <c r="P310" s="88"/>
      <c r="Q310" s="88"/>
      <c r="R310" s="88"/>
      <c r="S310" s="88"/>
      <c r="T310" s="89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T310" s="20" t="s">
        <v>189</v>
      </c>
      <c r="AU310" s="20" t="s">
        <v>91</v>
      </c>
    </row>
    <row r="311" s="12" customFormat="1" ht="22.8" customHeight="1">
      <c r="A311" s="12"/>
      <c r="B311" s="194"/>
      <c r="C311" s="195"/>
      <c r="D311" s="196" t="s">
        <v>80</v>
      </c>
      <c r="E311" s="208" t="s">
        <v>201</v>
      </c>
      <c r="F311" s="208" t="s">
        <v>435</v>
      </c>
      <c r="G311" s="195"/>
      <c r="H311" s="195"/>
      <c r="I311" s="198"/>
      <c r="J311" s="209">
        <f>BK311</f>
        <v>0</v>
      </c>
      <c r="K311" s="195"/>
      <c r="L311" s="200"/>
      <c r="M311" s="201"/>
      <c r="N311" s="202"/>
      <c r="O311" s="202"/>
      <c r="P311" s="203">
        <f>P312+P347</f>
        <v>0</v>
      </c>
      <c r="Q311" s="202"/>
      <c r="R311" s="203">
        <f>R312+R347</f>
        <v>0.039479</v>
      </c>
      <c r="S311" s="202"/>
      <c r="T311" s="204">
        <f>T312+T347</f>
        <v>264.66699999999997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5" t="s">
        <v>86</v>
      </c>
      <c r="AT311" s="206" t="s">
        <v>80</v>
      </c>
      <c r="AU311" s="206" t="s">
        <v>86</v>
      </c>
      <c r="AY311" s="205" t="s">
        <v>135</v>
      </c>
      <c r="BK311" s="207">
        <f>BK312+BK347</f>
        <v>0</v>
      </c>
    </row>
    <row r="312" s="12" customFormat="1" ht="20.88" customHeight="1">
      <c r="A312" s="12"/>
      <c r="B312" s="194"/>
      <c r="C312" s="195"/>
      <c r="D312" s="196" t="s">
        <v>80</v>
      </c>
      <c r="E312" s="208" t="s">
        <v>436</v>
      </c>
      <c r="F312" s="208" t="s">
        <v>437</v>
      </c>
      <c r="G312" s="195"/>
      <c r="H312" s="195"/>
      <c r="I312" s="198"/>
      <c r="J312" s="209">
        <f>BK312</f>
        <v>0</v>
      </c>
      <c r="K312" s="195"/>
      <c r="L312" s="200"/>
      <c r="M312" s="201"/>
      <c r="N312" s="202"/>
      <c r="O312" s="202"/>
      <c r="P312" s="203">
        <f>SUM(P313:P346)</f>
        <v>0</v>
      </c>
      <c r="Q312" s="202"/>
      <c r="R312" s="203">
        <f>SUM(R313:R346)</f>
        <v>0.034204999999999999</v>
      </c>
      <c r="S312" s="202"/>
      <c r="T312" s="204">
        <f>SUM(T313:T346)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5" t="s">
        <v>86</v>
      </c>
      <c r="AT312" s="206" t="s">
        <v>80</v>
      </c>
      <c r="AU312" s="206" t="s">
        <v>91</v>
      </c>
      <c r="AY312" s="205" t="s">
        <v>135</v>
      </c>
      <c r="BK312" s="207">
        <f>SUM(BK313:BK346)</f>
        <v>0</v>
      </c>
    </row>
    <row r="313" s="2" customFormat="1" ht="16.5" customHeight="1">
      <c r="A313" s="42"/>
      <c r="B313" s="43"/>
      <c r="C313" s="210" t="s">
        <v>438</v>
      </c>
      <c r="D313" s="210" t="s">
        <v>138</v>
      </c>
      <c r="E313" s="211" t="s">
        <v>439</v>
      </c>
      <c r="F313" s="212" t="s">
        <v>440</v>
      </c>
      <c r="G313" s="213" t="s">
        <v>441</v>
      </c>
      <c r="H313" s="214">
        <v>1</v>
      </c>
      <c r="I313" s="215"/>
      <c r="J313" s="216">
        <f>ROUND(I313*H313,2)</f>
        <v>0</v>
      </c>
      <c r="K313" s="212" t="s">
        <v>142</v>
      </c>
      <c r="L313" s="48"/>
      <c r="M313" s="217" t="s">
        <v>42</v>
      </c>
      <c r="N313" s="218" t="s">
        <v>52</v>
      </c>
      <c r="O313" s="88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R313" s="221" t="s">
        <v>442</v>
      </c>
      <c r="AT313" s="221" t="s">
        <v>138</v>
      </c>
      <c r="AU313" s="221" t="s">
        <v>94</v>
      </c>
      <c r="AY313" s="20" t="s">
        <v>135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20" t="s">
        <v>86</v>
      </c>
      <c r="BK313" s="222">
        <f>ROUND(I313*H313,2)</f>
        <v>0</v>
      </c>
      <c r="BL313" s="20" t="s">
        <v>442</v>
      </c>
      <c r="BM313" s="221" t="s">
        <v>443</v>
      </c>
    </row>
    <row r="314" s="2" customFormat="1">
      <c r="A314" s="42"/>
      <c r="B314" s="43"/>
      <c r="C314" s="44"/>
      <c r="D314" s="223" t="s">
        <v>144</v>
      </c>
      <c r="E314" s="44"/>
      <c r="F314" s="224" t="s">
        <v>440</v>
      </c>
      <c r="G314" s="44"/>
      <c r="H314" s="44"/>
      <c r="I314" s="225"/>
      <c r="J314" s="44"/>
      <c r="K314" s="44"/>
      <c r="L314" s="48"/>
      <c r="M314" s="226"/>
      <c r="N314" s="227"/>
      <c r="O314" s="88"/>
      <c r="P314" s="88"/>
      <c r="Q314" s="88"/>
      <c r="R314" s="88"/>
      <c r="S314" s="88"/>
      <c r="T314" s="89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T314" s="20" t="s">
        <v>144</v>
      </c>
      <c r="AU314" s="20" t="s">
        <v>94</v>
      </c>
    </row>
    <row r="315" s="2" customFormat="1">
      <c r="A315" s="42"/>
      <c r="B315" s="43"/>
      <c r="C315" s="44"/>
      <c r="D315" s="228" t="s">
        <v>146</v>
      </c>
      <c r="E315" s="44"/>
      <c r="F315" s="229" t="s">
        <v>444</v>
      </c>
      <c r="G315" s="44"/>
      <c r="H315" s="44"/>
      <c r="I315" s="225"/>
      <c r="J315" s="44"/>
      <c r="K315" s="44"/>
      <c r="L315" s="48"/>
      <c r="M315" s="226"/>
      <c r="N315" s="227"/>
      <c r="O315" s="88"/>
      <c r="P315" s="88"/>
      <c r="Q315" s="88"/>
      <c r="R315" s="88"/>
      <c r="S315" s="88"/>
      <c r="T315" s="89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T315" s="20" t="s">
        <v>146</v>
      </c>
      <c r="AU315" s="20" t="s">
        <v>94</v>
      </c>
    </row>
    <row r="316" s="13" customFormat="1">
      <c r="A316" s="13"/>
      <c r="B316" s="230"/>
      <c r="C316" s="231"/>
      <c r="D316" s="223" t="s">
        <v>148</v>
      </c>
      <c r="E316" s="232" t="s">
        <v>42</v>
      </c>
      <c r="F316" s="233" t="s">
        <v>445</v>
      </c>
      <c r="G316" s="231"/>
      <c r="H316" s="232" t="s">
        <v>42</v>
      </c>
      <c r="I316" s="234"/>
      <c r="J316" s="231"/>
      <c r="K316" s="231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148</v>
      </c>
      <c r="AU316" s="239" t="s">
        <v>94</v>
      </c>
      <c r="AV316" s="13" t="s">
        <v>86</v>
      </c>
      <c r="AW316" s="13" t="s">
        <v>40</v>
      </c>
      <c r="AX316" s="13" t="s">
        <v>81</v>
      </c>
      <c r="AY316" s="239" t="s">
        <v>135</v>
      </c>
    </row>
    <row r="317" s="13" customFormat="1">
      <c r="A317" s="13"/>
      <c r="B317" s="230"/>
      <c r="C317" s="231"/>
      <c r="D317" s="223" t="s">
        <v>148</v>
      </c>
      <c r="E317" s="232" t="s">
        <v>42</v>
      </c>
      <c r="F317" s="233" t="s">
        <v>446</v>
      </c>
      <c r="G317" s="231"/>
      <c r="H317" s="232" t="s">
        <v>42</v>
      </c>
      <c r="I317" s="234"/>
      <c r="J317" s="231"/>
      <c r="K317" s="231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148</v>
      </c>
      <c r="AU317" s="239" t="s">
        <v>94</v>
      </c>
      <c r="AV317" s="13" t="s">
        <v>86</v>
      </c>
      <c r="AW317" s="13" t="s">
        <v>40</v>
      </c>
      <c r="AX317" s="13" t="s">
        <v>81</v>
      </c>
      <c r="AY317" s="239" t="s">
        <v>135</v>
      </c>
    </row>
    <row r="318" s="13" customFormat="1">
      <c r="A318" s="13"/>
      <c r="B318" s="230"/>
      <c r="C318" s="231"/>
      <c r="D318" s="223" t="s">
        <v>148</v>
      </c>
      <c r="E318" s="232" t="s">
        <v>42</v>
      </c>
      <c r="F318" s="233" t="s">
        <v>447</v>
      </c>
      <c r="G318" s="231"/>
      <c r="H318" s="232" t="s">
        <v>42</v>
      </c>
      <c r="I318" s="234"/>
      <c r="J318" s="231"/>
      <c r="K318" s="231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148</v>
      </c>
      <c r="AU318" s="239" t="s">
        <v>94</v>
      </c>
      <c r="AV318" s="13" t="s">
        <v>86</v>
      </c>
      <c r="AW318" s="13" t="s">
        <v>40</v>
      </c>
      <c r="AX318" s="13" t="s">
        <v>81</v>
      </c>
      <c r="AY318" s="239" t="s">
        <v>135</v>
      </c>
    </row>
    <row r="319" s="14" customFormat="1">
      <c r="A319" s="14"/>
      <c r="B319" s="240"/>
      <c r="C319" s="241"/>
      <c r="D319" s="223" t="s">
        <v>148</v>
      </c>
      <c r="E319" s="242" t="s">
        <v>42</v>
      </c>
      <c r="F319" s="243" t="s">
        <v>86</v>
      </c>
      <c r="G319" s="241"/>
      <c r="H319" s="244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148</v>
      </c>
      <c r="AU319" s="250" t="s">
        <v>94</v>
      </c>
      <c r="AV319" s="14" t="s">
        <v>91</v>
      </c>
      <c r="AW319" s="14" t="s">
        <v>40</v>
      </c>
      <c r="AX319" s="14" t="s">
        <v>86</v>
      </c>
      <c r="AY319" s="250" t="s">
        <v>135</v>
      </c>
    </row>
    <row r="320" s="2" customFormat="1" ht="24.15" customHeight="1">
      <c r="A320" s="42"/>
      <c r="B320" s="43"/>
      <c r="C320" s="210" t="s">
        <v>448</v>
      </c>
      <c r="D320" s="210" t="s">
        <v>138</v>
      </c>
      <c r="E320" s="211" t="s">
        <v>449</v>
      </c>
      <c r="F320" s="212" t="s">
        <v>450</v>
      </c>
      <c r="G320" s="213" t="s">
        <v>286</v>
      </c>
      <c r="H320" s="214">
        <v>2</v>
      </c>
      <c r="I320" s="215"/>
      <c r="J320" s="216">
        <f>ROUND(I320*H320,2)</f>
        <v>0</v>
      </c>
      <c r="K320" s="212" t="s">
        <v>142</v>
      </c>
      <c r="L320" s="48"/>
      <c r="M320" s="217" t="s">
        <v>42</v>
      </c>
      <c r="N320" s="218" t="s">
        <v>52</v>
      </c>
      <c r="O320" s="88"/>
      <c r="P320" s="219">
        <f>O320*H320</f>
        <v>0</v>
      </c>
      <c r="Q320" s="219">
        <v>0.00069999999999999999</v>
      </c>
      <c r="R320" s="219">
        <f>Q320*H320</f>
        <v>0.0014</v>
      </c>
      <c r="S320" s="219">
        <v>0</v>
      </c>
      <c r="T320" s="220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1" t="s">
        <v>97</v>
      </c>
      <c r="AT320" s="221" t="s">
        <v>138</v>
      </c>
      <c r="AU320" s="221" t="s">
        <v>94</v>
      </c>
      <c r="AY320" s="20" t="s">
        <v>135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20" t="s">
        <v>86</v>
      </c>
      <c r="BK320" s="222">
        <f>ROUND(I320*H320,2)</f>
        <v>0</v>
      </c>
      <c r="BL320" s="20" t="s">
        <v>97</v>
      </c>
      <c r="BM320" s="221" t="s">
        <v>451</v>
      </c>
    </row>
    <row r="321" s="2" customFormat="1">
      <c r="A321" s="42"/>
      <c r="B321" s="43"/>
      <c r="C321" s="44"/>
      <c r="D321" s="223" t="s">
        <v>144</v>
      </c>
      <c r="E321" s="44"/>
      <c r="F321" s="224" t="s">
        <v>452</v>
      </c>
      <c r="G321" s="44"/>
      <c r="H321" s="44"/>
      <c r="I321" s="225"/>
      <c r="J321" s="44"/>
      <c r="K321" s="44"/>
      <c r="L321" s="48"/>
      <c r="M321" s="226"/>
      <c r="N321" s="227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144</v>
      </c>
      <c r="AU321" s="20" t="s">
        <v>94</v>
      </c>
    </row>
    <row r="322" s="2" customFormat="1">
      <c r="A322" s="42"/>
      <c r="B322" s="43"/>
      <c r="C322" s="44"/>
      <c r="D322" s="228" t="s">
        <v>146</v>
      </c>
      <c r="E322" s="44"/>
      <c r="F322" s="229" t="s">
        <v>453</v>
      </c>
      <c r="G322" s="44"/>
      <c r="H322" s="44"/>
      <c r="I322" s="225"/>
      <c r="J322" s="44"/>
      <c r="K322" s="44"/>
      <c r="L322" s="48"/>
      <c r="M322" s="226"/>
      <c r="N322" s="227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0" t="s">
        <v>146</v>
      </c>
      <c r="AU322" s="20" t="s">
        <v>94</v>
      </c>
    </row>
    <row r="323" s="13" customFormat="1">
      <c r="A323" s="13"/>
      <c r="B323" s="230"/>
      <c r="C323" s="231"/>
      <c r="D323" s="223" t="s">
        <v>148</v>
      </c>
      <c r="E323" s="232" t="s">
        <v>42</v>
      </c>
      <c r="F323" s="233" t="s">
        <v>454</v>
      </c>
      <c r="G323" s="231"/>
      <c r="H323" s="232" t="s">
        <v>42</v>
      </c>
      <c r="I323" s="234"/>
      <c r="J323" s="231"/>
      <c r="K323" s="231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148</v>
      </c>
      <c r="AU323" s="239" t="s">
        <v>94</v>
      </c>
      <c r="AV323" s="13" t="s">
        <v>86</v>
      </c>
      <c r="AW323" s="13" t="s">
        <v>40</v>
      </c>
      <c r="AX323" s="13" t="s">
        <v>81</v>
      </c>
      <c r="AY323" s="239" t="s">
        <v>135</v>
      </c>
    </row>
    <row r="324" s="14" customFormat="1">
      <c r="A324" s="14"/>
      <c r="B324" s="240"/>
      <c r="C324" s="241"/>
      <c r="D324" s="223" t="s">
        <v>148</v>
      </c>
      <c r="E324" s="242" t="s">
        <v>42</v>
      </c>
      <c r="F324" s="243" t="s">
        <v>455</v>
      </c>
      <c r="G324" s="241"/>
      <c r="H324" s="244">
        <v>2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148</v>
      </c>
      <c r="AU324" s="250" t="s">
        <v>94</v>
      </c>
      <c r="AV324" s="14" t="s">
        <v>91</v>
      </c>
      <c r="AW324" s="14" t="s">
        <v>40</v>
      </c>
      <c r="AX324" s="14" t="s">
        <v>81</v>
      </c>
      <c r="AY324" s="250" t="s">
        <v>135</v>
      </c>
    </row>
    <row r="325" s="15" customFormat="1">
      <c r="A325" s="15"/>
      <c r="B325" s="262"/>
      <c r="C325" s="263"/>
      <c r="D325" s="223" t="s">
        <v>148</v>
      </c>
      <c r="E325" s="264" t="s">
        <v>42</v>
      </c>
      <c r="F325" s="265" t="s">
        <v>251</v>
      </c>
      <c r="G325" s="263"/>
      <c r="H325" s="266">
        <v>2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2" t="s">
        <v>148</v>
      </c>
      <c r="AU325" s="272" t="s">
        <v>94</v>
      </c>
      <c r="AV325" s="15" t="s">
        <v>97</v>
      </c>
      <c r="AW325" s="15" t="s">
        <v>4</v>
      </c>
      <c r="AX325" s="15" t="s">
        <v>86</v>
      </c>
      <c r="AY325" s="272" t="s">
        <v>135</v>
      </c>
    </row>
    <row r="326" s="2" customFormat="1" ht="24.15" customHeight="1">
      <c r="A326" s="42"/>
      <c r="B326" s="43"/>
      <c r="C326" s="210" t="s">
        <v>456</v>
      </c>
      <c r="D326" s="210" t="s">
        <v>138</v>
      </c>
      <c r="E326" s="211" t="s">
        <v>457</v>
      </c>
      <c r="F326" s="212" t="s">
        <v>458</v>
      </c>
      <c r="G326" s="213" t="s">
        <v>230</v>
      </c>
      <c r="H326" s="214">
        <v>48</v>
      </c>
      <c r="I326" s="215"/>
      <c r="J326" s="216">
        <f>ROUND(I326*H326,2)</f>
        <v>0</v>
      </c>
      <c r="K326" s="212" t="s">
        <v>142</v>
      </c>
      <c r="L326" s="48"/>
      <c r="M326" s="217" t="s">
        <v>42</v>
      </c>
      <c r="N326" s="218" t="s">
        <v>52</v>
      </c>
      <c r="O326" s="88"/>
      <c r="P326" s="219">
        <f>O326*H326</f>
        <v>0</v>
      </c>
      <c r="Q326" s="219">
        <v>0.00033</v>
      </c>
      <c r="R326" s="219">
        <f>Q326*H326</f>
        <v>0.01584</v>
      </c>
      <c r="S326" s="219">
        <v>0</v>
      </c>
      <c r="T326" s="220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1" t="s">
        <v>97</v>
      </c>
      <c r="AT326" s="221" t="s">
        <v>138</v>
      </c>
      <c r="AU326" s="221" t="s">
        <v>94</v>
      </c>
      <c r="AY326" s="20" t="s">
        <v>135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20" t="s">
        <v>86</v>
      </c>
      <c r="BK326" s="222">
        <f>ROUND(I326*H326,2)</f>
        <v>0</v>
      </c>
      <c r="BL326" s="20" t="s">
        <v>97</v>
      </c>
      <c r="BM326" s="221" t="s">
        <v>459</v>
      </c>
    </row>
    <row r="327" s="2" customFormat="1">
      <c r="A327" s="42"/>
      <c r="B327" s="43"/>
      <c r="C327" s="44"/>
      <c r="D327" s="223" t="s">
        <v>144</v>
      </c>
      <c r="E327" s="44"/>
      <c r="F327" s="224" t="s">
        <v>460</v>
      </c>
      <c r="G327" s="44"/>
      <c r="H327" s="44"/>
      <c r="I327" s="225"/>
      <c r="J327" s="44"/>
      <c r="K327" s="44"/>
      <c r="L327" s="48"/>
      <c r="M327" s="226"/>
      <c r="N327" s="227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0" t="s">
        <v>144</v>
      </c>
      <c r="AU327" s="20" t="s">
        <v>94</v>
      </c>
    </row>
    <row r="328" s="2" customFormat="1">
      <c r="A328" s="42"/>
      <c r="B328" s="43"/>
      <c r="C328" s="44"/>
      <c r="D328" s="228" t="s">
        <v>146</v>
      </c>
      <c r="E328" s="44"/>
      <c r="F328" s="229" t="s">
        <v>461</v>
      </c>
      <c r="G328" s="44"/>
      <c r="H328" s="44"/>
      <c r="I328" s="225"/>
      <c r="J328" s="44"/>
      <c r="K328" s="44"/>
      <c r="L328" s="48"/>
      <c r="M328" s="226"/>
      <c r="N328" s="227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0" t="s">
        <v>146</v>
      </c>
      <c r="AU328" s="20" t="s">
        <v>94</v>
      </c>
    </row>
    <row r="329" s="13" customFormat="1">
      <c r="A329" s="13"/>
      <c r="B329" s="230"/>
      <c r="C329" s="231"/>
      <c r="D329" s="223" t="s">
        <v>148</v>
      </c>
      <c r="E329" s="232" t="s">
        <v>42</v>
      </c>
      <c r="F329" s="233" t="s">
        <v>462</v>
      </c>
      <c r="G329" s="231"/>
      <c r="H329" s="232" t="s">
        <v>42</v>
      </c>
      <c r="I329" s="234"/>
      <c r="J329" s="231"/>
      <c r="K329" s="231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148</v>
      </c>
      <c r="AU329" s="239" t="s">
        <v>94</v>
      </c>
      <c r="AV329" s="13" t="s">
        <v>86</v>
      </c>
      <c r="AW329" s="13" t="s">
        <v>40</v>
      </c>
      <c r="AX329" s="13" t="s">
        <v>81</v>
      </c>
      <c r="AY329" s="239" t="s">
        <v>135</v>
      </c>
    </row>
    <row r="330" s="14" customFormat="1">
      <c r="A330" s="14"/>
      <c r="B330" s="240"/>
      <c r="C330" s="241"/>
      <c r="D330" s="223" t="s">
        <v>148</v>
      </c>
      <c r="E330" s="242" t="s">
        <v>42</v>
      </c>
      <c r="F330" s="243" t="s">
        <v>463</v>
      </c>
      <c r="G330" s="241"/>
      <c r="H330" s="244">
        <v>48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148</v>
      </c>
      <c r="AU330" s="250" t="s">
        <v>94</v>
      </c>
      <c r="AV330" s="14" t="s">
        <v>91</v>
      </c>
      <c r="AW330" s="14" t="s">
        <v>40</v>
      </c>
      <c r="AX330" s="14" t="s">
        <v>81</v>
      </c>
      <c r="AY330" s="250" t="s">
        <v>135</v>
      </c>
    </row>
    <row r="331" s="15" customFormat="1">
      <c r="A331" s="15"/>
      <c r="B331" s="262"/>
      <c r="C331" s="263"/>
      <c r="D331" s="223" t="s">
        <v>148</v>
      </c>
      <c r="E331" s="264" t="s">
        <v>42</v>
      </c>
      <c r="F331" s="265" t="s">
        <v>251</v>
      </c>
      <c r="G331" s="263"/>
      <c r="H331" s="266">
        <v>48</v>
      </c>
      <c r="I331" s="267"/>
      <c r="J331" s="263"/>
      <c r="K331" s="263"/>
      <c r="L331" s="268"/>
      <c r="M331" s="269"/>
      <c r="N331" s="270"/>
      <c r="O331" s="270"/>
      <c r="P331" s="270"/>
      <c r="Q331" s="270"/>
      <c r="R331" s="270"/>
      <c r="S331" s="270"/>
      <c r="T331" s="27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2" t="s">
        <v>148</v>
      </c>
      <c r="AU331" s="272" t="s">
        <v>94</v>
      </c>
      <c r="AV331" s="15" t="s">
        <v>97</v>
      </c>
      <c r="AW331" s="15" t="s">
        <v>4</v>
      </c>
      <c r="AX331" s="15" t="s">
        <v>86</v>
      </c>
      <c r="AY331" s="272" t="s">
        <v>135</v>
      </c>
    </row>
    <row r="332" s="2" customFormat="1" ht="16.5" customHeight="1">
      <c r="A332" s="42"/>
      <c r="B332" s="43"/>
      <c r="C332" s="210" t="s">
        <v>464</v>
      </c>
      <c r="D332" s="210" t="s">
        <v>138</v>
      </c>
      <c r="E332" s="211" t="s">
        <v>465</v>
      </c>
      <c r="F332" s="212" t="s">
        <v>466</v>
      </c>
      <c r="G332" s="213" t="s">
        <v>230</v>
      </c>
      <c r="H332" s="214">
        <v>48</v>
      </c>
      <c r="I332" s="215"/>
      <c r="J332" s="216">
        <f>ROUND(I332*H332,2)</f>
        <v>0</v>
      </c>
      <c r="K332" s="212" t="s">
        <v>142</v>
      </c>
      <c r="L332" s="48"/>
      <c r="M332" s="217" t="s">
        <v>42</v>
      </c>
      <c r="N332" s="218" t="s">
        <v>52</v>
      </c>
      <c r="O332" s="88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1" t="s">
        <v>97</v>
      </c>
      <c r="AT332" s="221" t="s">
        <v>138</v>
      </c>
      <c r="AU332" s="221" t="s">
        <v>94</v>
      </c>
      <c r="AY332" s="20" t="s">
        <v>135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20" t="s">
        <v>86</v>
      </c>
      <c r="BK332" s="222">
        <f>ROUND(I332*H332,2)</f>
        <v>0</v>
      </c>
      <c r="BL332" s="20" t="s">
        <v>97</v>
      </c>
      <c r="BM332" s="221" t="s">
        <v>467</v>
      </c>
    </row>
    <row r="333" s="2" customFormat="1">
      <c r="A333" s="42"/>
      <c r="B333" s="43"/>
      <c r="C333" s="44"/>
      <c r="D333" s="223" t="s">
        <v>144</v>
      </c>
      <c r="E333" s="44"/>
      <c r="F333" s="224" t="s">
        <v>468</v>
      </c>
      <c r="G333" s="44"/>
      <c r="H333" s="44"/>
      <c r="I333" s="225"/>
      <c r="J333" s="44"/>
      <c r="K333" s="44"/>
      <c r="L333" s="48"/>
      <c r="M333" s="226"/>
      <c r="N333" s="227"/>
      <c r="O333" s="88"/>
      <c r="P333" s="88"/>
      <c r="Q333" s="88"/>
      <c r="R333" s="88"/>
      <c r="S333" s="88"/>
      <c r="T333" s="89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T333" s="20" t="s">
        <v>144</v>
      </c>
      <c r="AU333" s="20" t="s">
        <v>94</v>
      </c>
    </row>
    <row r="334" s="2" customFormat="1">
      <c r="A334" s="42"/>
      <c r="B334" s="43"/>
      <c r="C334" s="44"/>
      <c r="D334" s="228" t="s">
        <v>146</v>
      </c>
      <c r="E334" s="44"/>
      <c r="F334" s="229" t="s">
        <v>469</v>
      </c>
      <c r="G334" s="44"/>
      <c r="H334" s="44"/>
      <c r="I334" s="225"/>
      <c r="J334" s="44"/>
      <c r="K334" s="44"/>
      <c r="L334" s="48"/>
      <c r="M334" s="226"/>
      <c r="N334" s="227"/>
      <c r="O334" s="88"/>
      <c r="P334" s="88"/>
      <c r="Q334" s="88"/>
      <c r="R334" s="88"/>
      <c r="S334" s="88"/>
      <c r="T334" s="89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T334" s="20" t="s">
        <v>146</v>
      </c>
      <c r="AU334" s="20" t="s">
        <v>94</v>
      </c>
    </row>
    <row r="335" s="13" customFormat="1">
      <c r="A335" s="13"/>
      <c r="B335" s="230"/>
      <c r="C335" s="231"/>
      <c r="D335" s="223" t="s">
        <v>148</v>
      </c>
      <c r="E335" s="232" t="s">
        <v>42</v>
      </c>
      <c r="F335" s="233" t="s">
        <v>462</v>
      </c>
      <c r="G335" s="231"/>
      <c r="H335" s="232" t="s">
        <v>42</v>
      </c>
      <c r="I335" s="234"/>
      <c r="J335" s="231"/>
      <c r="K335" s="231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148</v>
      </c>
      <c r="AU335" s="239" t="s">
        <v>94</v>
      </c>
      <c r="AV335" s="13" t="s">
        <v>86</v>
      </c>
      <c r="AW335" s="13" t="s">
        <v>40</v>
      </c>
      <c r="AX335" s="13" t="s">
        <v>81</v>
      </c>
      <c r="AY335" s="239" t="s">
        <v>135</v>
      </c>
    </row>
    <row r="336" s="14" customFormat="1">
      <c r="A336" s="14"/>
      <c r="B336" s="240"/>
      <c r="C336" s="241"/>
      <c r="D336" s="223" t="s">
        <v>148</v>
      </c>
      <c r="E336" s="242" t="s">
        <v>42</v>
      </c>
      <c r="F336" s="243" t="s">
        <v>463</v>
      </c>
      <c r="G336" s="241"/>
      <c r="H336" s="244">
        <v>48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148</v>
      </c>
      <c r="AU336" s="250" t="s">
        <v>94</v>
      </c>
      <c r="AV336" s="14" t="s">
        <v>91</v>
      </c>
      <c r="AW336" s="14" t="s">
        <v>40</v>
      </c>
      <c r="AX336" s="14" t="s">
        <v>81</v>
      </c>
      <c r="AY336" s="250" t="s">
        <v>135</v>
      </c>
    </row>
    <row r="337" s="2" customFormat="1" ht="24.15" customHeight="1">
      <c r="A337" s="42"/>
      <c r="B337" s="43"/>
      <c r="C337" s="210" t="s">
        <v>470</v>
      </c>
      <c r="D337" s="210" t="s">
        <v>138</v>
      </c>
      <c r="E337" s="211" t="s">
        <v>471</v>
      </c>
      <c r="F337" s="212" t="s">
        <v>472</v>
      </c>
      <c r="G337" s="213" t="s">
        <v>141</v>
      </c>
      <c r="H337" s="214">
        <v>6.5</v>
      </c>
      <c r="I337" s="215"/>
      <c r="J337" s="216">
        <f>ROUND(I337*H337,2)</f>
        <v>0</v>
      </c>
      <c r="K337" s="212" t="s">
        <v>142</v>
      </c>
      <c r="L337" s="48"/>
      <c r="M337" s="217" t="s">
        <v>42</v>
      </c>
      <c r="N337" s="218" t="s">
        <v>52</v>
      </c>
      <c r="O337" s="88"/>
      <c r="P337" s="219">
        <f>O337*H337</f>
        <v>0</v>
      </c>
      <c r="Q337" s="219">
        <v>0.0025999999999999999</v>
      </c>
      <c r="R337" s="219">
        <f>Q337*H337</f>
        <v>0.016899999999999998</v>
      </c>
      <c r="S337" s="219">
        <v>0</v>
      </c>
      <c r="T337" s="220">
        <f>S337*H337</f>
        <v>0</v>
      </c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R337" s="221" t="s">
        <v>97</v>
      </c>
      <c r="AT337" s="221" t="s">
        <v>138</v>
      </c>
      <c r="AU337" s="221" t="s">
        <v>94</v>
      </c>
      <c r="AY337" s="20" t="s">
        <v>135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20" t="s">
        <v>86</v>
      </c>
      <c r="BK337" s="222">
        <f>ROUND(I337*H337,2)</f>
        <v>0</v>
      </c>
      <c r="BL337" s="20" t="s">
        <v>97</v>
      </c>
      <c r="BM337" s="221" t="s">
        <v>473</v>
      </c>
    </row>
    <row r="338" s="2" customFormat="1">
      <c r="A338" s="42"/>
      <c r="B338" s="43"/>
      <c r="C338" s="44"/>
      <c r="D338" s="223" t="s">
        <v>144</v>
      </c>
      <c r="E338" s="44"/>
      <c r="F338" s="224" t="s">
        <v>474</v>
      </c>
      <c r="G338" s="44"/>
      <c r="H338" s="44"/>
      <c r="I338" s="225"/>
      <c r="J338" s="44"/>
      <c r="K338" s="44"/>
      <c r="L338" s="48"/>
      <c r="M338" s="226"/>
      <c r="N338" s="227"/>
      <c r="O338" s="88"/>
      <c r="P338" s="88"/>
      <c r="Q338" s="88"/>
      <c r="R338" s="88"/>
      <c r="S338" s="88"/>
      <c r="T338" s="89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T338" s="20" t="s">
        <v>144</v>
      </c>
      <c r="AU338" s="20" t="s">
        <v>94</v>
      </c>
    </row>
    <row r="339" s="2" customFormat="1">
      <c r="A339" s="42"/>
      <c r="B339" s="43"/>
      <c r="C339" s="44"/>
      <c r="D339" s="228" t="s">
        <v>146</v>
      </c>
      <c r="E339" s="44"/>
      <c r="F339" s="229" t="s">
        <v>475</v>
      </c>
      <c r="G339" s="44"/>
      <c r="H339" s="44"/>
      <c r="I339" s="225"/>
      <c r="J339" s="44"/>
      <c r="K339" s="44"/>
      <c r="L339" s="48"/>
      <c r="M339" s="226"/>
      <c r="N339" s="227"/>
      <c r="O339" s="88"/>
      <c r="P339" s="88"/>
      <c r="Q339" s="88"/>
      <c r="R339" s="88"/>
      <c r="S339" s="88"/>
      <c r="T339" s="89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T339" s="20" t="s">
        <v>146</v>
      </c>
      <c r="AU339" s="20" t="s">
        <v>94</v>
      </c>
    </row>
    <row r="340" s="13" customFormat="1">
      <c r="A340" s="13"/>
      <c r="B340" s="230"/>
      <c r="C340" s="231"/>
      <c r="D340" s="223" t="s">
        <v>148</v>
      </c>
      <c r="E340" s="232" t="s">
        <v>42</v>
      </c>
      <c r="F340" s="233" t="s">
        <v>462</v>
      </c>
      <c r="G340" s="231"/>
      <c r="H340" s="232" t="s">
        <v>42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148</v>
      </c>
      <c r="AU340" s="239" t="s">
        <v>94</v>
      </c>
      <c r="AV340" s="13" t="s">
        <v>86</v>
      </c>
      <c r="AW340" s="13" t="s">
        <v>40</v>
      </c>
      <c r="AX340" s="13" t="s">
        <v>81</v>
      </c>
      <c r="AY340" s="239" t="s">
        <v>135</v>
      </c>
    </row>
    <row r="341" s="14" customFormat="1">
      <c r="A341" s="14"/>
      <c r="B341" s="240"/>
      <c r="C341" s="241"/>
      <c r="D341" s="223" t="s">
        <v>148</v>
      </c>
      <c r="E341" s="242" t="s">
        <v>42</v>
      </c>
      <c r="F341" s="243" t="s">
        <v>476</v>
      </c>
      <c r="G341" s="241"/>
      <c r="H341" s="244">
        <v>6.5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148</v>
      </c>
      <c r="AU341" s="250" t="s">
        <v>94</v>
      </c>
      <c r="AV341" s="14" t="s">
        <v>91</v>
      </c>
      <c r="AW341" s="14" t="s">
        <v>40</v>
      </c>
      <c r="AX341" s="14" t="s">
        <v>86</v>
      </c>
      <c r="AY341" s="250" t="s">
        <v>135</v>
      </c>
    </row>
    <row r="342" s="2" customFormat="1" ht="16.5" customHeight="1">
      <c r="A342" s="42"/>
      <c r="B342" s="43"/>
      <c r="C342" s="210" t="s">
        <v>477</v>
      </c>
      <c r="D342" s="210" t="s">
        <v>138</v>
      </c>
      <c r="E342" s="211" t="s">
        <v>478</v>
      </c>
      <c r="F342" s="212" t="s">
        <v>479</v>
      </c>
      <c r="G342" s="213" t="s">
        <v>141</v>
      </c>
      <c r="H342" s="214">
        <v>6.5</v>
      </c>
      <c r="I342" s="215"/>
      <c r="J342" s="216">
        <f>ROUND(I342*H342,2)</f>
        <v>0</v>
      </c>
      <c r="K342" s="212" t="s">
        <v>142</v>
      </c>
      <c r="L342" s="48"/>
      <c r="M342" s="217" t="s">
        <v>42</v>
      </c>
      <c r="N342" s="218" t="s">
        <v>52</v>
      </c>
      <c r="O342" s="88"/>
      <c r="P342" s="219">
        <f>O342*H342</f>
        <v>0</v>
      </c>
      <c r="Q342" s="219">
        <v>1.0000000000000001E-05</v>
      </c>
      <c r="R342" s="219">
        <f>Q342*H342</f>
        <v>6.5000000000000008E-05</v>
      </c>
      <c r="S342" s="219">
        <v>0</v>
      </c>
      <c r="T342" s="220">
        <f>S342*H342</f>
        <v>0</v>
      </c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R342" s="221" t="s">
        <v>97</v>
      </c>
      <c r="AT342" s="221" t="s">
        <v>138</v>
      </c>
      <c r="AU342" s="221" t="s">
        <v>94</v>
      </c>
      <c r="AY342" s="20" t="s">
        <v>135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20" t="s">
        <v>86</v>
      </c>
      <c r="BK342" s="222">
        <f>ROUND(I342*H342,2)</f>
        <v>0</v>
      </c>
      <c r="BL342" s="20" t="s">
        <v>97</v>
      </c>
      <c r="BM342" s="221" t="s">
        <v>480</v>
      </c>
    </row>
    <row r="343" s="2" customFormat="1">
      <c r="A343" s="42"/>
      <c r="B343" s="43"/>
      <c r="C343" s="44"/>
      <c r="D343" s="223" t="s">
        <v>144</v>
      </c>
      <c r="E343" s="44"/>
      <c r="F343" s="224" t="s">
        <v>481</v>
      </c>
      <c r="G343" s="44"/>
      <c r="H343" s="44"/>
      <c r="I343" s="225"/>
      <c r="J343" s="44"/>
      <c r="K343" s="44"/>
      <c r="L343" s="48"/>
      <c r="M343" s="226"/>
      <c r="N343" s="227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0" t="s">
        <v>144</v>
      </c>
      <c r="AU343" s="20" t="s">
        <v>94</v>
      </c>
    </row>
    <row r="344" s="2" customFormat="1">
      <c r="A344" s="42"/>
      <c r="B344" s="43"/>
      <c r="C344" s="44"/>
      <c r="D344" s="228" t="s">
        <v>146</v>
      </c>
      <c r="E344" s="44"/>
      <c r="F344" s="229" t="s">
        <v>482</v>
      </c>
      <c r="G344" s="44"/>
      <c r="H344" s="44"/>
      <c r="I344" s="225"/>
      <c r="J344" s="44"/>
      <c r="K344" s="44"/>
      <c r="L344" s="48"/>
      <c r="M344" s="226"/>
      <c r="N344" s="227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0" t="s">
        <v>146</v>
      </c>
      <c r="AU344" s="20" t="s">
        <v>94</v>
      </c>
    </row>
    <row r="345" s="13" customFormat="1">
      <c r="A345" s="13"/>
      <c r="B345" s="230"/>
      <c r="C345" s="231"/>
      <c r="D345" s="223" t="s">
        <v>148</v>
      </c>
      <c r="E345" s="232" t="s">
        <v>42</v>
      </c>
      <c r="F345" s="233" t="s">
        <v>462</v>
      </c>
      <c r="G345" s="231"/>
      <c r="H345" s="232" t="s">
        <v>42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148</v>
      </c>
      <c r="AU345" s="239" t="s">
        <v>94</v>
      </c>
      <c r="AV345" s="13" t="s">
        <v>86</v>
      </c>
      <c r="AW345" s="13" t="s">
        <v>40</v>
      </c>
      <c r="AX345" s="13" t="s">
        <v>81</v>
      </c>
      <c r="AY345" s="239" t="s">
        <v>135</v>
      </c>
    </row>
    <row r="346" s="14" customFormat="1">
      <c r="A346" s="14"/>
      <c r="B346" s="240"/>
      <c r="C346" s="241"/>
      <c r="D346" s="223" t="s">
        <v>148</v>
      </c>
      <c r="E346" s="242" t="s">
        <v>42</v>
      </c>
      <c r="F346" s="243" t="s">
        <v>476</v>
      </c>
      <c r="G346" s="241"/>
      <c r="H346" s="244">
        <v>6.5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148</v>
      </c>
      <c r="AU346" s="250" t="s">
        <v>94</v>
      </c>
      <c r="AV346" s="14" t="s">
        <v>91</v>
      </c>
      <c r="AW346" s="14" t="s">
        <v>40</v>
      </c>
      <c r="AX346" s="14" t="s">
        <v>86</v>
      </c>
      <c r="AY346" s="250" t="s">
        <v>135</v>
      </c>
    </row>
    <row r="347" s="12" customFormat="1" ht="20.88" customHeight="1">
      <c r="A347" s="12"/>
      <c r="B347" s="194"/>
      <c r="C347" s="195"/>
      <c r="D347" s="196" t="s">
        <v>80</v>
      </c>
      <c r="E347" s="208" t="s">
        <v>483</v>
      </c>
      <c r="F347" s="208" t="s">
        <v>484</v>
      </c>
      <c r="G347" s="195"/>
      <c r="H347" s="195"/>
      <c r="I347" s="198"/>
      <c r="J347" s="209">
        <f>BK347</f>
        <v>0</v>
      </c>
      <c r="K347" s="195"/>
      <c r="L347" s="200"/>
      <c r="M347" s="201"/>
      <c r="N347" s="202"/>
      <c r="O347" s="202"/>
      <c r="P347" s="203">
        <f>SUM(P348:P547)</f>
        <v>0</v>
      </c>
      <c r="Q347" s="202"/>
      <c r="R347" s="203">
        <f>SUM(R348:R547)</f>
        <v>0.005274</v>
      </c>
      <c r="S347" s="202"/>
      <c r="T347" s="204">
        <f>SUM(T348:T547)</f>
        <v>264.66699999999997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5" t="s">
        <v>86</v>
      </c>
      <c r="AT347" s="206" t="s">
        <v>80</v>
      </c>
      <c r="AU347" s="206" t="s">
        <v>91</v>
      </c>
      <c r="AY347" s="205" t="s">
        <v>135</v>
      </c>
      <c r="BK347" s="207">
        <f>SUM(BK348:BK547)</f>
        <v>0</v>
      </c>
    </row>
    <row r="348" s="2" customFormat="1" ht="24.15" customHeight="1">
      <c r="A348" s="42"/>
      <c r="B348" s="43"/>
      <c r="C348" s="210" t="s">
        <v>485</v>
      </c>
      <c r="D348" s="210" t="s">
        <v>138</v>
      </c>
      <c r="E348" s="211" t="s">
        <v>486</v>
      </c>
      <c r="F348" s="212" t="s">
        <v>487</v>
      </c>
      <c r="G348" s="213" t="s">
        <v>230</v>
      </c>
      <c r="H348" s="214">
        <v>196.5</v>
      </c>
      <c r="I348" s="215"/>
      <c r="J348" s="216">
        <f>ROUND(I348*H348,2)</f>
        <v>0</v>
      </c>
      <c r="K348" s="212" t="s">
        <v>142</v>
      </c>
      <c r="L348" s="48"/>
      <c r="M348" s="217" t="s">
        <v>42</v>
      </c>
      <c r="N348" s="218" t="s">
        <v>52</v>
      </c>
      <c r="O348" s="88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R348" s="221" t="s">
        <v>97</v>
      </c>
      <c r="AT348" s="221" t="s">
        <v>138</v>
      </c>
      <c r="AU348" s="221" t="s">
        <v>94</v>
      </c>
      <c r="AY348" s="20" t="s">
        <v>135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20" t="s">
        <v>86</v>
      </c>
      <c r="BK348" s="222">
        <f>ROUND(I348*H348,2)</f>
        <v>0</v>
      </c>
      <c r="BL348" s="20" t="s">
        <v>97</v>
      </c>
      <c r="BM348" s="221" t="s">
        <v>488</v>
      </c>
    </row>
    <row r="349" s="2" customFormat="1">
      <c r="A349" s="42"/>
      <c r="B349" s="43"/>
      <c r="C349" s="44"/>
      <c r="D349" s="223" t="s">
        <v>144</v>
      </c>
      <c r="E349" s="44"/>
      <c r="F349" s="224" t="s">
        <v>489</v>
      </c>
      <c r="G349" s="44"/>
      <c r="H349" s="44"/>
      <c r="I349" s="225"/>
      <c r="J349" s="44"/>
      <c r="K349" s="44"/>
      <c r="L349" s="48"/>
      <c r="M349" s="226"/>
      <c r="N349" s="227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144</v>
      </c>
      <c r="AU349" s="20" t="s">
        <v>94</v>
      </c>
    </row>
    <row r="350" s="2" customFormat="1">
      <c r="A350" s="42"/>
      <c r="B350" s="43"/>
      <c r="C350" s="44"/>
      <c r="D350" s="228" t="s">
        <v>146</v>
      </c>
      <c r="E350" s="44"/>
      <c r="F350" s="229" t="s">
        <v>490</v>
      </c>
      <c r="G350" s="44"/>
      <c r="H350" s="44"/>
      <c r="I350" s="225"/>
      <c r="J350" s="44"/>
      <c r="K350" s="44"/>
      <c r="L350" s="48"/>
      <c r="M350" s="226"/>
      <c r="N350" s="227"/>
      <c r="O350" s="88"/>
      <c r="P350" s="88"/>
      <c r="Q350" s="88"/>
      <c r="R350" s="88"/>
      <c r="S350" s="88"/>
      <c r="T350" s="89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T350" s="20" t="s">
        <v>146</v>
      </c>
      <c r="AU350" s="20" t="s">
        <v>94</v>
      </c>
    </row>
    <row r="351" s="2" customFormat="1">
      <c r="A351" s="42"/>
      <c r="B351" s="43"/>
      <c r="C351" s="44"/>
      <c r="D351" s="223" t="s">
        <v>189</v>
      </c>
      <c r="E351" s="44"/>
      <c r="F351" s="261" t="s">
        <v>491</v>
      </c>
      <c r="G351" s="44"/>
      <c r="H351" s="44"/>
      <c r="I351" s="225"/>
      <c r="J351" s="44"/>
      <c r="K351" s="44"/>
      <c r="L351" s="48"/>
      <c r="M351" s="226"/>
      <c r="N351" s="227"/>
      <c r="O351" s="88"/>
      <c r="P351" s="88"/>
      <c r="Q351" s="88"/>
      <c r="R351" s="88"/>
      <c r="S351" s="88"/>
      <c r="T351" s="89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T351" s="20" t="s">
        <v>189</v>
      </c>
      <c r="AU351" s="20" t="s">
        <v>94</v>
      </c>
    </row>
    <row r="352" s="13" customFormat="1">
      <c r="A352" s="13"/>
      <c r="B352" s="230"/>
      <c r="C352" s="231"/>
      <c r="D352" s="223" t="s">
        <v>148</v>
      </c>
      <c r="E352" s="232" t="s">
        <v>42</v>
      </c>
      <c r="F352" s="233" t="s">
        <v>235</v>
      </c>
      <c r="G352" s="231"/>
      <c r="H352" s="232" t="s">
        <v>42</v>
      </c>
      <c r="I352" s="234"/>
      <c r="J352" s="231"/>
      <c r="K352" s="231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148</v>
      </c>
      <c r="AU352" s="239" t="s">
        <v>94</v>
      </c>
      <c r="AV352" s="13" t="s">
        <v>86</v>
      </c>
      <c r="AW352" s="13" t="s">
        <v>40</v>
      </c>
      <c r="AX352" s="13" t="s">
        <v>81</v>
      </c>
      <c r="AY352" s="239" t="s">
        <v>135</v>
      </c>
    </row>
    <row r="353" s="14" customFormat="1">
      <c r="A353" s="14"/>
      <c r="B353" s="240"/>
      <c r="C353" s="241"/>
      <c r="D353" s="223" t="s">
        <v>148</v>
      </c>
      <c r="E353" s="242" t="s">
        <v>42</v>
      </c>
      <c r="F353" s="243" t="s">
        <v>236</v>
      </c>
      <c r="G353" s="241"/>
      <c r="H353" s="244">
        <v>196.5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148</v>
      </c>
      <c r="AU353" s="250" t="s">
        <v>94</v>
      </c>
      <c r="AV353" s="14" t="s">
        <v>91</v>
      </c>
      <c r="AW353" s="14" t="s">
        <v>40</v>
      </c>
      <c r="AX353" s="14" t="s">
        <v>86</v>
      </c>
      <c r="AY353" s="250" t="s">
        <v>135</v>
      </c>
    </row>
    <row r="354" s="2" customFormat="1" ht="16.5" customHeight="1">
      <c r="A354" s="42"/>
      <c r="B354" s="43"/>
      <c r="C354" s="210" t="s">
        <v>492</v>
      </c>
      <c r="D354" s="210" t="s">
        <v>138</v>
      </c>
      <c r="E354" s="211" t="s">
        <v>493</v>
      </c>
      <c r="F354" s="212" t="s">
        <v>494</v>
      </c>
      <c r="G354" s="213" t="s">
        <v>230</v>
      </c>
      <c r="H354" s="214">
        <v>196.5</v>
      </c>
      <c r="I354" s="215"/>
      <c r="J354" s="216">
        <f>ROUND(I354*H354,2)</f>
        <v>0</v>
      </c>
      <c r="K354" s="212" t="s">
        <v>142</v>
      </c>
      <c r="L354" s="48"/>
      <c r="M354" s="217" t="s">
        <v>42</v>
      </c>
      <c r="N354" s="218" t="s">
        <v>52</v>
      </c>
      <c r="O354" s="88"/>
      <c r="P354" s="219">
        <f>O354*H354</f>
        <v>0</v>
      </c>
      <c r="Q354" s="219">
        <v>0</v>
      </c>
      <c r="R354" s="219">
        <f>Q354*H354</f>
        <v>0</v>
      </c>
      <c r="S354" s="219">
        <v>0</v>
      </c>
      <c r="T354" s="220">
        <f>S354*H354</f>
        <v>0</v>
      </c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R354" s="221" t="s">
        <v>97</v>
      </c>
      <c r="AT354" s="221" t="s">
        <v>138</v>
      </c>
      <c r="AU354" s="221" t="s">
        <v>94</v>
      </c>
      <c r="AY354" s="20" t="s">
        <v>135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20" t="s">
        <v>86</v>
      </c>
      <c r="BK354" s="222">
        <f>ROUND(I354*H354,2)</f>
        <v>0</v>
      </c>
      <c r="BL354" s="20" t="s">
        <v>97</v>
      </c>
      <c r="BM354" s="221" t="s">
        <v>495</v>
      </c>
    </row>
    <row r="355" s="2" customFormat="1">
      <c r="A355" s="42"/>
      <c r="B355" s="43"/>
      <c r="C355" s="44"/>
      <c r="D355" s="223" t="s">
        <v>144</v>
      </c>
      <c r="E355" s="44"/>
      <c r="F355" s="224" t="s">
        <v>496</v>
      </c>
      <c r="G355" s="44"/>
      <c r="H355" s="44"/>
      <c r="I355" s="225"/>
      <c r="J355" s="44"/>
      <c r="K355" s="44"/>
      <c r="L355" s="48"/>
      <c r="M355" s="226"/>
      <c r="N355" s="227"/>
      <c r="O355" s="88"/>
      <c r="P355" s="88"/>
      <c r="Q355" s="88"/>
      <c r="R355" s="88"/>
      <c r="S355" s="88"/>
      <c r="T355" s="89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T355" s="20" t="s">
        <v>144</v>
      </c>
      <c r="AU355" s="20" t="s">
        <v>94</v>
      </c>
    </row>
    <row r="356" s="2" customFormat="1">
      <c r="A356" s="42"/>
      <c r="B356" s="43"/>
      <c r="C356" s="44"/>
      <c r="D356" s="228" t="s">
        <v>146</v>
      </c>
      <c r="E356" s="44"/>
      <c r="F356" s="229" t="s">
        <v>497</v>
      </c>
      <c r="G356" s="44"/>
      <c r="H356" s="44"/>
      <c r="I356" s="225"/>
      <c r="J356" s="44"/>
      <c r="K356" s="44"/>
      <c r="L356" s="48"/>
      <c r="M356" s="226"/>
      <c r="N356" s="227"/>
      <c r="O356" s="88"/>
      <c r="P356" s="88"/>
      <c r="Q356" s="88"/>
      <c r="R356" s="88"/>
      <c r="S356" s="88"/>
      <c r="T356" s="89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T356" s="20" t="s">
        <v>146</v>
      </c>
      <c r="AU356" s="20" t="s">
        <v>94</v>
      </c>
    </row>
    <row r="357" s="13" customFormat="1">
      <c r="A357" s="13"/>
      <c r="B357" s="230"/>
      <c r="C357" s="231"/>
      <c r="D357" s="223" t="s">
        <v>148</v>
      </c>
      <c r="E357" s="232" t="s">
        <v>42</v>
      </c>
      <c r="F357" s="233" t="s">
        <v>235</v>
      </c>
      <c r="G357" s="231"/>
      <c r="H357" s="232" t="s">
        <v>42</v>
      </c>
      <c r="I357" s="234"/>
      <c r="J357" s="231"/>
      <c r="K357" s="231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148</v>
      </c>
      <c r="AU357" s="239" t="s">
        <v>94</v>
      </c>
      <c r="AV357" s="13" t="s">
        <v>86</v>
      </c>
      <c r="AW357" s="13" t="s">
        <v>40</v>
      </c>
      <c r="AX357" s="13" t="s">
        <v>81</v>
      </c>
      <c r="AY357" s="239" t="s">
        <v>135</v>
      </c>
    </row>
    <row r="358" s="14" customFormat="1">
      <c r="A358" s="14"/>
      <c r="B358" s="240"/>
      <c r="C358" s="241"/>
      <c r="D358" s="223" t="s">
        <v>148</v>
      </c>
      <c r="E358" s="242" t="s">
        <v>42</v>
      </c>
      <c r="F358" s="243" t="s">
        <v>236</v>
      </c>
      <c r="G358" s="241"/>
      <c r="H358" s="244">
        <v>196.5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148</v>
      </c>
      <c r="AU358" s="250" t="s">
        <v>94</v>
      </c>
      <c r="AV358" s="14" t="s">
        <v>91</v>
      </c>
      <c r="AW358" s="14" t="s">
        <v>40</v>
      </c>
      <c r="AX358" s="14" t="s">
        <v>86</v>
      </c>
      <c r="AY358" s="250" t="s">
        <v>135</v>
      </c>
    </row>
    <row r="359" s="2" customFormat="1" ht="24.15" customHeight="1">
      <c r="A359" s="42"/>
      <c r="B359" s="43"/>
      <c r="C359" s="210" t="s">
        <v>498</v>
      </c>
      <c r="D359" s="210" t="s">
        <v>138</v>
      </c>
      <c r="E359" s="211" t="s">
        <v>499</v>
      </c>
      <c r="F359" s="212" t="s">
        <v>500</v>
      </c>
      <c r="G359" s="213" t="s">
        <v>141</v>
      </c>
      <c r="H359" s="214">
        <v>175.80000000000001</v>
      </c>
      <c r="I359" s="215"/>
      <c r="J359" s="216">
        <f>ROUND(I359*H359,2)</f>
        <v>0</v>
      </c>
      <c r="K359" s="212" t="s">
        <v>142</v>
      </c>
      <c r="L359" s="48"/>
      <c r="M359" s="217" t="s">
        <v>42</v>
      </c>
      <c r="N359" s="218" t="s">
        <v>52</v>
      </c>
      <c r="O359" s="88"/>
      <c r="P359" s="219">
        <f>O359*H359</f>
        <v>0</v>
      </c>
      <c r="Q359" s="219">
        <v>3.0000000000000001E-05</v>
      </c>
      <c r="R359" s="219">
        <f>Q359*H359</f>
        <v>0.005274</v>
      </c>
      <c r="S359" s="219">
        <v>0.23000000000000001</v>
      </c>
      <c r="T359" s="220">
        <f>S359*H359</f>
        <v>40.434000000000005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21" t="s">
        <v>97</v>
      </c>
      <c r="AT359" s="221" t="s">
        <v>138</v>
      </c>
      <c r="AU359" s="221" t="s">
        <v>94</v>
      </c>
      <c r="AY359" s="20" t="s">
        <v>135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20" t="s">
        <v>86</v>
      </c>
      <c r="BK359" s="222">
        <f>ROUND(I359*H359,2)</f>
        <v>0</v>
      </c>
      <c r="BL359" s="20" t="s">
        <v>97</v>
      </c>
      <c r="BM359" s="221" t="s">
        <v>501</v>
      </c>
    </row>
    <row r="360" s="2" customFormat="1">
      <c r="A360" s="42"/>
      <c r="B360" s="43"/>
      <c r="C360" s="44"/>
      <c r="D360" s="223" t="s">
        <v>144</v>
      </c>
      <c r="E360" s="44"/>
      <c r="F360" s="224" t="s">
        <v>502</v>
      </c>
      <c r="G360" s="44"/>
      <c r="H360" s="44"/>
      <c r="I360" s="225"/>
      <c r="J360" s="44"/>
      <c r="K360" s="44"/>
      <c r="L360" s="48"/>
      <c r="M360" s="226"/>
      <c r="N360" s="227"/>
      <c r="O360" s="88"/>
      <c r="P360" s="88"/>
      <c r="Q360" s="88"/>
      <c r="R360" s="88"/>
      <c r="S360" s="88"/>
      <c r="T360" s="89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T360" s="20" t="s">
        <v>144</v>
      </c>
      <c r="AU360" s="20" t="s">
        <v>94</v>
      </c>
    </row>
    <row r="361" s="2" customFormat="1">
      <c r="A361" s="42"/>
      <c r="B361" s="43"/>
      <c r="C361" s="44"/>
      <c r="D361" s="228" t="s">
        <v>146</v>
      </c>
      <c r="E361" s="44"/>
      <c r="F361" s="229" t="s">
        <v>503</v>
      </c>
      <c r="G361" s="44"/>
      <c r="H361" s="44"/>
      <c r="I361" s="225"/>
      <c r="J361" s="44"/>
      <c r="K361" s="44"/>
      <c r="L361" s="48"/>
      <c r="M361" s="226"/>
      <c r="N361" s="227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0" t="s">
        <v>146</v>
      </c>
      <c r="AU361" s="20" t="s">
        <v>94</v>
      </c>
    </row>
    <row r="362" s="13" customFormat="1">
      <c r="A362" s="13"/>
      <c r="B362" s="230"/>
      <c r="C362" s="231"/>
      <c r="D362" s="223" t="s">
        <v>148</v>
      </c>
      <c r="E362" s="232" t="s">
        <v>42</v>
      </c>
      <c r="F362" s="233" t="s">
        <v>243</v>
      </c>
      <c r="G362" s="231"/>
      <c r="H362" s="232" t="s">
        <v>42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148</v>
      </c>
      <c r="AU362" s="239" t="s">
        <v>94</v>
      </c>
      <c r="AV362" s="13" t="s">
        <v>86</v>
      </c>
      <c r="AW362" s="13" t="s">
        <v>40</v>
      </c>
      <c r="AX362" s="13" t="s">
        <v>81</v>
      </c>
      <c r="AY362" s="239" t="s">
        <v>135</v>
      </c>
    </row>
    <row r="363" s="14" customFormat="1">
      <c r="A363" s="14"/>
      <c r="B363" s="240"/>
      <c r="C363" s="241"/>
      <c r="D363" s="223" t="s">
        <v>148</v>
      </c>
      <c r="E363" s="242" t="s">
        <v>42</v>
      </c>
      <c r="F363" s="243" t="s">
        <v>244</v>
      </c>
      <c r="G363" s="241"/>
      <c r="H363" s="244">
        <v>97.5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148</v>
      </c>
      <c r="AU363" s="250" t="s">
        <v>94</v>
      </c>
      <c r="AV363" s="14" t="s">
        <v>91</v>
      </c>
      <c r="AW363" s="14" t="s">
        <v>40</v>
      </c>
      <c r="AX363" s="14" t="s">
        <v>81</v>
      </c>
      <c r="AY363" s="250" t="s">
        <v>135</v>
      </c>
    </row>
    <row r="364" s="13" customFormat="1">
      <c r="A364" s="13"/>
      <c r="B364" s="230"/>
      <c r="C364" s="231"/>
      <c r="D364" s="223" t="s">
        <v>148</v>
      </c>
      <c r="E364" s="232" t="s">
        <v>42</v>
      </c>
      <c r="F364" s="233" t="s">
        <v>504</v>
      </c>
      <c r="G364" s="231"/>
      <c r="H364" s="232" t="s">
        <v>42</v>
      </c>
      <c r="I364" s="234"/>
      <c r="J364" s="231"/>
      <c r="K364" s="231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148</v>
      </c>
      <c r="AU364" s="239" t="s">
        <v>94</v>
      </c>
      <c r="AV364" s="13" t="s">
        <v>86</v>
      </c>
      <c r="AW364" s="13" t="s">
        <v>40</v>
      </c>
      <c r="AX364" s="13" t="s">
        <v>81</v>
      </c>
      <c r="AY364" s="239" t="s">
        <v>135</v>
      </c>
    </row>
    <row r="365" s="14" customFormat="1">
      <c r="A365" s="14"/>
      <c r="B365" s="240"/>
      <c r="C365" s="241"/>
      <c r="D365" s="223" t="s">
        <v>148</v>
      </c>
      <c r="E365" s="242" t="s">
        <v>42</v>
      </c>
      <c r="F365" s="243" t="s">
        <v>505</v>
      </c>
      <c r="G365" s="241"/>
      <c r="H365" s="244">
        <v>78.299999999999997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148</v>
      </c>
      <c r="AU365" s="250" t="s">
        <v>94</v>
      </c>
      <c r="AV365" s="14" t="s">
        <v>91</v>
      </c>
      <c r="AW365" s="14" t="s">
        <v>40</v>
      </c>
      <c r="AX365" s="14" t="s">
        <v>81</v>
      </c>
      <c r="AY365" s="250" t="s">
        <v>135</v>
      </c>
    </row>
    <row r="366" s="15" customFormat="1">
      <c r="A366" s="15"/>
      <c r="B366" s="262"/>
      <c r="C366" s="263"/>
      <c r="D366" s="223" t="s">
        <v>148</v>
      </c>
      <c r="E366" s="264" t="s">
        <v>42</v>
      </c>
      <c r="F366" s="265" t="s">
        <v>251</v>
      </c>
      <c r="G366" s="263"/>
      <c r="H366" s="266">
        <v>175.80000000000001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2" t="s">
        <v>148</v>
      </c>
      <c r="AU366" s="272" t="s">
        <v>94</v>
      </c>
      <c r="AV366" s="15" t="s">
        <v>97</v>
      </c>
      <c r="AW366" s="15" t="s">
        <v>40</v>
      </c>
      <c r="AX366" s="15" t="s">
        <v>86</v>
      </c>
      <c r="AY366" s="272" t="s">
        <v>135</v>
      </c>
    </row>
    <row r="367" s="2" customFormat="1" ht="24.15" customHeight="1">
      <c r="A367" s="42"/>
      <c r="B367" s="43"/>
      <c r="C367" s="210" t="s">
        <v>506</v>
      </c>
      <c r="D367" s="210" t="s">
        <v>138</v>
      </c>
      <c r="E367" s="211" t="s">
        <v>507</v>
      </c>
      <c r="F367" s="212" t="s">
        <v>508</v>
      </c>
      <c r="G367" s="213" t="s">
        <v>141</v>
      </c>
      <c r="H367" s="214">
        <v>35</v>
      </c>
      <c r="I367" s="215"/>
      <c r="J367" s="216">
        <f>ROUND(I367*H367,2)</f>
        <v>0</v>
      </c>
      <c r="K367" s="212" t="s">
        <v>142</v>
      </c>
      <c r="L367" s="48"/>
      <c r="M367" s="217" t="s">
        <v>42</v>
      </c>
      <c r="N367" s="218" t="s">
        <v>52</v>
      </c>
      <c r="O367" s="88"/>
      <c r="P367" s="219">
        <f>O367*H367</f>
        <v>0</v>
      </c>
      <c r="Q367" s="219">
        <v>0</v>
      </c>
      <c r="R367" s="219">
        <f>Q367*H367</f>
        <v>0</v>
      </c>
      <c r="S367" s="219">
        <v>0.28999999999999998</v>
      </c>
      <c r="T367" s="220">
        <f>S367*H367</f>
        <v>10.149999999999999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21" t="s">
        <v>97</v>
      </c>
      <c r="AT367" s="221" t="s">
        <v>138</v>
      </c>
      <c r="AU367" s="221" t="s">
        <v>94</v>
      </c>
      <c r="AY367" s="20" t="s">
        <v>135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20" t="s">
        <v>86</v>
      </c>
      <c r="BK367" s="222">
        <f>ROUND(I367*H367,2)</f>
        <v>0</v>
      </c>
      <c r="BL367" s="20" t="s">
        <v>97</v>
      </c>
      <c r="BM367" s="221" t="s">
        <v>509</v>
      </c>
    </row>
    <row r="368" s="2" customFormat="1">
      <c r="A368" s="42"/>
      <c r="B368" s="43"/>
      <c r="C368" s="44"/>
      <c r="D368" s="223" t="s">
        <v>144</v>
      </c>
      <c r="E368" s="44"/>
      <c r="F368" s="224" t="s">
        <v>510</v>
      </c>
      <c r="G368" s="44"/>
      <c r="H368" s="44"/>
      <c r="I368" s="225"/>
      <c r="J368" s="44"/>
      <c r="K368" s="44"/>
      <c r="L368" s="48"/>
      <c r="M368" s="226"/>
      <c r="N368" s="227"/>
      <c r="O368" s="88"/>
      <c r="P368" s="88"/>
      <c r="Q368" s="88"/>
      <c r="R368" s="88"/>
      <c r="S368" s="88"/>
      <c r="T368" s="89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T368" s="20" t="s">
        <v>144</v>
      </c>
      <c r="AU368" s="20" t="s">
        <v>94</v>
      </c>
    </row>
    <row r="369" s="2" customFormat="1">
      <c r="A369" s="42"/>
      <c r="B369" s="43"/>
      <c r="C369" s="44"/>
      <c r="D369" s="228" t="s">
        <v>146</v>
      </c>
      <c r="E369" s="44"/>
      <c r="F369" s="229" t="s">
        <v>511</v>
      </c>
      <c r="G369" s="44"/>
      <c r="H369" s="44"/>
      <c r="I369" s="225"/>
      <c r="J369" s="44"/>
      <c r="K369" s="44"/>
      <c r="L369" s="48"/>
      <c r="M369" s="226"/>
      <c r="N369" s="227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146</v>
      </c>
      <c r="AU369" s="20" t="s">
        <v>94</v>
      </c>
    </row>
    <row r="370" s="13" customFormat="1">
      <c r="A370" s="13"/>
      <c r="B370" s="230"/>
      <c r="C370" s="231"/>
      <c r="D370" s="223" t="s">
        <v>148</v>
      </c>
      <c r="E370" s="232" t="s">
        <v>42</v>
      </c>
      <c r="F370" s="233" t="s">
        <v>512</v>
      </c>
      <c r="G370" s="231"/>
      <c r="H370" s="232" t="s">
        <v>42</v>
      </c>
      <c r="I370" s="234"/>
      <c r="J370" s="231"/>
      <c r="K370" s="231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148</v>
      </c>
      <c r="AU370" s="239" t="s">
        <v>94</v>
      </c>
      <c r="AV370" s="13" t="s">
        <v>86</v>
      </c>
      <c r="AW370" s="13" t="s">
        <v>40</v>
      </c>
      <c r="AX370" s="13" t="s">
        <v>81</v>
      </c>
      <c r="AY370" s="239" t="s">
        <v>135</v>
      </c>
    </row>
    <row r="371" s="14" customFormat="1">
      <c r="A371" s="14"/>
      <c r="B371" s="240"/>
      <c r="C371" s="241"/>
      <c r="D371" s="223" t="s">
        <v>148</v>
      </c>
      <c r="E371" s="242" t="s">
        <v>42</v>
      </c>
      <c r="F371" s="243" t="s">
        <v>513</v>
      </c>
      <c r="G371" s="241"/>
      <c r="H371" s="244">
        <v>7.5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148</v>
      </c>
      <c r="AU371" s="250" t="s">
        <v>94</v>
      </c>
      <c r="AV371" s="14" t="s">
        <v>91</v>
      </c>
      <c r="AW371" s="14" t="s">
        <v>40</v>
      </c>
      <c r="AX371" s="14" t="s">
        <v>81</v>
      </c>
      <c r="AY371" s="250" t="s">
        <v>135</v>
      </c>
    </row>
    <row r="372" s="13" customFormat="1">
      <c r="A372" s="13"/>
      <c r="B372" s="230"/>
      <c r="C372" s="231"/>
      <c r="D372" s="223" t="s">
        <v>148</v>
      </c>
      <c r="E372" s="232" t="s">
        <v>42</v>
      </c>
      <c r="F372" s="233" t="s">
        <v>514</v>
      </c>
      <c r="G372" s="231"/>
      <c r="H372" s="232" t="s">
        <v>42</v>
      </c>
      <c r="I372" s="234"/>
      <c r="J372" s="231"/>
      <c r="K372" s="231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148</v>
      </c>
      <c r="AU372" s="239" t="s">
        <v>94</v>
      </c>
      <c r="AV372" s="13" t="s">
        <v>86</v>
      </c>
      <c r="AW372" s="13" t="s">
        <v>40</v>
      </c>
      <c r="AX372" s="13" t="s">
        <v>81</v>
      </c>
      <c r="AY372" s="239" t="s">
        <v>135</v>
      </c>
    </row>
    <row r="373" s="14" customFormat="1">
      <c r="A373" s="14"/>
      <c r="B373" s="240"/>
      <c r="C373" s="241"/>
      <c r="D373" s="223" t="s">
        <v>148</v>
      </c>
      <c r="E373" s="242" t="s">
        <v>42</v>
      </c>
      <c r="F373" s="243" t="s">
        <v>515</v>
      </c>
      <c r="G373" s="241"/>
      <c r="H373" s="244">
        <v>27.5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148</v>
      </c>
      <c r="AU373" s="250" t="s">
        <v>94</v>
      </c>
      <c r="AV373" s="14" t="s">
        <v>91</v>
      </c>
      <c r="AW373" s="14" t="s">
        <v>40</v>
      </c>
      <c r="AX373" s="14" t="s">
        <v>81</v>
      </c>
      <c r="AY373" s="250" t="s">
        <v>135</v>
      </c>
    </row>
    <row r="374" s="2" customFormat="1" ht="24.15" customHeight="1">
      <c r="A374" s="42"/>
      <c r="B374" s="43"/>
      <c r="C374" s="210" t="s">
        <v>516</v>
      </c>
      <c r="D374" s="210" t="s">
        <v>138</v>
      </c>
      <c r="E374" s="211" t="s">
        <v>517</v>
      </c>
      <c r="F374" s="212" t="s">
        <v>518</v>
      </c>
      <c r="G374" s="213" t="s">
        <v>286</v>
      </c>
      <c r="H374" s="214">
        <v>2</v>
      </c>
      <c r="I374" s="215"/>
      <c r="J374" s="216">
        <f>ROUND(I374*H374,2)</f>
        <v>0</v>
      </c>
      <c r="K374" s="212" t="s">
        <v>142</v>
      </c>
      <c r="L374" s="48"/>
      <c r="M374" s="217" t="s">
        <v>42</v>
      </c>
      <c r="N374" s="218" t="s">
        <v>52</v>
      </c>
      <c r="O374" s="88"/>
      <c r="P374" s="219">
        <f>O374*H374</f>
        <v>0</v>
      </c>
      <c r="Q374" s="219">
        <v>0</v>
      </c>
      <c r="R374" s="219">
        <f>Q374*H374</f>
        <v>0</v>
      </c>
      <c r="S374" s="219">
        <v>0.0040000000000000001</v>
      </c>
      <c r="T374" s="220">
        <f>S374*H374</f>
        <v>0.0080000000000000002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21" t="s">
        <v>97</v>
      </c>
      <c r="AT374" s="221" t="s">
        <v>138</v>
      </c>
      <c r="AU374" s="221" t="s">
        <v>94</v>
      </c>
      <c r="AY374" s="20" t="s">
        <v>135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20" t="s">
        <v>86</v>
      </c>
      <c r="BK374" s="222">
        <f>ROUND(I374*H374,2)</f>
        <v>0</v>
      </c>
      <c r="BL374" s="20" t="s">
        <v>97</v>
      </c>
      <c r="BM374" s="221" t="s">
        <v>519</v>
      </c>
    </row>
    <row r="375" s="2" customFormat="1">
      <c r="A375" s="42"/>
      <c r="B375" s="43"/>
      <c r="C375" s="44"/>
      <c r="D375" s="223" t="s">
        <v>144</v>
      </c>
      <c r="E375" s="44"/>
      <c r="F375" s="224" t="s">
        <v>520</v>
      </c>
      <c r="G375" s="44"/>
      <c r="H375" s="44"/>
      <c r="I375" s="225"/>
      <c r="J375" s="44"/>
      <c r="K375" s="44"/>
      <c r="L375" s="48"/>
      <c r="M375" s="226"/>
      <c r="N375" s="227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144</v>
      </c>
      <c r="AU375" s="20" t="s">
        <v>94</v>
      </c>
    </row>
    <row r="376" s="2" customFormat="1">
      <c r="A376" s="42"/>
      <c r="B376" s="43"/>
      <c r="C376" s="44"/>
      <c r="D376" s="228" t="s">
        <v>146</v>
      </c>
      <c r="E376" s="44"/>
      <c r="F376" s="229" t="s">
        <v>521</v>
      </c>
      <c r="G376" s="44"/>
      <c r="H376" s="44"/>
      <c r="I376" s="225"/>
      <c r="J376" s="44"/>
      <c r="K376" s="44"/>
      <c r="L376" s="48"/>
      <c r="M376" s="226"/>
      <c r="N376" s="227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146</v>
      </c>
      <c r="AU376" s="20" t="s">
        <v>94</v>
      </c>
    </row>
    <row r="377" s="13" customFormat="1">
      <c r="A377" s="13"/>
      <c r="B377" s="230"/>
      <c r="C377" s="231"/>
      <c r="D377" s="223" t="s">
        <v>148</v>
      </c>
      <c r="E377" s="232" t="s">
        <v>42</v>
      </c>
      <c r="F377" s="233" t="s">
        <v>522</v>
      </c>
      <c r="G377" s="231"/>
      <c r="H377" s="232" t="s">
        <v>42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148</v>
      </c>
      <c r="AU377" s="239" t="s">
        <v>94</v>
      </c>
      <c r="AV377" s="13" t="s">
        <v>86</v>
      </c>
      <c r="AW377" s="13" t="s">
        <v>40</v>
      </c>
      <c r="AX377" s="13" t="s">
        <v>81</v>
      </c>
      <c r="AY377" s="239" t="s">
        <v>135</v>
      </c>
    </row>
    <row r="378" s="14" customFormat="1">
      <c r="A378" s="14"/>
      <c r="B378" s="240"/>
      <c r="C378" s="241"/>
      <c r="D378" s="223" t="s">
        <v>148</v>
      </c>
      <c r="E378" s="242" t="s">
        <v>42</v>
      </c>
      <c r="F378" s="243" t="s">
        <v>455</v>
      </c>
      <c r="G378" s="241"/>
      <c r="H378" s="244">
        <v>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148</v>
      </c>
      <c r="AU378" s="250" t="s">
        <v>94</v>
      </c>
      <c r="AV378" s="14" t="s">
        <v>91</v>
      </c>
      <c r="AW378" s="14" t="s">
        <v>40</v>
      </c>
      <c r="AX378" s="14" t="s">
        <v>81</v>
      </c>
      <c r="AY378" s="250" t="s">
        <v>135</v>
      </c>
    </row>
    <row r="379" s="2" customFormat="1" ht="24.15" customHeight="1">
      <c r="A379" s="42"/>
      <c r="B379" s="43"/>
      <c r="C379" s="210" t="s">
        <v>523</v>
      </c>
      <c r="D379" s="210" t="s">
        <v>138</v>
      </c>
      <c r="E379" s="211" t="s">
        <v>524</v>
      </c>
      <c r="F379" s="212" t="s">
        <v>525</v>
      </c>
      <c r="G379" s="213" t="s">
        <v>158</v>
      </c>
      <c r="H379" s="214">
        <v>14.140000000000001</v>
      </c>
      <c r="I379" s="215"/>
      <c r="J379" s="216">
        <f>ROUND(I379*H379,2)</f>
        <v>0</v>
      </c>
      <c r="K379" s="212" t="s">
        <v>142</v>
      </c>
      <c r="L379" s="48"/>
      <c r="M379" s="217" t="s">
        <v>42</v>
      </c>
      <c r="N379" s="218" t="s">
        <v>52</v>
      </c>
      <c r="O379" s="88"/>
      <c r="P379" s="219">
        <f>O379*H379</f>
        <v>0</v>
      </c>
      <c r="Q379" s="219">
        <v>0</v>
      </c>
      <c r="R379" s="219">
        <f>Q379*H379</f>
        <v>0</v>
      </c>
      <c r="S379" s="219">
        <v>0</v>
      </c>
      <c r="T379" s="220">
        <f>S379*H379</f>
        <v>0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21" t="s">
        <v>97</v>
      </c>
      <c r="AT379" s="221" t="s">
        <v>138</v>
      </c>
      <c r="AU379" s="221" t="s">
        <v>94</v>
      </c>
      <c r="AY379" s="20" t="s">
        <v>135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20" t="s">
        <v>86</v>
      </c>
      <c r="BK379" s="222">
        <f>ROUND(I379*H379,2)</f>
        <v>0</v>
      </c>
      <c r="BL379" s="20" t="s">
        <v>97</v>
      </c>
      <c r="BM379" s="221" t="s">
        <v>526</v>
      </c>
    </row>
    <row r="380" s="2" customFormat="1">
      <c r="A380" s="42"/>
      <c r="B380" s="43"/>
      <c r="C380" s="44"/>
      <c r="D380" s="223" t="s">
        <v>144</v>
      </c>
      <c r="E380" s="44"/>
      <c r="F380" s="224" t="s">
        <v>527</v>
      </c>
      <c r="G380" s="44"/>
      <c r="H380" s="44"/>
      <c r="I380" s="225"/>
      <c r="J380" s="44"/>
      <c r="K380" s="44"/>
      <c r="L380" s="48"/>
      <c r="M380" s="226"/>
      <c r="N380" s="227"/>
      <c r="O380" s="88"/>
      <c r="P380" s="88"/>
      <c r="Q380" s="88"/>
      <c r="R380" s="88"/>
      <c r="S380" s="88"/>
      <c r="T380" s="89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T380" s="20" t="s">
        <v>144</v>
      </c>
      <c r="AU380" s="20" t="s">
        <v>94</v>
      </c>
    </row>
    <row r="381" s="2" customFormat="1">
      <c r="A381" s="42"/>
      <c r="B381" s="43"/>
      <c r="C381" s="44"/>
      <c r="D381" s="228" t="s">
        <v>146</v>
      </c>
      <c r="E381" s="44"/>
      <c r="F381" s="229" t="s">
        <v>528</v>
      </c>
      <c r="G381" s="44"/>
      <c r="H381" s="44"/>
      <c r="I381" s="225"/>
      <c r="J381" s="44"/>
      <c r="K381" s="44"/>
      <c r="L381" s="48"/>
      <c r="M381" s="226"/>
      <c r="N381" s="227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0" t="s">
        <v>146</v>
      </c>
      <c r="AU381" s="20" t="s">
        <v>94</v>
      </c>
    </row>
    <row r="382" s="13" customFormat="1">
      <c r="A382" s="13"/>
      <c r="B382" s="230"/>
      <c r="C382" s="231"/>
      <c r="D382" s="223" t="s">
        <v>148</v>
      </c>
      <c r="E382" s="232" t="s">
        <v>42</v>
      </c>
      <c r="F382" s="233" t="s">
        <v>512</v>
      </c>
      <c r="G382" s="231"/>
      <c r="H382" s="232" t="s">
        <v>42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148</v>
      </c>
      <c r="AU382" s="239" t="s">
        <v>94</v>
      </c>
      <c r="AV382" s="13" t="s">
        <v>86</v>
      </c>
      <c r="AW382" s="13" t="s">
        <v>40</v>
      </c>
      <c r="AX382" s="13" t="s">
        <v>81</v>
      </c>
      <c r="AY382" s="239" t="s">
        <v>135</v>
      </c>
    </row>
    <row r="383" s="14" customFormat="1">
      <c r="A383" s="14"/>
      <c r="B383" s="240"/>
      <c r="C383" s="241"/>
      <c r="D383" s="223" t="s">
        <v>148</v>
      </c>
      <c r="E383" s="242" t="s">
        <v>42</v>
      </c>
      <c r="F383" s="243" t="s">
        <v>529</v>
      </c>
      <c r="G383" s="241"/>
      <c r="H383" s="244">
        <v>2.1749999999999998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148</v>
      </c>
      <c r="AU383" s="250" t="s">
        <v>94</v>
      </c>
      <c r="AV383" s="14" t="s">
        <v>91</v>
      </c>
      <c r="AW383" s="14" t="s">
        <v>40</v>
      </c>
      <c r="AX383" s="14" t="s">
        <v>81</v>
      </c>
      <c r="AY383" s="250" t="s">
        <v>135</v>
      </c>
    </row>
    <row r="384" s="13" customFormat="1">
      <c r="A384" s="13"/>
      <c r="B384" s="230"/>
      <c r="C384" s="231"/>
      <c r="D384" s="223" t="s">
        <v>148</v>
      </c>
      <c r="E384" s="232" t="s">
        <v>42</v>
      </c>
      <c r="F384" s="233" t="s">
        <v>514</v>
      </c>
      <c r="G384" s="231"/>
      <c r="H384" s="232" t="s">
        <v>42</v>
      </c>
      <c r="I384" s="234"/>
      <c r="J384" s="231"/>
      <c r="K384" s="231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148</v>
      </c>
      <c r="AU384" s="239" t="s">
        <v>94</v>
      </c>
      <c r="AV384" s="13" t="s">
        <v>86</v>
      </c>
      <c r="AW384" s="13" t="s">
        <v>40</v>
      </c>
      <c r="AX384" s="13" t="s">
        <v>81</v>
      </c>
      <c r="AY384" s="239" t="s">
        <v>135</v>
      </c>
    </row>
    <row r="385" s="14" customFormat="1">
      <c r="A385" s="14"/>
      <c r="B385" s="240"/>
      <c r="C385" s="241"/>
      <c r="D385" s="223" t="s">
        <v>148</v>
      </c>
      <c r="E385" s="242" t="s">
        <v>42</v>
      </c>
      <c r="F385" s="243" t="s">
        <v>530</v>
      </c>
      <c r="G385" s="241"/>
      <c r="H385" s="244">
        <v>7.9749999999999996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148</v>
      </c>
      <c r="AU385" s="250" t="s">
        <v>94</v>
      </c>
      <c r="AV385" s="14" t="s">
        <v>91</v>
      </c>
      <c r="AW385" s="14" t="s">
        <v>40</v>
      </c>
      <c r="AX385" s="14" t="s">
        <v>81</v>
      </c>
      <c r="AY385" s="250" t="s">
        <v>135</v>
      </c>
    </row>
    <row r="386" s="13" customFormat="1">
      <c r="A386" s="13"/>
      <c r="B386" s="230"/>
      <c r="C386" s="231"/>
      <c r="D386" s="223" t="s">
        <v>148</v>
      </c>
      <c r="E386" s="232" t="s">
        <v>42</v>
      </c>
      <c r="F386" s="233" t="s">
        <v>192</v>
      </c>
      <c r="G386" s="231"/>
      <c r="H386" s="232" t="s">
        <v>42</v>
      </c>
      <c r="I386" s="234"/>
      <c r="J386" s="231"/>
      <c r="K386" s="231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148</v>
      </c>
      <c r="AU386" s="239" t="s">
        <v>94</v>
      </c>
      <c r="AV386" s="13" t="s">
        <v>86</v>
      </c>
      <c r="AW386" s="13" t="s">
        <v>40</v>
      </c>
      <c r="AX386" s="13" t="s">
        <v>81</v>
      </c>
      <c r="AY386" s="239" t="s">
        <v>135</v>
      </c>
    </row>
    <row r="387" s="14" customFormat="1">
      <c r="A387" s="14"/>
      <c r="B387" s="240"/>
      <c r="C387" s="241"/>
      <c r="D387" s="223" t="s">
        <v>148</v>
      </c>
      <c r="E387" s="242" t="s">
        <v>42</v>
      </c>
      <c r="F387" s="243" t="s">
        <v>531</v>
      </c>
      <c r="G387" s="241"/>
      <c r="H387" s="244">
        <v>3.9900000000000002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148</v>
      </c>
      <c r="AU387" s="250" t="s">
        <v>94</v>
      </c>
      <c r="AV387" s="14" t="s">
        <v>91</v>
      </c>
      <c r="AW387" s="14" t="s">
        <v>40</v>
      </c>
      <c r="AX387" s="14" t="s">
        <v>81</v>
      </c>
      <c r="AY387" s="250" t="s">
        <v>135</v>
      </c>
    </row>
    <row r="388" s="2" customFormat="1" ht="21.75" customHeight="1">
      <c r="A388" s="42"/>
      <c r="B388" s="43"/>
      <c r="C388" s="210" t="s">
        <v>532</v>
      </c>
      <c r="D388" s="210" t="s">
        <v>138</v>
      </c>
      <c r="E388" s="211" t="s">
        <v>533</v>
      </c>
      <c r="F388" s="212" t="s">
        <v>534</v>
      </c>
      <c r="G388" s="213" t="s">
        <v>158</v>
      </c>
      <c r="H388" s="214">
        <v>40.433999999999998</v>
      </c>
      <c r="I388" s="215"/>
      <c r="J388" s="216">
        <f>ROUND(I388*H388,2)</f>
        <v>0</v>
      </c>
      <c r="K388" s="212" t="s">
        <v>142</v>
      </c>
      <c r="L388" s="48"/>
      <c r="M388" s="217" t="s">
        <v>42</v>
      </c>
      <c r="N388" s="218" t="s">
        <v>52</v>
      </c>
      <c r="O388" s="88"/>
      <c r="P388" s="219">
        <f>O388*H388</f>
        <v>0</v>
      </c>
      <c r="Q388" s="219">
        <v>0</v>
      </c>
      <c r="R388" s="219">
        <f>Q388*H388</f>
        <v>0</v>
      </c>
      <c r="S388" s="219">
        <v>0</v>
      </c>
      <c r="T388" s="220">
        <f>S388*H388</f>
        <v>0</v>
      </c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R388" s="221" t="s">
        <v>97</v>
      </c>
      <c r="AT388" s="221" t="s">
        <v>138</v>
      </c>
      <c r="AU388" s="221" t="s">
        <v>94</v>
      </c>
      <c r="AY388" s="20" t="s">
        <v>135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20" t="s">
        <v>86</v>
      </c>
      <c r="BK388" s="222">
        <f>ROUND(I388*H388,2)</f>
        <v>0</v>
      </c>
      <c r="BL388" s="20" t="s">
        <v>97</v>
      </c>
      <c r="BM388" s="221" t="s">
        <v>535</v>
      </c>
    </row>
    <row r="389" s="2" customFormat="1">
      <c r="A389" s="42"/>
      <c r="B389" s="43"/>
      <c r="C389" s="44"/>
      <c r="D389" s="223" t="s">
        <v>144</v>
      </c>
      <c r="E389" s="44"/>
      <c r="F389" s="224" t="s">
        <v>536</v>
      </c>
      <c r="G389" s="44"/>
      <c r="H389" s="44"/>
      <c r="I389" s="225"/>
      <c r="J389" s="44"/>
      <c r="K389" s="44"/>
      <c r="L389" s="48"/>
      <c r="M389" s="226"/>
      <c r="N389" s="227"/>
      <c r="O389" s="88"/>
      <c r="P389" s="88"/>
      <c r="Q389" s="88"/>
      <c r="R389" s="88"/>
      <c r="S389" s="88"/>
      <c r="T389" s="89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T389" s="20" t="s">
        <v>144</v>
      </c>
      <c r="AU389" s="20" t="s">
        <v>94</v>
      </c>
    </row>
    <row r="390" s="2" customFormat="1">
      <c r="A390" s="42"/>
      <c r="B390" s="43"/>
      <c r="C390" s="44"/>
      <c r="D390" s="228" t="s">
        <v>146</v>
      </c>
      <c r="E390" s="44"/>
      <c r="F390" s="229" t="s">
        <v>537</v>
      </c>
      <c r="G390" s="44"/>
      <c r="H390" s="44"/>
      <c r="I390" s="225"/>
      <c r="J390" s="44"/>
      <c r="K390" s="44"/>
      <c r="L390" s="48"/>
      <c r="M390" s="226"/>
      <c r="N390" s="227"/>
      <c r="O390" s="88"/>
      <c r="P390" s="88"/>
      <c r="Q390" s="88"/>
      <c r="R390" s="88"/>
      <c r="S390" s="88"/>
      <c r="T390" s="89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T390" s="20" t="s">
        <v>146</v>
      </c>
      <c r="AU390" s="20" t="s">
        <v>94</v>
      </c>
    </row>
    <row r="391" s="2" customFormat="1">
      <c r="A391" s="42"/>
      <c r="B391" s="43"/>
      <c r="C391" s="44"/>
      <c r="D391" s="223" t="s">
        <v>189</v>
      </c>
      <c r="E391" s="44"/>
      <c r="F391" s="261" t="s">
        <v>538</v>
      </c>
      <c r="G391" s="44"/>
      <c r="H391" s="44"/>
      <c r="I391" s="225"/>
      <c r="J391" s="44"/>
      <c r="K391" s="44"/>
      <c r="L391" s="48"/>
      <c r="M391" s="226"/>
      <c r="N391" s="227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189</v>
      </c>
      <c r="AU391" s="20" t="s">
        <v>94</v>
      </c>
    </row>
    <row r="392" s="13" customFormat="1">
      <c r="A392" s="13"/>
      <c r="B392" s="230"/>
      <c r="C392" s="231"/>
      <c r="D392" s="223" t="s">
        <v>148</v>
      </c>
      <c r="E392" s="232" t="s">
        <v>42</v>
      </c>
      <c r="F392" s="233" t="s">
        <v>243</v>
      </c>
      <c r="G392" s="231"/>
      <c r="H392" s="232" t="s">
        <v>42</v>
      </c>
      <c r="I392" s="234"/>
      <c r="J392" s="231"/>
      <c r="K392" s="231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148</v>
      </c>
      <c r="AU392" s="239" t="s">
        <v>94</v>
      </c>
      <c r="AV392" s="13" t="s">
        <v>86</v>
      </c>
      <c r="AW392" s="13" t="s">
        <v>40</v>
      </c>
      <c r="AX392" s="13" t="s">
        <v>81</v>
      </c>
      <c r="AY392" s="239" t="s">
        <v>135</v>
      </c>
    </row>
    <row r="393" s="14" customFormat="1">
      <c r="A393" s="14"/>
      <c r="B393" s="240"/>
      <c r="C393" s="241"/>
      <c r="D393" s="223" t="s">
        <v>148</v>
      </c>
      <c r="E393" s="242" t="s">
        <v>42</v>
      </c>
      <c r="F393" s="243" t="s">
        <v>539</v>
      </c>
      <c r="G393" s="241"/>
      <c r="H393" s="244">
        <v>22.425000000000001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148</v>
      </c>
      <c r="AU393" s="250" t="s">
        <v>94</v>
      </c>
      <c r="AV393" s="14" t="s">
        <v>91</v>
      </c>
      <c r="AW393" s="14" t="s">
        <v>40</v>
      </c>
      <c r="AX393" s="14" t="s">
        <v>81</v>
      </c>
      <c r="AY393" s="250" t="s">
        <v>135</v>
      </c>
    </row>
    <row r="394" s="13" customFormat="1">
      <c r="A394" s="13"/>
      <c r="B394" s="230"/>
      <c r="C394" s="231"/>
      <c r="D394" s="223" t="s">
        <v>148</v>
      </c>
      <c r="E394" s="232" t="s">
        <v>42</v>
      </c>
      <c r="F394" s="233" t="s">
        <v>504</v>
      </c>
      <c r="G394" s="231"/>
      <c r="H394" s="232" t="s">
        <v>42</v>
      </c>
      <c r="I394" s="234"/>
      <c r="J394" s="231"/>
      <c r="K394" s="231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148</v>
      </c>
      <c r="AU394" s="239" t="s">
        <v>94</v>
      </c>
      <c r="AV394" s="13" t="s">
        <v>86</v>
      </c>
      <c r="AW394" s="13" t="s">
        <v>40</v>
      </c>
      <c r="AX394" s="13" t="s">
        <v>81</v>
      </c>
      <c r="AY394" s="239" t="s">
        <v>135</v>
      </c>
    </row>
    <row r="395" s="14" customFormat="1">
      <c r="A395" s="14"/>
      <c r="B395" s="240"/>
      <c r="C395" s="241"/>
      <c r="D395" s="223" t="s">
        <v>148</v>
      </c>
      <c r="E395" s="242" t="s">
        <v>42</v>
      </c>
      <c r="F395" s="243" t="s">
        <v>540</v>
      </c>
      <c r="G395" s="241"/>
      <c r="H395" s="244">
        <v>18.009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148</v>
      </c>
      <c r="AU395" s="250" t="s">
        <v>94</v>
      </c>
      <c r="AV395" s="14" t="s">
        <v>91</v>
      </c>
      <c r="AW395" s="14" t="s">
        <v>40</v>
      </c>
      <c r="AX395" s="14" t="s">
        <v>81</v>
      </c>
      <c r="AY395" s="250" t="s">
        <v>135</v>
      </c>
    </row>
    <row r="396" s="2" customFormat="1" ht="24.15" customHeight="1">
      <c r="A396" s="42"/>
      <c r="B396" s="43"/>
      <c r="C396" s="210" t="s">
        <v>541</v>
      </c>
      <c r="D396" s="210" t="s">
        <v>138</v>
      </c>
      <c r="E396" s="211" t="s">
        <v>542</v>
      </c>
      <c r="F396" s="212" t="s">
        <v>543</v>
      </c>
      <c r="G396" s="213" t="s">
        <v>158</v>
      </c>
      <c r="H396" s="214">
        <v>970.41600000000005</v>
      </c>
      <c r="I396" s="215"/>
      <c r="J396" s="216">
        <f>ROUND(I396*H396,2)</f>
        <v>0</v>
      </c>
      <c r="K396" s="212" t="s">
        <v>142</v>
      </c>
      <c r="L396" s="48"/>
      <c r="M396" s="217" t="s">
        <v>42</v>
      </c>
      <c r="N396" s="218" t="s">
        <v>52</v>
      </c>
      <c r="O396" s="88"/>
      <c r="P396" s="219">
        <f>O396*H396</f>
        <v>0</v>
      </c>
      <c r="Q396" s="219">
        <v>0</v>
      </c>
      <c r="R396" s="219">
        <f>Q396*H396</f>
        <v>0</v>
      </c>
      <c r="S396" s="219">
        <v>0</v>
      </c>
      <c r="T396" s="220">
        <f>S396*H396</f>
        <v>0</v>
      </c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R396" s="221" t="s">
        <v>97</v>
      </c>
      <c r="AT396" s="221" t="s">
        <v>138</v>
      </c>
      <c r="AU396" s="221" t="s">
        <v>94</v>
      </c>
      <c r="AY396" s="20" t="s">
        <v>135</v>
      </c>
      <c r="BE396" s="222">
        <f>IF(N396="základní",J396,0)</f>
        <v>0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20" t="s">
        <v>86</v>
      </c>
      <c r="BK396" s="222">
        <f>ROUND(I396*H396,2)</f>
        <v>0</v>
      </c>
      <c r="BL396" s="20" t="s">
        <v>97</v>
      </c>
      <c r="BM396" s="221" t="s">
        <v>544</v>
      </c>
    </row>
    <row r="397" s="2" customFormat="1">
      <c r="A397" s="42"/>
      <c r="B397" s="43"/>
      <c r="C397" s="44"/>
      <c r="D397" s="223" t="s">
        <v>144</v>
      </c>
      <c r="E397" s="44"/>
      <c r="F397" s="224" t="s">
        <v>545</v>
      </c>
      <c r="G397" s="44"/>
      <c r="H397" s="44"/>
      <c r="I397" s="225"/>
      <c r="J397" s="44"/>
      <c r="K397" s="44"/>
      <c r="L397" s="48"/>
      <c r="M397" s="226"/>
      <c r="N397" s="227"/>
      <c r="O397" s="88"/>
      <c r="P397" s="88"/>
      <c r="Q397" s="88"/>
      <c r="R397" s="88"/>
      <c r="S397" s="88"/>
      <c r="T397" s="89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T397" s="20" t="s">
        <v>144</v>
      </c>
      <c r="AU397" s="20" t="s">
        <v>94</v>
      </c>
    </row>
    <row r="398" s="2" customFormat="1">
      <c r="A398" s="42"/>
      <c r="B398" s="43"/>
      <c r="C398" s="44"/>
      <c r="D398" s="228" t="s">
        <v>146</v>
      </c>
      <c r="E398" s="44"/>
      <c r="F398" s="229" t="s">
        <v>546</v>
      </c>
      <c r="G398" s="44"/>
      <c r="H398" s="44"/>
      <c r="I398" s="225"/>
      <c r="J398" s="44"/>
      <c r="K398" s="44"/>
      <c r="L398" s="48"/>
      <c r="M398" s="226"/>
      <c r="N398" s="227"/>
      <c r="O398" s="88"/>
      <c r="P398" s="88"/>
      <c r="Q398" s="88"/>
      <c r="R398" s="88"/>
      <c r="S398" s="88"/>
      <c r="T398" s="89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T398" s="20" t="s">
        <v>146</v>
      </c>
      <c r="AU398" s="20" t="s">
        <v>94</v>
      </c>
    </row>
    <row r="399" s="2" customFormat="1">
      <c r="A399" s="42"/>
      <c r="B399" s="43"/>
      <c r="C399" s="44"/>
      <c r="D399" s="223" t="s">
        <v>189</v>
      </c>
      <c r="E399" s="44"/>
      <c r="F399" s="261" t="s">
        <v>538</v>
      </c>
      <c r="G399" s="44"/>
      <c r="H399" s="44"/>
      <c r="I399" s="225"/>
      <c r="J399" s="44"/>
      <c r="K399" s="44"/>
      <c r="L399" s="48"/>
      <c r="M399" s="226"/>
      <c r="N399" s="227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189</v>
      </c>
      <c r="AU399" s="20" t="s">
        <v>94</v>
      </c>
    </row>
    <row r="400" s="13" customFormat="1">
      <c r="A400" s="13"/>
      <c r="B400" s="230"/>
      <c r="C400" s="231"/>
      <c r="D400" s="223" t="s">
        <v>148</v>
      </c>
      <c r="E400" s="232" t="s">
        <v>42</v>
      </c>
      <c r="F400" s="233" t="s">
        <v>547</v>
      </c>
      <c r="G400" s="231"/>
      <c r="H400" s="232" t="s">
        <v>42</v>
      </c>
      <c r="I400" s="234"/>
      <c r="J400" s="231"/>
      <c r="K400" s="231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148</v>
      </c>
      <c r="AU400" s="239" t="s">
        <v>94</v>
      </c>
      <c r="AV400" s="13" t="s">
        <v>86</v>
      </c>
      <c r="AW400" s="13" t="s">
        <v>40</v>
      </c>
      <c r="AX400" s="13" t="s">
        <v>81</v>
      </c>
      <c r="AY400" s="239" t="s">
        <v>135</v>
      </c>
    </row>
    <row r="401" s="13" customFormat="1">
      <c r="A401" s="13"/>
      <c r="B401" s="230"/>
      <c r="C401" s="231"/>
      <c r="D401" s="223" t="s">
        <v>148</v>
      </c>
      <c r="E401" s="232" t="s">
        <v>42</v>
      </c>
      <c r="F401" s="233" t="s">
        <v>243</v>
      </c>
      <c r="G401" s="231"/>
      <c r="H401" s="232" t="s">
        <v>42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148</v>
      </c>
      <c r="AU401" s="239" t="s">
        <v>94</v>
      </c>
      <c r="AV401" s="13" t="s">
        <v>86</v>
      </c>
      <c r="AW401" s="13" t="s">
        <v>40</v>
      </c>
      <c r="AX401" s="13" t="s">
        <v>81</v>
      </c>
      <c r="AY401" s="239" t="s">
        <v>135</v>
      </c>
    </row>
    <row r="402" s="14" customFormat="1">
      <c r="A402" s="14"/>
      <c r="B402" s="240"/>
      <c r="C402" s="241"/>
      <c r="D402" s="223" t="s">
        <v>148</v>
      </c>
      <c r="E402" s="242" t="s">
        <v>42</v>
      </c>
      <c r="F402" s="243" t="s">
        <v>539</v>
      </c>
      <c r="G402" s="241"/>
      <c r="H402" s="244">
        <v>22.425000000000001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148</v>
      </c>
      <c r="AU402" s="250" t="s">
        <v>94</v>
      </c>
      <c r="AV402" s="14" t="s">
        <v>91</v>
      </c>
      <c r="AW402" s="14" t="s">
        <v>40</v>
      </c>
      <c r="AX402" s="14" t="s">
        <v>81</v>
      </c>
      <c r="AY402" s="250" t="s">
        <v>135</v>
      </c>
    </row>
    <row r="403" s="13" customFormat="1">
      <c r="A403" s="13"/>
      <c r="B403" s="230"/>
      <c r="C403" s="231"/>
      <c r="D403" s="223" t="s">
        <v>148</v>
      </c>
      <c r="E403" s="232" t="s">
        <v>42</v>
      </c>
      <c r="F403" s="233" t="s">
        <v>504</v>
      </c>
      <c r="G403" s="231"/>
      <c r="H403" s="232" t="s">
        <v>42</v>
      </c>
      <c r="I403" s="234"/>
      <c r="J403" s="231"/>
      <c r="K403" s="231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148</v>
      </c>
      <c r="AU403" s="239" t="s">
        <v>94</v>
      </c>
      <c r="AV403" s="13" t="s">
        <v>86</v>
      </c>
      <c r="AW403" s="13" t="s">
        <v>40</v>
      </c>
      <c r="AX403" s="13" t="s">
        <v>81</v>
      </c>
      <c r="AY403" s="239" t="s">
        <v>135</v>
      </c>
    </row>
    <row r="404" s="14" customFormat="1">
      <c r="A404" s="14"/>
      <c r="B404" s="240"/>
      <c r="C404" s="241"/>
      <c r="D404" s="223" t="s">
        <v>148</v>
      </c>
      <c r="E404" s="242" t="s">
        <v>42</v>
      </c>
      <c r="F404" s="243" t="s">
        <v>540</v>
      </c>
      <c r="G404" s="241"/>
      <c r="H404" s="244">
        <v>18.009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148</v>
      </c>
      <c r="AU404" s="250" t="s">
        <v>94</v>
      </c>
      <c r="AV404" s="14" t="s">
        <v>91</v>
      </c>
      <c r="AW404" s="14" t="s">
        <v>40</v>
      </c>
      <c r="AX404" s="14" t="s">
        <v>81</v>
      </c>
      <c r="AY404" s="250" t="s">
        <v>135</v>
      </c>
    </row>
    <row r="405" s="16" customFormat="1">
      <c r="A405" s="16"/>
      <c r="B405" s="273"/>
      <c r="C405" s="274"/>
      <c r="D405" s="223" t="s">
        <v>148</v>
      </c>
      <c r="E405" s="275" t="s">
        <v>42</v>
      </c>
      <c r="F405" s="276" t="s">
        <v>327</v>
      </c>
      <c r="G405" s="274"/>
      <c r="H405" s="277">
        <v>40.433999999999998</v>
      </c>
      <c r="I405" s="278"/>
      <c r="J405" s="274"/>
      <c r="K405" s="274"/>
      <c r="L405" s="279"/>
      <c r="M405" s="280"/>
      <c r="N405" s="281"/>
      <c r="O405" s="281"/>
      <c r="P405" s="281"/>
      <c r="Q405" s="281"/>
      <c r="R405" s="281"/>
      <c r="S405" s="281"/>
      <c r="T405" s="282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283" t="s">
        <v>148</v>
      </c>
      <c r="AU405" s="283" t="s">
        <v>94</v>
      </c>
      <c r="AV405" s="16" t="s">
        <v>94</v>
      </c>
      <c r="AW405" s="16" t="s">
        <v>40</v>
      </c>
      <c r="AX405" s="16" t="s">
        <v>81</v>
      </c>
      <c r="AY405" s="283" t="s">
        <v>135</v>
      </c>
    </row>
    <row r="406" s="14" customFormat="1">
      <c r="A406" s="14"/>
      <c r="B406" s="240"/>
      <c r="C406" s="241"/>
      <c r="D406" s="223" t="s">
        <v>148</v>
      </c>
      <c r="E406" s="242" t="s">
        <v>42</v>
      </c>
      <c r="F406" s="243" t="s">
        <v>548</v>
      </c>
      <c r="G406" s="241"/>
      <c r="H406" s="244">
        <v>970.41600000000005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148</v>
      </c>
      <c r="AU406" s="250" t="s">
        <v>94</v>
      </c>
      <c r="AV406" s="14" t="s">
        <v>91</v>
      </c>
      <c r="AW406" s="14" t="s">
        <v>40</v>
      </c>
      <c r="AX406" s="14" t="s">
        <v>86</v>
      </c>
      <c r="AY406" s="250" t="s">
        <v>135</v>
      </c>
    </row>
    <row r="407" s="2" customFormat="1" ht="37.8" customHeight="1">
      <c r="A407" s="42"/>
      <c r="B407" s="43"/>
      <c r="C407" s="210" t="s">
        <v>549</v>
      </c>
      <c r="D407" s="210" t="s">
        <v>138</v>
      </c>
      <c r="E407" s="211" t="s">
        <v>550</v>
      </c>
      <c r="F407" s="212" t="s">
        <v>551</v>
      </c>
      <c r="G407" s="213" t="s">
        <v>158</v>
      </c>
      <c r="H407" s="214">
        <v>40.433999999999998</v>
      </c>
      <c r="I407" s="215"/>
      <c r="J407" s="216">
        <f>ROUND(I407*H407,2)</f>
        <v>0</v>
      </c>
      <c r="K407" s="212" t="s">
        <v>142</v>
      </c>
      <c r="L407" s="48"/>
      <c r="M407" s="217" t="s">
        <v>42</v>
      </c>
      <c r="N407" s="218" t="s">
        <v>52</v>
      </c>
      <c r="O407" s="88"/>
      <c r="P407" s="219">
        <f>O407*H407</f>
        <v>0</v>
      </c>
      <c r="Q407" s="219">
        <v>0</v>
      </c>
      <c r="R407" s="219">
        <f>Q407*H407</f>
        <v>0</v>
      </c>
      <c r="S407" s="219">
        <v>0</v>
      </c>
      <c r="T407" s="220">
        <f>S407*H407</f>
        <v>0</v>
      </c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R407" s="221" t="s">
        <v>97</v>
      </c>
      <c r="AT407" s="221" t="s">
        <v>138</v>
      </c>
      <c r="AU407" s="221" t="s">
        <v>94</v>
      </c>
      <c r="AY407" s="20" t="s">
        <v>135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20" t="s">
        <v>86</v>
      </c>
      <c r="BK407" s="222">
        <f>ROUND(I407*H407,2)</f>
        <v>0</v>
      </c>
      <c r="BL407" s="20" t="s">
        <v>97</v>
      </c>
      <c r="BM407" s="221" t="s">
        <v>552</v>
      </c>
    </row>
    <row r="408" s="2" customFormat="1">
      <c r="A408" s="42"/>
      <c r="B408" s="43"/>
      <c r="C408" s="44"/>
      <c r="D408" s="223" t="s">
        <v>144</v>
      </c>
      <c r="E408" s="44"/>
      <c r="F408" s="224" t="s">
        <v>553</v>
      </c>
      <c r="G408" s="44"/>
      <c r="H408" s="44"/>
      <c r="I408" s="225"/>
      <c r="J408" s="44"/>
      <c r="K408" s="44"/>
      <c r="L408" s="48"/>
      <c r="M408" s="226"/>
      <c r="N408" s="227"/>
      <c r="O408" s="88"/>
      <c r="P408" s="88"/>
      <c r="Q408" s="88"/>
      <c r="R408" s="88"/>
      <c r="S408" s="88"/>
      <c r="T408" s="89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T408" s="20" t="s">
        <v>144</v>
      </c>
      <c r="AU408" s="20" t="s">
        <v>94</v>
      </c>
    </row>
    <row r="409" s="2" customFormat="1">
      <c r="A409" s="42"/>
      <c r="B409" s="43"/>
      <c r="C409" s="44"/>
      <c r="D409" s="228" t="s">
        <v>146</v>
      </c>
      <c r="E409" s="44"/>
      <c r="F409" s="229" t="s">
        <v>554</v>
      </c>
      <c r="G409" s="44"/>
      <c r="H409" s="44"/>
      <c r="I409" s="225"/>
      <c r="J409" s="44"/>
      <c r="K409" s="44"/>
      <c r="L409" s="48"/>
      <c r="M409" s="226"/>
      <c r="N409" s="227"/>
      <c r="O409" s="88"/>
      <c r="P409" s="88"/>
      <c r="Q409" s="88"/>
      <c r="R409" s="88"/>
      <c r="S409" s="88"/>
      <c r="T409" s="89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146</v>
      </c>
      <c r="AU409" s="20" t="s">
        <v>94</v>
      </c>
    </row>
    <row r="410" s="13" customFormat="1">
      <c r="A410" s="13"/>
      <c r="B410" s="230"/>
      <c r="C410" s="231"/>
      <c r="D410" s="223" t="s">
        <v>148</v>
      </c>
      <c r="E410" s="232" t="s">
        <v>42</v>
      </c>
      <c r="F410" s="233" t="s">
        <v>243</v>
      </c>
      <c r="G410" s="231"/>
      <c r="H410" s="232" t="s">
        <v>42</v>
      </c>
      <c r="I410" s="234"/>
      <c r="J410" s="231"/>
      <c r="K410" s="231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148</v>
      </c>
      <c r="AU410" s="239" t="s">
        <v>94</v>
      </c>
      <c r="AV410" s="13" t="s">
        <v>86</v>
      </c>
      <c r="AW410" s="13" t="s">
        <v>40</v>
      </c>
      <c r="AX410" s="13" t="s">
        <v>81</v>
      </c>
      <c r="AY410" s="239" t="s">
        <v>135</v>
      </c>
    </row>
    <row r="411" s="14" customFormat="1">
      <c r="A411" s="14"/>
      <c r="B411" s="240"/>
      <c r="C411" s="241"/>
      <c r="D411" s="223" t="s">
        <v>148</v>
      </c>
      <c r="E411" s="242" t="s">
        <v>42</v>
      </c>
      <c r="F411" s="243" t="s">
        <v>539</v>
      </c>
      <c r="G411" s="241"/>
      <c r="H411" s="244">
        <v>22.425000000000001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148</v>
      </c>
      <c r="AU411" s="250" t="s">
        <v>94</v>
      </c>
      <c r="AV411" s="14" t="s">
        <v>91</v>
      </c>
      <c r="AW411" s="14" t="s">
        <v>40</v>
      </c>
      <c r="AX411" s="14" t="s">
        <v>81</v>
      </c>
      <c r="AY411" s="250" t="s">
        <v>135</v>
      </c>
    </row>
    <row r="412" s="13" customFormat="1">
      <c r="A412" s="13"/>
      <c r="B412" s="230"/>
      <c r="C412" s="231"/>
      <c r="D412" s="223" t="s">
        <v>148</v>
      </c>
      <c r="E412" s="232" t="s">
        <v>42</v>
      </c>
      <c r="F412" s="233" t="s">
        <v>504</v>
      </c>
      <c r="G412" s="231"/>
      <c r="H412" s="232" t="s">
        <v>42</v>
      </c>
      <c r="I412" s="234"/>
      <c r="J412" s="231"/>
      <c r="K412" s="231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148</v>
      </c>
      <c r="AU412" s="239" t="s">
        <v>94</v>
      </c>
      <c r="AV412" s="13" t="s">
        <v>86</v>
      </c>
      <c r="AW412" s="13" t="s">
        <v>40</v>
      </c>
      <c r="AX412" s="13" t="s">
        <v>81</v>
      </c>
      <c r="AY412" s="239" t="s">
        <v>135</v>
      </c>
    </row>
    <row r="413" s="14" customFormat="1">
      <c r="A413" s="14"/>
      <c r="B413" s="240"/>
      <c r="C413" s="241"/>
      <c r="D413" s="223" t="s">
        <v>148</v>
      </c>
      <c r="E413" s="242" t="s">
        <v>42</v>
      </c>
      <c r="F413" s="243" t="s">
        <v>540</v>
      </c>
      <c r="G413" s="241"/>
      <c r="H413" s="244">
        <v>18.009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148</v>
      </c>
      <c r="AU413" s="250" t="s">
        <v>94</v>
      </c>
      <c r="AV413" s="14" t="s">
        <v>91</v>
      </c>
      <c r="AW413" s="14" t="s">
        <v>40</v>
      </c>
      <c r="AX413" s="14" t="s">
        <v>81</v>
      </c>
      <c r="AY413" s="250" t="s">
        <v>135</v>
      </c>
    </row>
    <row r="414" s="2" customFormat="1" ht="24.15" customHeight="1">
      <c r="A414" s="42"/>
      <c r="B414" s="43"/>
      <c r="C414" s="210" t="s">
        <v>194</v>
      </c>
      <c r="D414" s="210" t="s">
        <v>138</v>
      </c>
      <c r="E414" s="211" t="s">
        <v>555</v>
      </c>
      <c r="F414" s="212" t="s">
        <v>556</v>
      </c>
      <c r="G414" s="213" t="s">
        <v>141</v>
      </c>
      <c r="H414" s="214">
        <v>9.4000000000000004</v>
      </c>
      <c r="I414" s="215"/>
      <c r="J414" s="216">
        <f>ROUND(I414*H414,2)</f>
        <v>0</v>
      </c>
      <c r="K414" s="212" t="s">
        <v>142</v>
      </c>
      <c r="L414" s="48"/>
      <c r="M414" s="217" t="s">
        <v>42</v>
      </c>
      <c r="N414" s="218" t="s">
        <v>52</v>
      </c>
      <c r="O414" s="88"/>
      <c r="P414" s="219">
        <f>O414*H414</f>
        <v>0</v>
      </c>
      <c r="Q414" s="219">
        <v>0</v>
      </c>
      <c r="R414" s="219">
        <f>Q414*H414</f>
        <v>0</v>
      </c>
      <c r="S414" s="219">
        <v>0.32000000000000001</v>
      </c>
      <c r="T414" s="220">
        <f>S414*H414</f>
        <v>3.008</v>
      </c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R414" s="221" t="s">
        <v>97</v>
      </c>
      <c r="AT414" s="221" t="s">
        <v>138</v>
      </c>
      <c r="AU414" s="221" t="s">
        <v>94</v>
      </c>
      <c r="AY414" s="20" t="s">
        <v>135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20" t="s">
        <v>86</v>
      </c>
      <c r="BK414" s="222">
        <f>ROUND(I414*H414,2)</f>
        <v>0</v>
      </c>
      <c r="BL414" s="20" t="s">
        <v>97</v>
      </c>
      <c r="BM414" s="221" t="s">
        <v>557</v>
      </c>
    </row>
    <row r="415" s="2" customFormat="1">
      <c r="A415" s="42"/>
      <c r="B415" s="43"/>
      <c r="C415" s="44"/>
      <c r="D415" s="223" t="s">
        <v>144</v>
      </c>
      <c r="E415" s="44"/>
      <c r="F415" s="224" t="s">
        <v>558</v>
      </c>
      <c r="G415" s="44"/>
      <c r="H415" s="44"/>
      <c r="I415" s="225"/>
      <c r="J415" s="44"/>
      <c r="K415" s="44"/>
      <c r="L415" s="48"/>
      <c r="M415" s="226"/>
      <c r="N415" s="227"/>
      <c r="O415" s="88"/>
      <c r="P415" s="88"/>
      <c r="Q415" s="88"/>
      <c r="R415" s="88"/>
      <c r="S415" s="88"/>
      <c r="T415" s="89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T415" s="20" t="s">
        <v>144</v>
      </c>
      <c r="AU415" s="20" t="s">
        <v>94</v>
      </c>
    </row>
    <row r="416" s="2" customFormat="1">
      <c r="A416" s="42"/>
      <c r="B416" s="43"/>
      <c r="C416" s="44"/>
      <c r="D416" s="228" t="s">
        <v>146</v>
      </c>
      <c r="E416" s="44"/>
      <c r="F416" s="229" t="s">
        <v>559</v>
      </c>
      <c r="G416" s="44"/>
      <c r="H416" s="44"/>
      <c r="I416" s="225"/>
      <c r="J416" s="44"/>
      <c r="K416" s="44"/>
      <c r="L416" s="48"/>
      <c r="M416" s="226"/>
      <c r="N416" s="227"/>
      <c r="O416" s="88"/>
      <c r="P416" s="88"/>
      <c r="Q416" s="88"/>
      <c r="R416" s="88"/>
      <c r="S416" s="88"/>
      <c r="T416" s="89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T416" s="20" t="s">
        <v>146</v>
      </c>
      <c r="AU416" s="20" t="s">
        <v>94</v>
      </c>
    </row>
    <row r="417" s="13" customFormat="1">
      <c r="A417" s="13"/>
      <c r="B417" s="230"/>
      <c r="C417" s="231"/>
      <c r="D417" s="223" t="s">
        <v>148</v>
      </c>
      <c r="E417" s="232" t="s">
        <v>42</v>
      </c>
      <c r="F417" s="233" t="s">
        <v>560</v>
      </c>
      <c r="G417" s="231"/>
      <c r="H417" s="232" t="s">
        <v>42</v>
      </c>
      <c r="I417" s="234"/>
      <c r="J417" s="231"/>
      <c r="K417" s="231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148</v>
      </c>
      <c r="AU417" s="239" t="s">
        <v>94</v>
      </c>
      <c r="AV417" s="13" t="s">
        <v>86</v>
      </c>
      <c r="AW417" s="13" t="s">
        <v>40</v>
      </c>
      <c r="AX417" s="13" t="s">
        <v>81</v>
      </c>
      <c r="AY417" s="239" t="s">
        <v>135</v>
      </c>
    </row>
    <row r="418" s="14" customFormat="1">
      <c r="A418" s="14"/>
      <c r="B418" s="240"/>
      <c r="C418" s="241"/>
      <c r="D418" s="223" t="s">
        <v>148</v>
      </c>
      <c r="E418" s="242" t="s">
        <v>42</v>
      </c>
      <c r="F418" s="243" t="s">
        <v>561</v>
      </c>
      <c r="G418" s="241"/>
      <c r="H418" s="244">
        <v>9.4000000000000004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148</v>
      </c>
      <c r="AU418" s="250" t="s">
        <v>94</v>
      </c>
      <c r="AV418" s="14" t="s">
        <v>91</v>
      </c>
      <c r="AW418" s="14" t="s">
        <v>40</v>
      </c>
      <c r="AX418" s="14" t="s">
        <v>81</v>
      </c>
      <c r="AY418" s="250" t="s">
        <v>135</v>
      </c>
    </row>
    <row r="419" s="15" customFormat="1">
      <c r="A419" s="15"/>
      <c r="B419" s="262"/>
      <c r="C419" s="263"/>
      <c r="D419" s="223" t="s">
        <v>148</v>
      </c>
      <c r="E419" s="264" t="s">
        <v>42</v>
      </c>
      <c r="F419" s="265" t="s">
        <v>251</v>
      </c>
      <c r="G419" s="263"/>
      <c r="H419" s="266">
        <v>9.4000000000000004</v>
      </c>
      <c r="I419" s="267"/>
      <c r="J419" s="263"/>
      <c r="K419" s="263"/>
      <c r="L419" s="268"/>
      <c r="M419" s="269"/>
      <c r="N419" s="270"/>
      <c r="O419" s="270"/>
      <c r="P419" s="270"/>
      <c r="Q419" s="270"/>
      <c r="R419" s="270"/>
      <c r="S419" s="270"/>
      <c r="T419" s="27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2" t="s">
        <v>148</v>
      </c>
      <c r="AU419" s="272" t="s">
        <v>94</v>
      </c>
      <c r="AV419" s="15" t="s">
        <v>97</v>
      </c>
      <c r="AW419" s="15" t="s">
        <v>40</v>
      </c>
      <c r="AX419" s="15" t="s">
        <v>86</v>
      </c>
      <c r="AY419" s="272" t="s">
        <v>135</v>
      </c>
    </row>
    <row r="420" s="2" customFormat="1" ht="24.15" customHeight="1">
      <c r="A420" s="42"/>
      <c r="B420" s="43"/>
      <c r="C420" s="210" t="s">
        <v>562</v>
      </c>
      <c r="D420" s="210" t="s">
        <v>138</v>
      </c>
      <c r="E420" s="211" t="s">
        <v>563</v>
      </c>
      <c r="F420" s="212" t="s">
        <v>564</v>
      </c>
      <c r="G420" s="213" t="s">
        <v>141</v>
      </c>
      <c r="H420" s="214">
        <v>580.29999999999995</v>
      </c>
      <c r="I420" s="215"/>
      <c r="J420" s="216">
        <f>ROUND(I420*H420,2)</f>
        <v>0</v>
      </c>
      <c r="K420" s="212" t="s">
        <v>142</v>
      </c>
      <c r="L420" s="48"/>
      <c r="M420" s="217" t="s">
        <v>42</v>
      </c>
      <c r="N420" s="218" t="s">
        <v>52</v>
      </c>
      <c r="O420" s="88"/>
      <c r="P420" s="219">
        <f>O420*H420</f>
        <v>0</v>
      </c>
      <c r="Q420" s="219">
        <v>0</v>
      </c>
      <c r="R420" s="219">
        <f>Q420*H420</f>
        <v>0</v>
      </c>
      <c r="S420" s="219">
        <v>0.29499999999999998</v>
      </c>
      <c r="T420" s="220">
        <f>S420*H420</f>
        <v>171.18849999999998</v>
      </c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R420" s="221" t="s">
        <v>97</v>
      </c>
      <c r="AT420" s="221" t="s">
        <v>138</v>
      </c>
      <c r="AU420" s="221" t="s">
        <v>94</v>
      </c>
      <c r="AY420" s="20" t="s">
        <v>135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20" t="s">
        <v>86</v>
      </c>
      <c r="BK420" s="222">
        <f>ROUND(I420*H420,2)</f>
        <v>0</v>
      </c>
      <c r="BL420" s="20" t="s">
        <v>97</v>
      </c>
      <c r="BM420" s="221" t="s">
        <v>565</v>
      </c>
    </row>
    <row r="421" s="2" customFormat="1">
      <c r="A421" s="42"/>
      <c r="B421" s="43"/>
      <c r="C421" s="44"/>
      <c r="D421" s="223" t="s">
        <v>144</v>
      </c>
      <c r="E421" s="44"/>
      <c r="F421" s="224" t="s">
        <v>566</v>
      </c>
      <c r="G421" s="44"/>
      <c r="H421" s="44"/>
      <c r="I421" s="225"/>
      <c r="J421" s="44"/>
      <c r="K421" s="44"/>
      <c r="L421" s="48"/>
      <c r="M421" s="226"/>
      <c r="N421" s="227"/>
      <c r="O421" s="88"/>
      <c r="P421" s="88"/>
      <c r="Q421" s="88"/>
      <c r="R421" s="88"/>
      <c r="S421" s="88"/>
      <c r="T421" s="89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T421" s="20" t="s">
        <v>144</v>
      </c>
      <c r="AU421" s="20" t="s">
        <v>94</v>
      </c>
    </row>
    <row r="422" s="2" customFormat="1">
      <c r="A422" s="42"/>
      <c r="B422" s="43"/>
      <c r="C422" s="44"/>
      <c r="D422" s="228" t="s">
        <v>146</v>
      </c>
      <c r="E422" s="44"/>
      <c r="F422" s="229" t="s">
        <v>567</v>
      </c>
      <c r="G422" s="44"/>
      <c r="H422" s="44"/>
      <c r="I422" s="225"/>
      <c r="J422" s="44"/>
      <c r="K422" s="44"/>
      <c r="L422" s="48"/>
      <c r="M422" s="226"/>
      <c r="N422" s="227"/>
      <c r="O422" s="88"/>
      <c r="P422" s="88"/>
      <c r="Q422" s="88"/>
      <c r="R422" s="88"/>
      <c r="S422" s="88"/>
      <c r="T422" s="89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T422" s="20" t="s">
        <v>146</v>
      </c>
      <c r="AU422" s="20" t="s">
        <v>94</v>
      </c>
    </row>
    <row r="423" s="13" customFormat="1">
      <c r="A423" s="13"/>
      <c r="B423" s="230"/>
      <c r="C423" s="231"/>
      <c r="D423" s="223" t="s">
        <v>148</v>
      </c>
      <c r="E423" s="232" t="s">
        <v>42</v>
      </c>
      <c r="F423" s="233" t="s">
        <v>568</v>
      </c>
      <c r="G423" s="231"/>
      <c r="H423" s="232" t="s">
        <v>42</v>
      </c>
      <c r="I423" s="234"/>
      <c r="J423" s="231"/>
      <c r="K423" s="231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148</v>
      </c>
      <c r="AU423" s="239" t="s">
        <v>94</v>
      </c>
      <c r="AV423" s="13" t="s">
        <v>86</v>
      </c>
      <c r="AW423" s="13" t="s">
        <v>40</v>
      </c>
      <c r="AX423" s="13" t="s">
        <v>81</v>
      </c>
      <c r="AY423" s="239" t="s">
        <v>135</v>
      </c>
    </row>
    <row r="424" s="14" customFormat="1">
      <c r="A424" s="14"/>
      <c r="B424" s="240"/>
      <c r="C424" s="241"/>
      <c r="D424" s="223" t="s">
        <v>148</v>
      </c>
      <c r="E424" s="242" t="s">
        <v>42</v>
      </c>
      <c r="F424" s="243" t="s">
        <v>569</v>
      </c>
      <c r="G424" s="241"/>
      <c r="H424" s="244">
        <v>550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148</v>
      </c>
      <c r="AU424" s="250" t="s">
        <v>94</v>
      </c>
      <c r="AV424" s="14" t="s">
        <v>91</v>
      </c>
      <c r="AW424" s="14" t="s">
        <v>40</v>
      </c>
      <c r="AX424" s="14" t="s">
        <v>81</v>
      </c>
      <c r="AY424" s="250" t="s">
        <v>135</v>
      </c>
    </row>
    <row r="425" s="13" customFormat="1">
      <c r="A425" s="13"/>
      <c r="B425" s="230"/>
      <c r="C425" s="231"/>
      <c r="D425" s="223" t="s">
        <v>148</v>
      </c>
      <c r="E425" s="232" t="s">
        <v>42</v>
      </c>
      <c r="F425" s="233" t="s">
        <v>570</v>
      </c>
      <c r="G425" s="231"/>
      <c r="H425" s="232" t="s">
        <v>42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148</v>
      </c>
      <c r="AU425" s="239" t="s">
        <v>94</v>
      </c>
      <c r="AV425" s="13" t="s">
        <v>86</v>
      </c>
      <c r="AW425" s="13" t="s">
        <v>40</v>
      </c>
      <c r="AX425" s="13" t="s">
        <v>81</v>
      </c>
      <c r="AY425" s="239" t="s">
        <v>135</v>
      </c>
    </row>
    <row r="426" s="14" customFormat="1">
      <c r="A426" s="14"/>
      <c r="B426" s="240"/>
      <c r="C426" s="241"/>
      <c r="D426" s="223" t="s">
        <v>148</v>
      </c>
      <c r="E426" s="242" t="s">
        <v>42</v>
      </c>
      <c r="F426" s="243" t="s">
        <v>571</v>
      </c>
      <c r="G426" s="241"/>
      <c r="H426" s="244">
        <v>7.2000000000000002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148</v>
      </c>
      <c r="AU426" s="250" t="s">
        <v>94</v>
      </c>
      <c r="AV426" s="14" t="s">
        <v>91</v>
      </c>
      <c r="AW426" s="14" t="s">
        <v>40</v>
      </c>
      <c r="AX426" s="14" t="s">
        <v>81</v>
      </c>
      <c r="AY426" s="250" t="s">
        <v>135</v>
      </c>
    </row>
    <row r="427" s="13" customFormat="1">
      <c r="A427" s="13"/>
      <c r="B427" s="230"/>
      <c r="C427" s="231"/>
      <c r="D427" s="223" t="s">
        <v>148</v>
      </c>
      <c r="E427" s="232" t="s">
        <v>42</v>
      </c>
      <c r="F427" s="233" t="s">
        <v>572</v>
      </c>
      <c r="G427" s="231"/>
      <c r="H427" s="232" t="s">
        <v>42</v>
      </c>
      <c r="I427" s="234"/>
      <c r="J427" s="231"/>
      <c r="K427" s="231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148</v>
      </c>
      <c r="AU427" s="239" t="s">
        <v>94</v>
      </c>
      <c r="AV427" s="13" t="s">
        <v>86</v>
      </c>
      <c r="AW427" s="13" t="s">
        <v>40</v>
      </c>
      <c r="AX427" s="13" t="s">
        <v>81</v>
      </c>
      <c r="AY427" s="239" t="s">
        <v>135</v>
      </c>
    </row>
    <row r="428" s="14" customFormat="1">
      <c r="A428" s="14"/>
      <c r="B428" s="240"/>
      <c r="C428" s="241"/>
      <c r="D428" s="223" t="s">
        <v>148</v>
      </c>
      <c r="E428" s="242" t="s">
        <v>42</v>
      </c>
      <c r="F428" s="243" t="s">
        <v>268</v>
      </c>
      <c r="G428" s="241"/>
      <c r="H428" s="244">
        <v>23.100000000000001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148</v>
      </c>
      <c r="AU428" s="250" t="s">
        <v>94</v>
      </c>
      <c r="AV428" s="14" t="s">
        <v>91</v>
      </c>
      <c r="AW428" s="14" t="s">
        <v>40</v>
      </c>
      <c r="AX428" s="14" t="s">
        <v>81</v>
      </c>
      <c r="AY428" s="250" t="s">
        <v>135</v>
      </c>
    </row>
    <row r="429" s="2" customFormat="1" ht="16.5" customHeight="1">
      <c r="A429" s="42"/>
      <c r="B429" s="43"/>
      <c r="C429" s="210" t="s">
        <v>573</v>
      </c>
      <c r="D429" s="210" t="s">
        <v>138</v>
      </c>
      <c r="E429" s="211" t="s">
        <v>574</v>
      </c>
      <c r="F429" s="212" t="s">
        <v>575</v>
      </c>
      <c r="G429" s="213" t="s">
        <v>230</v>
      </c>
      <c r="H429" s="214">
        <v>7.9000000000000004</v>
      </c>
      <c r="I429" s="215"/>
      <c r="J429" s="216">
        <f>ROUND(I429*H429,2)</f>
        <v>0</v>
      </c>
      <c r="K429" s="212" t="s">
        <v>142</v>
      </c>
      <c r="L429" s="48"/>
      <c r="M429" s="217" t="s">
        <v>42</v>
      </c>
      <c r="N429" s="218" t="s">
        <v>52</v>
      </c>
      <c r="O429" s="88"/>
      <c r="P429" s="219">
        <f>O429*H429</f>
        <v>0</v>
      </c>
      <c r="Q429" s="219">
        <v>0</v>
      </c>
      <c r="R429" s="219">
        <f>Q429*H429</f>
        <v>0</v>
      </c>
      <c r="S429" s="219">
        <v>0.20499999999999999</v>
      </c>
      <c r="T429" s="220">
        <f>S429*H429</f>
        <v>1.6194999999999999</v>
      </c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R429" s="221" t="s">
        <v>97</v>
      </c>
      <c r="AT429" s="221" t="s">
        <v>138</v>
      </c>
      <c r="AU429" s="221" t="s">
        <v>94</v>
      </c>
      <c r="AY429" s="20" t="s">
        <v>135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20" t="s">
        <v>86</v>
      </c>
      <c r="BK429" s="222">
        <f>ROUND(I429*H429,2)</f>
        <v>0</v>
      </c>
      <c r="BL429" s="20" t="s">
        <v>97</v>
      </c>
      <c r="BM429" s="221" t="s">
        <v>576</v>
      </c>
    </row>
    <row r="430" s="2" customFormat="1">
      <c r="A430" s="42"/>
      <c r="B430" s="43"/>
      <c r="C430" s="44"/>
      <c r="D430" s="223" t="s">
        <v>144</v>
      </c>
      <c r="E430" s="44"/>
      <c r="F430" s="224" t="s">
        <v>577</v>
      </c>
      <c r="G430" s="44"/>
      <c r="H430" s="44"/>
      <c r="I430" s="225"/>
      <c r="J430" s="44"/>
      <c r="K430" s="44"/>
      <c r="L430" s="48"/>
      <c r="M430" s="226"/>
      <c r="N430" s="227"/>
      <c r="O430" s="88"/>
      <c r="P430" s="88"/>
      <c r="Q430" s="88"/>
      <c r="R430" s="88"/>
      <c r="S430" s="88"/>
      <c r="T430" s="89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T430" s="20" t="s">
        <v>144</v>
      </c>
      <c r="AU430" s="20" t="s">
        <v>94</v>
      </c>
    </row>
    <row r="431" s="2" customFormat="1">
      <c r="A431" s="42"/>
      <c r="B431" s="43"/>
      <c r="C431" s="44"/>
      <c r="D431" s="228" t="s">
        <v>146</v>
      </c>
      <c r="E431" s="44"/>
      <c r="F431" s="229" t="s">
        <v>578</v>
      </c>
      <c r="G431" s="44"/>
      <c r="H431" s="44"/>
      <c r="I431" s="225"/>
      <c r="J431" s="44"/>
      <c r="K431" s="44"/>
      <c r="L431" s="48"/>
      <c r="M431" s="226"/>
      <c r="N431" s="227"/>
      <c r="O431" s="88"/>
      <c r="P431" s="88"/>
      <c r="Q431" s="88"/>
      <c r="R431" s="88"/>
      <c r="S431" s="88"/>
      <c r="T431" s="89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T431" s="20" t="s">
        <v>146</v>
      </c>
      <c r="AU431" s="20" t="s">
        <v>94</v>
      </c>
    </row>
    <row r="432" s="2" customFormat="1">
      <c r="A432" s="42"/>
      <c r="B432" s="43"/>
      <c r="C432" s="44"/>
      <c r="D432" s="223" t="s">
        <v>189</v>
      </c>
      <c r="E432" s="44"/>
      <c r="F432" s="261" t="s">
        <v>579</v>
      </c>
      <c r="G432" s="44"/>
      <c r="H432" s="44"/>
      <c r="I432" s="225"/>
      <c r="J432" s="44"/>
      <c r="K432" s="44"/>
      <c r="L432" s="48"/>
      <c r="M432" s="226"/>
      <c r="N432" s="227"/>
      <c r="O432" s="88"/>
      <c r="P432" s="88"/>
      <c r="Q432" s="88"/>
      <c r="R432" s="88"/>
      <c r="S432" s="88"/>
      <c r="T432" s="89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T432" s="20" t="s">
        <v>189</v>
      </c>
      <c r="AU432" s="20" t="s">
        <v>94</v>
      </c>
    </row>
    <row r="433" s="13" customFormat="1">
      <c r="A433" s="13"/>
      <c r="B433" s="230"/>
      <c r="C433" s="231"/>
      <c r="D433" s="223" t="s">
        <v>148</v>
      </c>
      <c r="E433" s="232" t="s">
        <v>42</v>
      </c>
      <c r="F433" s="233" t="s">
        <v>580</v>
      </c>
      <c r="G433" s="231"/>
      <c r="H433" s="232" t="s">
        <v>42</v>
      </c>
      <c r="I433" s="234"/>
      <c r="J433" s="231"/>
      <c r="K433" s="231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148</v>
      </c>
      <c r="AU433" s="239" t="s">
        <v>94</v>
      </c>
      <c r="AV433" s="13" t="s">
        <v>86</v>
      </c>
      <c r="AW433" s="13" t="s">
        <v>40</v>
      </c>
      <c r="AX433" s="13" t="s">
        <v>81</v>
      </c>
      <c r="AY433" s="239" t="s">
        <v>135</v>
      </c>
    </row>
    <row r="434" s="14" customFormat="1">
      <c r="A434" s="14"/>
      <c r="B434" s="240"/>
      <c r="C434" s="241"/>
      <c r="D434" s="223" t="s">
        <v>148</v>
      </c>
      <c r="E434" s="242" t="s">
        <v>42</v>
      </c>
      <c r="F434" s="243" t="s">
        <v>581</v>
      </c>
      <c r="G434" s="241"/>
      <c r="H434" s="244">
        <v>7.9000000000000004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148</v>
      </c>
      <c r="AU434" s="250" t="s">
        <v>94</v>
      </c>
      <c r="AV434" s="14" t="s">
        <v>91</v>
      </c>
      <c r="AW434" s="14" t="s">
        <v>40</v>
      </c>
      <c r="AX434" s="14" t="s">
        <v>86</v>
      </c>
      <c r="AY434" s="250" t="s">
        <v>135</v>
      </c>
    </row>
    <row r="435" s="2" customFormat="1" ht="16.5" customHeight="1">
      <c r="A435" s="42"/>
      <c r="B435" s="43"/>
      <c r="C435" s="210" t="s">
        <v>582</v>
      </c>
      <c r="D435" s="210" t="s">
        <v>138</v>
      </c>
      <c r="E435" s="211" t="s">
        <v>583</v>
      </c>
      <c r="F435" s="212" t="s">
        <v>584</v>
      </c>
      <c r="G435" s="213" t="s">
        <v>230</v>
      </c>
      <c r="H435" s="214">
        <v>97.5</v>
      </c>
      <c r="I435" s="215"/>
      <c r="J435" s="216">
        <f>ROUND(I435*H435,2)</f>
        <v>0</v>
      </c>
      <c r="K435" s="212" t="s">
        <v>142</v>
      </c>
      <c r="L435" s="48"/>
      <c r="M435" s="217" t="s">
        <v>42</v>
      </c>
      <c r="N435" s="218" t="s">
        <v>52</v>
      </c>
      <c r="O435" s="88"/>
      <c r="P435" s="219">
        <f>O435*H435</f>
        <v>0</v>
      </c>
      <c r="Q435" s="219">
        <v>0</v>
      </c>
      <c r="R435" s="219">
        <f>Q435*H435</f>
        <v>0</v>
      </c>
      <c r="S435" s="219">
        <v>0.28999999999999998</v>
      </c>
      <c r="T435" s="220">
        <f>S435*H435</f>
        <v>28.274999999999999</v>
      </c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R435" s="221" t="s">
        <v>97</v>
      </c>
      <c r="AT435" s="221" t="s">
        <v>138</v>
      </c>
      <c r="AU435" s="221" t="s">
        <v>94</v>
      </c>
      <c r="AY435" s="20" t="s">
        <v>135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20" t="s">
        <v>86</v>
      </c>
      <c r="BK435" s="222">
        <f>ROUND(I435*H435,2)</f>
        <v>0</v>
      </c>
      <c r="BL435" s="20" t="s">
        <v>97</v>
      </c>
      <c r="BM435" s="221" t="s">
        <v>585</v>
      </c>
    </row>
    <row r="436" s="2" customFormat="1">
      <c r="A436" s="42"/>
      <c r="B436" s="43"/>
      <c r="C436" s="44"/>
      <c r="D436" s="223" t="s">
        <v>144</v>
      </c>
      <c r="E436" s="44"/>
      <c r="F436" s="224" t="s">
        <v>586</v>
      </c>
      <c r="G436" s="44"/>
      <c r="H436" s="44"/>
      <c r="I436" s="225"/>
      <c r="J436" s="44"/>
      <c r="K436" s="44"/>
      <c r="L436" s="48"/>
      <c r="M436" s="226"/>
      <c r="N436" s="227"/>
      <c r="O436" s="88"/>
      <c r="P436" s="88"/>
      <c r="Q436" s="88"/>
      <c r="R436" s="88"/>
      <c r="S436" s="88"/>
      <c r="T436" s="89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T436" s="20" t="s">
        <v>144</v>
      </c>
      <c r="AU436" s="20" t="s">
        <v>94</v>
      </c>
    </row>
    <row r="437" s="2" customFormat="1">
      <c r="A437" s="42"/>
      <c r="B437" s="43"/>
      <c r="C437" s="44"/>
      <c r="D437" s="228" t="s">
        <v>146</v>
      </c>
      <c r="E437" s="44"/>
      <c r="F437" s="229" t="s">
        <v>587</v>
      </c>
      <c r="G437" s="44"/>
      <c r="H437" s="44"/>
      <c r="I437" s="225"/>
      <c r="J437" s="44"/>
      <c r="K437" s="44"/>
      <c r="L437" s="48"/>
      <c r="M437" s="226"/>
      <c r="N437" s="227"/>
      <c r="O437" s="88"/>
      <c r="P437" s="88"/>
      <c r="Q437" s="88"/>
      <c r="R437" s="88"/>
      <c r="S437" s="88"/>
      <c r="T437" s="89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T437" s="20" t="s">
        <v>146</v>
      </c>
      <c r="AU437" s="20" t="s">
        <v>94</v>
      </c>
    </row>
    <row r="438" s="13" customFormat="1">
      <c r="A438" s="13"/>
      <c r="B438" s="230"/>
      <c r="C438" s="231"/>
      <c r="D438" s="223" t="s">
        <v>148</v>
      </c>
      <c r="E438" s="232" t="s">
        <v>42</v>
      </c>
      <c r="F438" s="233" t="s">
        <v>588</v>
      </c>
      <c r="G438" s="231"/>
      <c r="H438" s="232" t="s">
        <v>42</v>
      </c>
      <c r="I438" s="234"/>
      <c r="J438" s="231"/>
      <c r="K438" s="231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148</v>
      </c>
      <c r="AU438" s="239" t="s">
        <v>94</v>
      </c>
      <c r="AV438" s="13" t="s">
        <v>86</v>
      </c>
      <c r="AW438" s="13" t="s">
        <v>40</v>
      </c>
      <c r="AX438" s="13" t="s">
        <v>81</v>
      </c>
      <c r="AY438" s="239" t="s">
        <v>135</v>
      </c>
    </row>
    <row r="439" s="14" customFormat="1">
      <c r="A439" s="14"/>
      <c r="B439" s="240"/>
      <c r="C439" s="241"/>
      <c r="D439" s="223" t="s">
        <v>148</v>
      </c>
      <c r="E439" s="242" t="s">
        <v>42</v>
      </c>
      <c r="F439" s="243" t="s">
        <v>244</v>
      </c>
      <c r="G439" s="241"/>
      <c r="H439" s="244">
        <v>97.5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148</v>
      </c>
      <c r="AU439" s="250" t="s">
        <v>94</v>
      </c>
      <c r="AV439" s="14" t="s">
        <v>91</v>
      </c>
      <c r="AW439" s="14" t="s">
        <v>40</v>
      </c>
      <c r="AX439" s="14" t="s">
        <v>81</v>
      </c>
      <c r="AY439" s="250" t="s">
        <v>135</v>
      </c>
    </row>
    <row r="440" s="15" customFormat="1">
      <c r="A440" s="15"/>
      <c r="B440" s="262"/>
      <c r="C440" s="263"/>
      <c r="D440" s="223" t="s">
        <v>148</v>
      </c>
      <c r="E440" s="264" t="s">
        <v>42</v>
      </c>
      <c r="F440" s="265" t="s">
        <v>251</v>
      </c>
      <c r="G440" s="263"/>
      <c r="H440" s="266">
        <v>97.5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2" t="s">
        <v>148</v>
      </c>
      <c r="AU440" s="272" t="s">
        <v>94</v>
      </c>
      <c r="AV440" s="15" t="s">
        <v>97</v>
      </c>
      <c r="AW440" s="15" t="s">
        <v>4</v>
      </c>
      <c r="AX440" s="15" t="s">
        <v>86</v>
      </c>
      <c r="AY440" s="272" t="s">
        <v>135</v>
      </c>
    </row>
    <row r="441" s="2" customFormat="1" ht="24.15" customHeight="1">
      <c r="A441" s="42"/>
      <c r="B441" s="43"/>
      <c r="C441" s="210" t="s">
        <v>589</v>
      </c>
      <c r="D441" s="210" t="s">
        <v>138</v>
      </c>
      <c r="E441" s="211" t="s">
        <v>590</v>
      </c>
      <c r="F441" s="212" t="s">
        <v>591</v>
      </c>
      <c r="G441" s="213" t="s">
        <v>141</v>
      </c>
      <c r="H441" s="214">
        <v>40.975000000000001</v>
      </c>
      <c r="I441" s="215"/>
      <c r="J441" s="216">
        <f>ROUND(I441*H441,2)</f>
        <v>0</v>
      </c>
      <c r="K441" s="212" t="s">
        <v>142</v>
      </c>
      <c r="L441" s="48"/>
      <c r="M441" s="217" t="s">
        <v>42</v>
      </c>
      <c r="N441" s="218" t="s">
        <v>52</v>
      </c>
      <c r="O441" s="88"/>
      <c r="P441" s="219">
        <f>O441*H441</f>
        <v>0</v>
      </c>
      <c r="Q441" s="219">
        <v>0</v>
      </c>
      <c r="R441" s="219">
        <f>Q441*H441</f>
        <v>0</v>
      </c>
      <c r="S441" s="219">
        <v>0.23999999999999999</v>
      </c>
      <c r="T441" s="220">
        <f>S441*H441</f>
        <v>9.8339999999999996</v>
      </c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R441" s="221" t="s">
        <v>97</v>
      </c>
      <c r="AT441" s="221" t="s">
        <v>138</v>
      </c>
      <c r="AU441" s="221" t="s">
        <v>94</v>
      </c>
      <c r="AY441" s="20" t="s">
        <v>135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20" t="s">
        <v>86</v>
      </c>
      <c r="BK441" s="222">
        <f>ROUND(I441*H441,2)</f>
        <v>0</v>
      </c>
      <c r="BL441" s="20" t="s">
        <v>97</v>
      </c>
      <c r="BM441" s="221" t="s">
        <v>592</v>
      </c>
    </row>
    <row r="442" s="2" customFormat="1">
      <c r="A442" s="42"/>
      <c r="B442" s="43"/>
      <c r="C442" s="44"/>
      <c r="D442" s="223" t="s">
        <v>144</v>
      </c>
      <c r="E442" s="44"/>
      <c r="F442" s="224" t="s">
        <v>593</v>
      </c>
      <c r="G442" s="44"/>
      <c r="H442" s="44"/>
      <c r="I442" s="225"/>
      <c r="J442" s="44"/>
      <c r="K442" s="44"/>
      <c r="L442" s="48"/>
      <c r="M442" s="226"/>
      <c r="N442" s="227"/>
      <c r="O442" s="88"/>
      <c r="P442" s="88"/>
      <c r="Q442" s="88"/>
      <c r="R442" s="88"/>
      <c r="S442" s="88"/>
      <c r="T442" s="89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T442" s="20" t="s">
        <v>144</v>
      </c>
      <c r="AU442" s="20" t="s">
        <v>94</v>
      </c>
    </row>
    <row r="443" s="2" customFormat="1">
      <c r="A443" s="42"/>
      <c r="B443" s="43"/>
      <c r="C443" s="44"/>
      <c r="D443" s="228" t="s">
        <v>146</v>
      </c>
      <c r="E443" s="44"/>
      <c r="F443" s="229" t="s">
        <v>594</v>
      </c>
      <c r="G443" s="44"/>
      <c r="H443" s="44"/>
      <c r="I443" s="225"/>
      <c r="J443" s="44"/>
      <c r="K443" s="44"/>
      <c r="L443" s="48"/>
      <c r="M443" s="226"/>
      <c r="N443" s="227"/>
      <c r="O443" s="88"/>
      <c r="P443" s="88"/>
      <c r="Q443" s="88"/>
      <c r="R443" s="88"/>
      <c r="S443" s="88"/>
      <c r="T443" s="89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T443" s="20" t="s">
        <v>146</v>
      </c>
      <c r="AU443" s="20" t="s">
        <v>94</v>
      </c>
    </row>
    <row r="444" s="13" customFormat="1">
      <c r="A444" s="13"/>
      <c r="B444" s="230"/>
      <c r="C444" s="231"/>
      <c r="D444" s="223" t="s">
        <v>148</v>
      </c>
      <c r="E444" s="232" t="s">
        <v>42</v>
      </c>
      <c r="F444" s="233" t="s">
        <v>595</v>
      </c>
      <c r="G444" s="231"/>
      <c r="H444" s="232" t="s">
        <v>42</v>
      </c>
      <c r="I444" s="234"/>
      <c r="J444" s="231"/>
      <c r="K444" s="231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148</v>
      </c>
      <c r="AU444" s="239" t="s">
        <v>94</v>
      </c>
      <c r="AV444" s="13" t="s">
        <v>86</v>
      </c>
      <c r="AW444" s="13" t="s">
        <v>40</v>
      </c>
      <c r="AX444" s="13" t="s">
        <v>81</v>
      </c>
      <c r="AY444" s="239" t="s">
        <v>135</v>
      </c>
    </row>
    <row r="445" s="14" customFormat="1">
      <c r="A445" s="14"/>
      <c r="B445" s="240"/>
      <c r="C445" s="241"/>
      <c r="D445" s="223" t="s">
        <v>148</v>
      </c>
      <c r="E445" s="242" t="s">
        <v>42</v>
      </c>
      <c r="F445" s="243" t="s">
        <v>596</v>
      </c>
      <c r="G445" s="241"/>
      <c r="H445" s="244">
        <v>39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0" t="s">
        <v>148</v>
      </c>
      <c r="AU445" s="250" t="s">
        <v>94</v>
      </c>
      <c r="AV445" s="14" t="s">
        <v>91</v>
      </c>
      <c r="AW445" s="14" t="s">
        <v>40</v>
      </c>
      <c r="AX445" s="14" t="s">
        <v>81</v>
      </c>
      <c r="AY445" s="250" t="s">
        <v>135</v>
      </c>
    </row>
    <row r="446" s="13" customFormat="1">
      <c r="A446" s="13"/>
      <c r="B446" s="230"/>
      <c r="C446" s="231"/>
      <c r="D446" s="223" t="s">
        <v>148</v>
      </c>
      <c r="E446" s="232" t="s">
        <v>42</v>
      </c>
      <c r="F446" s="233" t="s">
        <v>580</v>
      </c>
      <c r="G446" s="231"/>
      <c r="H446" s="232" t="s">
        <v>42</v>
      </c>
      <c r="I446" s="234"/>
      <c r="J446" s="231"/>
      <c r="K446" s="231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148</v>
      </c>
      <c r="AU446" s="239" t="s">
        <v>94</v>
      </c>
      <c r="AV446" s="13" t="s">
        <v>86</v>
      </c>
      <c r="AW446" s="13" t="s">
        <v>40</v>
      </c>
      <c r="AX446" s="13" t="s">
        <v>81</v>
      </c>
      <c r="AY446" s="239" t="s">
        <v>135</v>
      </c>
    </row>
    <row r="447" s="14" customFormat="1">
      <c r="A447" s="14"/>
      <c r="B447" s="240"/>
      <c r="C447" s="241"/>
      <c r="D447" s="223" t="s">
        <v>148</v>
      </c>
      <c r="E447" s="242" t="s">
        <v>42</v>
      </c>
      <c r="F447" s="243" t="s">
        <v>597</v>
      </c>
      <c r="G447" s="241"/>
      <c r="H447" s="244">
        <v>1.9750000000000001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148</v>
      </c>
      <c r="AU447" s="250" t="s">
        <v>94</v>
      </c>
      <c r="AV447" s="14" t="s">
        <v>91</v>
      </c>
      <c r="AW447" s="14" t="s">
        <v>40</v>
      </c>
      <c r="AX447" s="14" t="s">
        <v>81</v>
      </c>
      <c r="AY447" s="250" t="s">
        <v>135</v>
      </c>
    </row>
    <row r="448" s="15" customFormat="1">
      <c r="A448" s="15"/>
      <c r="B448" s="262"/>
      <c r="C448" s="263"/>
      <c r="D448" s="223" t="s">
        <v>148</v>
      </c>
      <c r="E448" s="264" t="s">
        <v>42</v>
      </c>
      <c r="F448" s="265" t="s">
        <v>251</v>
      </c>
      <c r="G448" s="263"/>
      <c r="H448" s="266">
        <v>40.975000000000001</v>
      </c>
      <c r="I448" s="267"/>
      <c r="J448" s="263"/>
      <c r="K448" s="263"/>
      <c r="L448" s="268"/>
      <c r="M448" s="269"/>
      <c r="N448" s="270"/>
      <c r="O448" s="270"/>
      <c r="P448" s="270"/>
      <c r="Q448" s="270"/>
      <c r="R448" s="270"/>
      <c r="S448" s="270"/>
      <c r="T448" s="27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2" t="s">
        <v>148</v>
      </c>
      <c r="AU448" s="272" t="s">
        <v>94</v>
      </c>
      <c r="AV448" s="15" t="s">
        <v>97</v>
      </c>
      <c r="AW448" s="15" t="s">
        <v>40</v>
      </c>
      <c r="AX448" s="15" t="s">
        <v>86</v>
      </c>
      <c r="AY448" s="272" t="s">
        <v>135</v>
      </c>
    </row>
    <row r="449" s="2" customFormat="1" ht="37.8" customHeight="1">
      <c r="A449" s="42"/>
      <c r="B449" s="43"/>
      <c r="C449" s="210" t="s">
        <v>598</v>
      </c>
      <c r="D449" s="210" t="s">
        <v>138</v>
      </c>
      <c r="E449" s="211" t="s">
        <v>599</v>
      </c>
      <c r="F449" s="212" t="s">
        <v>600</v>
      </c>
      <c r="G449" s="213" t="s">
        <v>141</v>
      </c>
      <c r="H449" s="214">
        <v>9.4000000000000004</v>
      </c>
      <c r="I449" s="215"/>
      <c r="J449" s="216">
        <f>ROUND(I449*H449,2)</f>
        <v>0</v>
      </c>
      <c r="K449" s="212" t="s">
        <v>142</v>
      </c>
      <c r="L449" s="48"/>
      <c r="M449" s="217" t="s">
        <v>42</v>
      </c>
      <c r="N449" s="218" t="s">
        <v>52</v>
      </c>
      <c r="O449" s="88"/>
      <c r="P449" s="219">
        <f>O449*H449</f>
        <v>0</v>
      </c>
      <c r="Q449" s="219">
        <v>0</v>
      </c>
      <c r="R449" s="219">
        <f>Q449*H449</f>
        <v>0</v>
      </c>
      <c r="S449" s="219">
        <v>0</v>
      </c>
      <c r="T449" s="220">
        <f>S449*H449</f>
        <v>0</v>
      </c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R449" s="221" t="s">
        <v>97</v>
      </c>
      <c r="AT449" s="221" t="s">
        <v>138</v>
      </c>
      <c r="AU449" s="221" t="s">
        <v>94</v>
      </c>
      <c r="AY449" s="20" t="s">
        <v>135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20" t="s">
        <v>86</v>
      </c>
      <c r="BK449" s="222">
        <f>ROUND(I449*H449,2)</f>
        <v>0</v>
      </c>
      <c r="BL449" s="20" t="s">
        <v>97</v>
      </c>
      <c r="BM449" s="221" t="s">
        <v>601</v>
      </c>
    </row>
    <row r="450" s="2" customFormat="1">
      <c r="A450" s="42"/>
      <c r="B450" s="43"/>
      <c r="C450" s="44"/>
      <c r="D450" s="223" t="s">
        <v>144</v>
      </c>
      <c r="E450" s="44"/>
      <c r="F450" s="224" t="s">
        <v>602</v>
      </c>
      <c r="G450" s="44"/>
      <c r="H450" s="44"/>
      <c r="I450" s="225"/>
      <c r="J450" s="44"/>
      <c r="K450" s="44"/>
      <c r="L450" s="48"/>
      <c r="M450" s="226"/>
      <c r="N450" s="227"/>
      <c r="O450" s="88"/>
      <c r="P450" s="88"/>
      <c r="Q450" s="88"/>
      <c r="R450" s="88"/>
      <c r="S450" s="88"/>
      <c r="T450" s="89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T450" s="20" t="s">
        <v>144</v>
      </c>
      <c r="AU450" s="20" t="s">
        <v>94</v>
      </c>
    </row>
    <row r="451" s="2" customFormat="1">
      <c r="A451" s="42"/>
      <c r="B451" s="43"/>
      <c r="C451" s="44"/>
      <c r="D451" s="228" t="s">
        <v>146</v>
      </c>
      <c r="E451" s="44"/>
      <c r="F451" s="229" t="s">
        <v>603</v>
      </c>
      <c r="G451" s="44"/>
      <c r="H451" s="44"/>
      <c r="I451" s="225"/>
      <c r="J451" s="44"/>
      <c r="K451" s="44"/>
      <c r="L451" s="48"/>
      <c r="M451" s="226"/>
      <c r="N451" s="227"/>
      <c r="O451" s="88"/>
      <c r="P451" s="88"/>
      <c r="Q451" s="88"/>
      <c r="R451" s="88"/>
      <c r="S451" s="88"/>
      <c r="T451" s="89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T451" s="20" t="s">
        <v>146</v>
      </c>
      <c r="AU451" s="20" t="s">
        <v>94</v>
      </c>
    </row>
    <row r="452" s="13" customFormat="1">
      <c r="A452" s="13"/>
      <c r="B452" s="230"/>
      <c r="C452" s="231"/>
      <c r="D452" s="223" t="s">
        <v>148</v>
      </c>
      <c r="E452" s="232" t="s">
        <v>42</v>
      </c>
      <c r="F452" s="233" t="s">
        <v>560</v>
      </c>
      <c r="G452" s="231"/>
      <c r="H452" s="232" t="s">
        <v>42</v>
      </c>
      <c r="I452" s="234"/>
      <c r="J452" s="231"/>
      <c r="K452" s="231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148</v>
      </c>
      <c r="AU452" s="239" t="s">
        <v>94</v>
      </c>
      <c r="AV452" s="13" t="s">
        <v>86</v>
      </c>
      <c r="AW452" s="13" t="s">
        <v>40</v>
      </c>
      <c r="AX452" s="13" t="s">
        <v>81</v>
      </c>
      <c r="AY452" s="239" t="s">
        <v>135</v>
      </c>
    </row>
    <row r="453" s="14" customFormat="1">
      <c r="A453" s="14"/>
      <c r="B453" s="240"/>
      <c r="C453" s="241"/>
      <c r="D453" s="223" t="s">
        <v>148</v>
      </c>
      <c r="E453" s="242" t="s">
        <v>42</v>
      </c>
      <c r="F453" s="243" t="s">
        <v>561</v>
      </c>
      <c r="G453" s="241"/>
      <c r="H453" s="244">
        <v>9.4000000000000004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148</v>
      </c>
      <c r="AU453" s="250" t="s">
        <v>94</v>
      </c>
      <c r="AV453" s="14" t="s">
        <v>91</v>
      </c>
      <c r="AW453" s="14" t="s">
        <v>40</v>
      </c>
      <c r="AX453" s="14" t="s">
        <v>86</v>
      </c>
      <c r="AY453" s="250" t="s">
        <v>135</v>
      </c>
    </row>
    <row r="454" s="2" customFormat="1" ht="24.15" customHeight="1">
      <c r="A454" s="42"/>
      <c r="B454" s="43"/>
      <c r="C454" s="210" t="s">
        <v>604</v>
      </c>
      <c r="D454" s="210" t="s">
        <v>138</v>
      </c>
      <c r="E454" s="211" t="s">
        <v>605</v>
      </c>
      <c r="F454" s="212" t="s">
        <v>606</v>
      </c>
      <c r="G454" s="213" t="s">
        <v>141</v>
      </c>
      <c r="H454" s="214">
        <v>580.29999999999995</v>
      </c>
      <c r="I454" s="215"/>
      <c r="J454" s="216">
        <f>ROUND(I454*H454,2)</f>
        <v>0</v>
      </c>
      <c r="K454" s="212" t="s">
        <v>142</v>
      </c>
      <c r="L454" s="48"/>
      <c r="M454" s="217" t="s">
        <v>42</v>
      </c>
      <c r="N454" s="218" t="s">
        <v>52</v>
      </c>
      <c r="O454" s="88"/>
      <c r="P454" s="219">
        <f>O454*H454</f>
        <v>0</v>
      </c>
      <c r="Q454" s="219">
        <v>0</v>
      </c>
      <c r="R454" s="219">
        <f>Q454*H454</f>
        <v>0</v>
      </c>
      <c r="S454" s="219">
        <v>0</v>
      </c>
      <c r="T454" s="220">
        <f>S454*H454</f>
        <v>0</v>
      </c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R454" s="221" t="s">
        <v>97</v>
      </c>
      <c r="AT454" s="221" t="s">
        <v>138</v>
      </c>
      <c r="AU454" s="221" t="s">
        <v>94</v>
      </c>
      <c r="AY454" s="20" t="s">
        <v>135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20" t="s">
        <v>86</v>
      </c>
      <c r="BK454" s="222">
        <f>ROUND(I454*H454,2)</f>
        <v>0</v>
      </c>
      <c r="BL454" s="20" t="s">
        <v>97</v>
      </c>
      <c r="BM454" s="221" t="s">
        <v>607</v>
      </c>
    </row>
    <row r="455" s="2" customFormat="1">
      <c r="A455" s="42"/>
      <c r="B455" s="43"/>
      <c r="C455" s="44"/>
      <c r="D455" s="223" t="s">
        <v>144</v>
      </c>
      <c r="E455" s="44"/>
      <c r="F455" s="224" t="s">
        <v>608</v>
      </c>
      <c r="G455" s="44"/>
      <c r="H455" s="44"/>
      <c r="I455" s="225"/>
      <c r="J455" s="44"/>
      <c r="K455" s="44"/>
      <c r="L455" s="48"/>
      <c r="M455" s="226"/>
      <c r="N455" s="227"/>
      <c r="O455" s="88"/>
      <c r="P455" s="88"/>
      <c r="Q455" s="88"/>
      <c r="R455" s="88"/>
      <c r="S455" s="88"/>
      <c r="T455" s="89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T455" s="20" t="s">
        <v>144</v>
      </c>
      <c r="AU455" s="20" t="s">
        <v>94</v>
      </c>
    </row>
    <row r="456" s="2" customFormat="1">
      <c r="A456" s="42"/>
      <c r="B456" s="43"/>
      <c r="C456" s="44"/>
      <c r="D456" s="228" t="s">
        <v>146</v>
      </c>
      <c r="E456" s="44"/>
      <c r="F456" s="229" t="s">
        <v>609</v>
      </c>
      <c r="G456" s="44"/>
      <c r="H456" s="44"/>
      <c r="I456" s="225"/>
      <c r="J456" s="44"/>
      <c r="K456" s="44"/>
      <c r="L456" s="48"/>
      <c r="M456" s="226"/>
      <c r="N456" s="227"/>
      <c r="O456" s="88"/>
      <c r="P456" s="88"/>
      <c r="Q456" s="88"/>
      <c r="R456" s="88"/>
      <c r="S456" s="88"/>
      <c r="T456" s="89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T456" s="20" t="s">
        <v>146</v>
      </c>
      <c r="AU456" s="20" t="s">
        <v>94</v>
      </c>
    </row>
    <row r="457" s="13" customFormat="1">
      <c r="A457" s="13"/>
      <c r="B457" s="230"/>
      <c r="C457" s="231"/>
      <c r="D457" s="223" t="s">
        <v>148</v>
      </c>
      <c r="E457" s="232" t="s">
        <v>42</v>
      </c>
      <c r="F457" s="233" t="s">
        <v>568</v>
      </c>
      <c r="G457" s="231"/>
      <c r="H457" s="232" t="s">
        <v>42</v>
      </c>
      <c r="I457" s="234"/>
      <c r="J457" s="231"/>
      <c r="K457" s="231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148</v>
      </c>
      <c r="AU457" s="239" t="s">
        <v>94</v>
      </c>
      <c r="AV457" s="13" t="s">
        <v>86</v>
      </c>
      <c r="AW457" s="13" t="s">
        <v>40</v>
      </c>
      <c r="AX457" s="13" t="s">
        <v>81</v>
      </c>
      <c r="AY457" s="239" t="s">
        <v>135</v>
      </c>
    </row>
    <row r="458" s="14" customFormat="1">
      <c r="A458" s="14"/>
      <c r="B458" s="240"/>
      <c r="C458" s="241"/>
      <c r="D458" s="223" t="s">
        <v>148</v>
      </c>
      <c r="E458" s="242" t="s">
        <v>42</v>
      </c>
      <c r="F458" s="243" t="s">
        <v>569</v>
      </c>
      <c r="G458" s="241"/>
      <c r="H458" s="244">
        <v>550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148</v>
      </c>
      <c r="AU458" s="250" t="s">
        <v>94</v>
      </c>
      <c r="AV458" s="14" t="s">
        <v>91</v>
      </c>
      <c r="AW458" s="14" t="s">
        <v>40</v>
      </c>
      <c r="AX458" s="14" t="s">
        <v>81</v>
      </c>
      <c r="AY458" s="250" t="s">
        <v>135</v>
      </c>
    </row>
    <row r="459" s="13" customFormat="1">
      <c r="A459" s="13"/>
      <c r="B459" s="230"/>
      <c r="C459" s="231"/>
      <c r="D459" s="223" t="s">
        <v>148</v>
      </c>
      <c r="E459" s="232" t="s">
        <v>42</v>
      </c>
      <c r="F459" s="233" t="s">
        <v>570</v>
      </c>
      <c r="G459" s="231"/>
      <c r="H459" s="232" t="s">
        <v>42</v>
      </c>
      <c r="I459" s="234"/>
      <c r="J459" s="231"/>
      <c r="K459" s="231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148</v>
      </c>
      <c r="AU459" s="239" t="s">
        <v>94</v>
      </c>
      <c r="AV459" s="13" t="s">
        <v>86</v>
      </c>
      <c r="AW459" s="13" t="s">
        <v>40</v>
      </c>
      <c r="AX459" s="13" t="s">
        <v>81</v>
      </c>
      <c r="AY459" s="239" t="s">
        <v>135</v>
      </c>
    </row>
    <row r="460" s="14" customFormat="1">
      <c r="A460" s="14"/>
      <c r="B460" s="240"/>
      <c r="C460" s="241"/>
      <c r="D460" s="223" t="s">
        <v>148</v>
      </c>
      <c r="E460" s="242" t="s">
        <v>42</v>
      </c>
      <c r="F460" s="243" t="s">
        <v>571</v>
      </c>
      <c r="G460" s="241"/>
      <c r="H460" s="244">
        <v>7.2000000000000002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148</v>
      </c>
      <c r="AU460" s="250" t="s">
        <v>94</v>
      </c>
      <c r="AV460" s="14" t="s">
        <v>91</v>
      </c>
      <c r="AW460" s="14" t="s">
        <v>40</v>
      </c>
      <c r="AX460" s="14" t="s">
        <v>81</v>
      </c>
      <c r="AY460" s="250" t="s">
        <v>135</v>
      </c>
    </row>
    <row r="461" s="13" customFormat="1">
      <c r="A461" s="13"/>
      <c r="B461" s="230"/>
      <c r="C461" s="231"/>
      <c r="D461" s="223" t="s">
        <v>148</v>
      </c>
      <c r="E461" s="232" t="s">
        <v>42</v>
      </c>
      <c r="F461" s="233" t="s">
        <v>572</v>
      </c>
      <c r="G461" s="231"/>
      <c r="H461" s="232" t="s">
        <v>42</v>
      </c>
      <c r="I461" s="234"/>
      <c r="J461" s="231"/>
      <c r="K461" s="231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148</v>
      </c>
      <c r="AU461" s="239" t="s">
        <v>94</v>
      </c>
      <c r="AV461" s="13" t="s">
        <v>86</v>
      </c>
      <c r="AW461" s="13" t="s">
        <v>40</v>
      </c>
      <c r="AX461" s="13" t="s">
        <v>81</v>
      </c>
      <c r="AY461" s="239" t="s">
        <v>135</v>
      </c>
    </row>
    <row r="462" s="14" customFormat="1">
      <c r="A462" s="14"/>
      <c r="B462" s="240"/>
      <c r="C462" s="241"/>
      <c r="D462" s="223" t="s">
        <v>148</v>
      </c>
      <c r="E462" s="242" t="s">
        <v>42</v>
      </c>
      <c r="F462" s="243" t="s">
        <v>268</v>
      </c>
      <c r="G462" s="241"/>
      <c r="H462" s="244">
        <v>23.100000000000001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148</v>
      </c>
      <c r="AU462" s="250" t="s">
        <v>94</v>
      </c>
      <c r="AV462" s="14" t="s">
        <v>91</v>
      </c>
      <c r="AW462" s="14" t="s">
        <v>40</v>
      </c>
      <c r="AX462" s="14" t="s">
        <v>81</v>
      </c>
      <c r="AY462" s="250" t="s">
        <v>135</v>
      </c>
    </row>
    <row r="463" s="2" customFormat="1" ht="24.15" customHeight="1">
      <c r="A463" s="42"/>
      <c r="B463" s="43"/>
      <c r="C463" s="210" t="s">
        <v>610</v>
      </c>
      <c r="D463" s="210" t="s">
        <v>138</v>
      </c>
      <c r="E463" s="211" t="s">
        <v>611</v>
      </c>
      <c r="F463" s="212" t="s">
        <v>612</v>
      </c>
      <c r="G463" s="213" t="s">
        <v>158</v>
      </c>
      <c r="H463" s="214">
        <v>191.59899999999999</v>
      </c>
      <c r="I463" s="215"/>
      <c r="J463" s="216">
        <f>ROUND(I463*H463,2)</f>
        <v>0</v>
      </c>
      <c r="K463" s="212" t="s">
        <v>142</v>
      </c>
      <c r="L463" s="48"/>
      <c r="M463" s="217" t="s">
        <v>42</v>
      </c>
      <c r="N463" s="218" t="s">
        <v>52</v>
      </c>
      <c r="O463" s="88"/>
      <c r="P463" s="219">
        <f>O463*H463</f>
        <v>0</v>
      </c>
      <c r="Q463" s="219">
        <v>0</v>
      </c>
      <c r="R463" s="219">
        <f>Q463*H463</f>
        <v>0</v>
      </c>
      <c r="S463" s="219">
        <v>0</v>
      </c>
      <c r="T463" s="220">
        <f>S463*H463</f>
        <v>0</v>
      </c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R463" s="221" t="s">
        <v>97</v>
      </c>
      <c r="AT463" s="221" t="s">
        <v>138</v>
      </c>
      <c r="AU463" s="221" t="s">
        <v>94</v>
      </c>
      <c r="AY463" s="20" t="s">
        <v>135</v>
      </c>
      <c r="BE463" s="222">
        <f>IF(N463="základní",J463,0)</f>
        <v>0</v>
      </c>
      <c r="BF463" s="222">
        <f>IF(N463="snížená",J463,0)</f>
        <v>0</v>
      </c>
      <c r="BG463" s="222">
        <f>IF(N463="zákl. přenesená",J463,0)</f>
        <v>0</v>
      </c>
      <c r="BH463" s="222">
        <f>IF(N463="sníž. přenesená",J463,0)</f>
        <v>0</v>
      </c>
      <c r="BI463" s="222">
        <f>IF(N463="nulová",J463,0)</f>
        <v>0</v>
      </c>
      <c r="BJ463" s="20" t="s">
        <v>86</v>
      </c>
      <c r="BK463" s="222">
        <f>ROUND(I463*H463,2)</f>
        <v>0</v>
      </c>
      <c r="BL463" s="20" t="s">
        <v>97</v>
      </c>
      <c r="BM463" s="221" t="s">
        <v>613</v>
      </c>
    </row>
    <row r="464" s="2" customFormat="1">
      <c r="A464" s="42"/>
      <c r="B464" s="43"/>
      <c r="C464" s="44"/>
      <c r="D464" s="223" t="s">
        <v>144</v>
      </c>
      <c r="E464" s="44"/>
      <c r="F464" s="224" t="s">
        <v>614</v>
      </c>
      <c r="G464" s="44"/>
      <c r="H464" s="44"/>
      <c r="I464" s="225"/>
      <c r="J464" s="44"/>
      <c r="K464" s="44"/>
      <c r="L464" s="48"/>
      <c r="M464" s="226"/>
      <c r="N464" s="227"/>
      <c r="O464" s="88"/>
      <c r="P464" s="88"/>
      <c r="Q464" s="88"/>
      <c r="R464" s="88"/>
      <c r="S464" s="88"/>
      <c r="T464" s="89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T464" s="20" t="s">
        <v>144</v>
      </c>
      <c r="AU464" s="20" t="s">
        <v>94</v>
      </c>
    </row>
    <row r="465" s="2" customFormat="1">
      <c r="A465" s="42"/>
      <c r="B465" s="43"/>
      <c r="C465" s="44"/>
      <c r="D465" s="228" t="s">
        <v>146</v>
      </c>
      <c r="E465" s="44"/>
      <c r="F465" s="229" t="s">
        <v>615</v>
      </c>
      <c r="G465" s="44"/>
      <c r="H465" s="44"/>
      <c r="I465" s="225"/>
      <c r="J465" s="44"/>
      <c r="K465" s="44"/>
      <c r="L465" s="48"/>
      <c r="M465" s="226"/>
      <c r="N465" s="227"/>
      <c r="O465" s="88"/>
      <c r="P465" s="88"/>
      <c r="Q465" s="88"/>
      <c r="R465" s="88"/>
      <c r="S465" s="88"/>
      <c r="T465" s="89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T465" s="20" t="s">
        <v>146</v>
      </c>
      <c r="AU465" s="20" t="s">
        <v>94</v>
      </c>
    </row>
    <row r="466" s="2" customFormat="1">
      <c r="A466" s="42"/>
      <c r="B466" s="43"/>
      <c r="C466" s="44"/>
      <c r="D466" s="223" t="s">
        <v>189</v>
      </c>
      <c r="E466" s="44"/>
      <c r="F466" s="261" t="s">
        <v>616</v>
      </c>
      <c r="G466" s="44"/>
      <c r="H466" s="44"/>
      <c r="I466" s="225"/>
      <c r="J466" s="44"/>
      <c r="K466" s="44"/>
      <c r="L466" s="48"/>
      <c r="M466" s="226"/>
      <c r="N466" s="227"/>
      <c r="O466" s="88"/>
      <c r="P466" s="88"/>
      <c r="Q466" s="88"/>
      <c r="R466" s="88"/>
      <c r="S466" s="88"/>
      <c r="T466" s="89"/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T466" s="20" t="s">
        <v>189</v>
      </c>
      <c r="AU466" s="20" t="s">
        <v>94</v>
      </c>
    </row>
    <row r="467" s="13" customFormat="1">
      <c r="A467" s="13"/>
      <c r="B467" s="230"/>
      <c r="C467" s="231"/>
      <c r="D467" s="223" t="s">
        <v>148</v>
      </c>
      <c r="E467" s="232" t="s">
        <v>42</v>
      </c>
      <c r="F467" s="233" t="s">
        <v>595</v>
      </c>
      <c r="G467" s="231"/>
      <c r="H467" s="232" t="s">
        <v>42</v>
      </c>
      <c r="I467" s="234"/>
      <c r="J467" s="231"/>
      <c r="K467" s="231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148</v>
      </c>
      <c r="AU467" s="239" t="s">
        <v>94</v>
      </c>
      <c r="AV467" s="13" t="s">
        <v>86</v>
      </c>
      <c r="AW467" s="13" t="s">
        <v>40</v>
      </c>
      <c r="AX467" s="13" t="s">
        <v>81</v>
      </c>
      <c r="AY467" s="239" t="s">
        <v>135</v>
      </c>
    </row>
    <row r="468" s="14" customFormat="1">
      <c r="A468" s="14"/>
      <c r="B468" s="240"/>
      <c r="C468" s="241"/>
      <c r="D468" s="223" t="s">
        <v>148</v>
      </c>
      <c r="E468" s="242" t="s">
        <v>42</v>
      </c>
      <c r="F468" s="243" t="s">
        <v>617</v>
      </c>
      <c r="G468" s="241"/>
      <c r="H468" s="244">
        <v>9.3599999999999994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148</v>
      </c>
      <c r="AU468" s="250" t="s">
        <v>94</v>
      </c>
      <c r="AV468" s="14" t="s">
        <v>91</v>
      </c>
      <c r="AW468" s="14" t="s">
        <v>40</v>
      </c>
      <c r="AX468" s="14" t="s">
        <v>81</v>
      </c>
      <c r="AY468" s="250" t="s">
        <v>135</v>
      </c>
    </row>
    <row r="469" s="14" customFormat="1">
      <c r="A469" s="14"/>
      <c r="B469" s="240"/>
      <c r="C469" s="241"/>
      <c r="D469" s="223" t="s">
        <v>148</v>
      </c>
      <c r="E469" s="242" t="s">
        <v>42</v>
      </c>
      <c r="F469" s="243" t="s">
        <v>618</v>
      </c>
      <c r="G469" s="241"/>
      <c r="H469" s="244">
        <v>28.274999999999999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148</v>
      </c>
      <c r="AU469" s="250" t="s">
        <v>94</v>
      </c>
      <c r="AV469" s="14" t="s">
        <v>91</v>
      </c>
      <c r="AW469" s="14" t="s">
        <v>40</v>
      </c>
      <c r="AX469" s="14" t="s">
        <v>81</v>
      </c>
      <c r="AY469" s="250" t="s">
        <v>135</v>
      </c>
    </row>
    <row r="470" s="13" customFormat="1">
      <c r="A470" s="13"/>
      <c r="B470" s="230"/>
      <c r="C470" s="231"/>
      <c r="D470" s="223" t="s">
        <v>148</v>
      </c>
      <c r="E470" s="232" t="s">
        <v>42</v>
      </c>
      <c r="F470" s="233" t="s">
        <v>568</v>
      </c>
      <c r="G470" s="231"/>
      <c r="H470" s="232" t="s">
        <v>42</v>
      </c>
      <c r="I470" s="234"/>
      <c r="J470" s="231"/>
      <c r="K470" s="231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148</v>
      </c>
      <c r="AU470" s="239" t="s">
        <v>94</v>
      </c>
      <c r="AV470" s="13" t="s">
        <v>86</v>
      </c>
      <c r="AW470" s="13" t="s">
        <v>40</v>
      </c>
      <c r="AX470" s="13" t="s">
        <v>81</v>
      </c>
      <c r="AY470" s="239" t="s">
        <v>135</v>
      </c>
    </row>
    <row r="471" s="14" customFormat="1">
      <c r="A471" s="14"/>
      <c r="B471" s="240"/>
      <c r="C471" s="241"/>
      <c r="D471" s="223" t="s">
        <v>148</v>
      </c>
      <c r="E471" s="242" t="s">
        <v>42</v>
      </c>
      <c r="F471" s="243" t="s">
        <v>619</v>
      </c>
      <c r="G471" s="241"/>
      <c r="H471" s="244">
        <v>143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148</v>
      </c>
      <c r="AU471" s="250" t="s">
        <v>94</v>
      </c>
      <c r="AV471" s="14" t="s">
        <v>91</v>
      </c>
      <c r="AW471" s="14" t="s">
        <v>40</v>
      </c>
      <c r="AX471" s="14" t="s">
        <v>81</v>
      </c>
      <c r="AY471" s="250" t="s">
        <v>135</v>
      </c>
    </row>
    <row r="472" s="13" customFormat="1">
      <c r="A472" s="13"/>
      <c r="B472" s="230"/>
      <c r="C472" s="231"/>
      <c r="D472" s="223" t="s">
        <v>148</v>
      </c>
      <c r="E472" s="232" t="s">
        <v>42</v>
      </c>
      <c r="F472" s="233" t="s">
        <v>570</v>
      </c>
      <c r="G472" s="231"/>
      <c r="H472" s="232" t="s">
        <v>42</v>
      </c>
      <c r="I472" s="234"/>
      <c r="J472" s="231"/>
      <c r="K472" s="231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148</v>
      </c>
      <c r="AU472" s="239" t="s">
        <v>94</v>
      </c>
      <c r="AV472" s="13" t="s">
        <v>86</v>
      </c>
      <c r="AW472" s="13" t="s">
        <v>40</v>
      </c>
      <c r="AX472" s="13" t="s">
        <v>81</v>
      </c>
      <c r="AY472" s="239" t="s">
        <v>135</v>
      </c>
    </row>
    <row r="473" s="14" customFormat="1">
      <c r="A473" s="14"/>
      <c r="B473" s="240"/>
      <c r="C473" s="241"/>
      <c r="D473" s="223" t="s">
        <v>148</v>
      </c>
      <c r="E473" s="242" t="s">
        <v>42</v>
      </c>
      <c r="F473" s="243" t="s">
        <v>620</v>
      </c>
      <c r="G473" s="241"/>
      <c r="H473" s="244">
        <v>1.8720000000000001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148</v>
      </c>
      <c r="AU473" s="250" t="s">
        <v>94</v>
      </c>
      <c r="AV473" s="14" t="s">
        <v>91</v>
      </c>
      <c r="AW473" s="14" t="s">
        <v>40</v>
      </c>
      <c r="AX473" s="14" t="s">
        <v>81</v>
      </c>
      <c r="AY473" s="250" t="s">
        <v>135</v>
      </c>
    </row>
    <row r="474" s="13" customFormat="1">
      <c r="A474" s="13"/>
      <c r="B474" s="230"/>
      <c r="C474" s="231"/>
      <c r="D474" s="223" t="s">
        <v>148</v>
      </c>
      <c r="E474" s="232" t="s">
        <v>42</v>
      </c>
      <c r="F474" s="233" t="s">
        <v>580</v>
      </c>
      <c r="G474" s="231"/>
      <c r="H474" s="232" t="s">
        <v>42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148</v>
      </c>
      <c r="AU474" s="239" t="s">
        <v>94</v>
      </c>
      <c r="AV474" s="13" t="s">
        <v>86</v>
      </c>
      <c r="AW474" s="13" t="s">
        <v>40</v>
      </c>
      <c r="AX474" s="13" t="s">
        <v>81</v>
      </c>
      <c r="AY474" s="239" t="s">
        <v>135</v>
      </c>
    </row>
    <row r="475" s="14" customFormat="1">
      <c r="A475" s="14"/>
      <c r="B475" s="240"/>
      <c r="C475" s="241"/>
      <c r="D475" s="223" t="s">
        <v>148</v>
      </c>
      <c r="E475" s="242" t="s">
        <v>42</v>
      </c>
      <c r="F475" s="243" t="s">
        <v>621</v>
      </c>
      <c r="G475" s="241"/>
      <c r="H475" s="244">
        <v>0.47399999999999998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148</v>
      </c>
      <c r="AU475" s="250" t="s">
        <v>94</v>
      </c>
      <c r="AV475" s="14" t="s">
        <v>91</v>
      </c>
      <c r="AW475" s="14" t="s">
        <v>40</v>
      </c>
      <c r="AX475" s="14" t="s">
        <v>81</v>
      </c>
      <c r="AY475" s="250" t="s">
        <v>135</v>
      </c>
    </row>
    <row r="476" s="14" customFormat="1">
      <c r="A476" s="14"/>
      <c r="B476" s="240"/>
      <c r="C476" s="241"/>
      <c r="D476" s="223" t="s">
        <v>148</v>
      </c>
      <c r="E476" s="242" t="s">
        <v>42</v>
      </c>
      <c r="F476" s="243" t="s">
        <v>622</v>
      </c>
      <c r="G476" s="241"/>
      <c r="H476" s="244">
        <v>1.6200000000000001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148</v>
      </c>
      <c r="AU476" s="250" t="s">
        <v>94</v>
      </c>
      <c r="AV476" s="14" t="s">
        <v>91</v>
      </c>
      <c r="AW476" s="14" t="s">
        <v>40</v>
      </c>
      <c r="AX476" s="14" t="s">
        <v>81</v>
      </c>
      <c r="AY476" s="250" t="s">
        <v>135</v>
      </c>
    </row>
    <row r="477" s="13" customFormat="1">
      <c r="A477" s="13"/>
      <c r="B477" s="230"/>
      <c r="C477" s="231"/>
      <c r="D477" s="223" t="s">
        <v>148</v>
      </c>
      <c r="E477" s="232" t="s">
        <v>42</v>
      </c>
      <c r="F477" s="233" t="s">
        <v>560</v>
      </c>
      <c r="G477" s="231"/>
      <c r="H477" s="232" t="s">
        <v>42</v>
      </c>
      <c r="I477" s="234"/>
      <c r="J477" s="231"/>
      <c r="K477" s="231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148</v>
      </c>
      <c r="AU477" s="239" t="s">
        <v>94</v>
      </c>
      <c r="AV477" s="13" t="s">
        <v>86</v>
      </c>
      <c r="AW477" s="13" t="s">
        <v>40</v>
      </c>
      <c r="AX477" s="13" t="s">
        <v>81</v>
      </c>
      <c r="AY477" s="239" t="s">
        <v>135</v>
      </c>
    </row>
    <row r="478" s="14" customFormat="1">
      <c r="A478" s="14"/>
      <c r="B478" s="240"/>
      <c r="C478" s="241"/>
      <c r="D478" s="223" t="s">
        <v>148</v>
      </c>
      <c r="E478" s="242" t="s">
        <v>42</v>
      </c>
      <c r="F478" s="243" t="s">
        <v>623</v>
      </c>
      <c r="G478" s="241"/>
      <c r="H478" s="244">
        <v>3.008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148</v>
      </c>
      <c r="AU478" s="250" t="s">
        <v>94</v>
      </c>
      <c r="AV478" s="14" t="s">
        <v>91</v>
      </c>
      <c r="AW478" s="14" t="s">
        <v>40</v>
      </c>
      <c r="AX478" s="14" t="s">
        <v>81</v>
      </c>
      <c r="AY478" s="250" t="s">
        <v>135</v>
      </c>
    </row>
    <row r="479" s="13" customFormat="1">
      <c r="A479" s="13"/>
      <c r="B479" s="230"/>
      <c r="C479" s="231"/>
      <c r="D479" s="223" t="s">
        <v>148</v>
      </c>
      <c r="E479" s="232" t="s">
        <v>42</v>
      </c>
      <c r="F479" s="233" t="s">
        <v>192</v>
      </c>
      <c r="G479" s="231"/>
      <c r="H479" s="232" t="s">
        <v>42</v>
      </c>
      <c r="I479" s="234"/>
      <c r="J479" s="231"/>
      <c r="K479" s="231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148</v>
      </c>
      <c r="AU479" s="239" t="s">
        <v>94</v>
      </c>
      <c r="AV479" s="13" t="s">
        <v>86</v>
      </c>
      <c r="AW479" s="13" t="s">
        <v>40</v>
      </c>
      <c r="AX479" s="13" t="s">
        <v>81</v>
      </c>
      <c r="AY479" s="239" t="s">
        <v>135</v>
      </c>
    </row>
    <row r="480" s="14" customFormat="1">
      <c r="A480" s="14"/>
      <c r="B480" s="240"/>
      <c r="C480" s="241"/>
      <c r="D480" s="223" t="s">
        <v>148</v>
      </c>
      <c r="E480" s="242" t="s">
        <v>42</v>
      </c>
      <c r="F480" s="243" t="s">
        <v>531</v>
      </c>
      <c r="G480" s="241"/>
      <c r="H480" s="244">
        <v>3.9900000000000002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148</v>
      </c>
      <c r="AU480" s="250" t="s">
        <v>94</v>
      </c>
      <c r="AV480" s="14" t="s">
        <v>91</v>
      </c>
      <c r="AW480" s="14" t="s">
        <v>40</v>
      </c>
      <c r="AX480" s="14" t="s">
        <v>81</v>
      </c>
      <c r="AY480" s="250" t="s">
        <v>135</v>
      </c>
    </row>
    <row r="481" s="2" customFormat="1" ht="24.15" customHeight="1">
      <c r="A481" s="42"/>
      <c r="B481" s="43"/>
      <c r="C481" s="210" t="s">
        <v>624</v>
      </c>
      <c r="D481" s="210" t="s">
        <v>138</v>
      </c>
      <c r="E481" s="211" t="s">
        <v>625</v>
      </c>
      <c r="F481" s="212" t="s">
        <v>626</v>
      </c>
      <c r="G481" s="213" t="s">
        <v>158</v>
      </c>
      <c r="H481" s="214">
        <v>3.008</v>
      </c>
      <c r="I481" s="215"/>
      <c r="J481" s="216">
        <f>ROUND(I481*H481,2)</f>
        <v>0</v>
      </c>
      <c r="K481" s="212" t="s">
        <v>142</v>
      </c>
      <c r="L481" s="48"/>
      <c r="M481" s="217" t="s">
        <v>42</v>
      </c>
      <c r="N481" s="218" t="s">
        <v>52</v>
      </c>
      <c r="O481" s="88"/>
      <c r="P481" s="219">
        <f>O481*H481</f>
        <v>0</v>
      </c>
      <c r="Q481" s="219">
        <v>0</v>
      </c>
      <c r="R481" s="219">
        <f>Q481*H481</f>
        <v>0</v>
      </c>
      <c r="S481" s="219">
        <v>0</v>
      </c>
      <c r="T481" s="220">
        <f>S481*H481</f>
        <v>0</v>
      </c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R481" s="221" t="s">
        <v>97</v>
      </c>
      <c r="AT481" s="221" t="s">
        <v>138</v>
      </c>
      <c r="AU481" s="221" t="s">
        <v>94</v>
      </c>
      <c r="AY481" s="20" t="s">
        <v>135</v>
      </c>
      <c r="BE481" s="222">
        <f>IF(N481="základní",J481,0)</f>
        <v>0</v>
      </c>
      <c r="BF481" s="222">
        <f>IF(N481="snížená",J481,0)</f>
        <v>0</v>
      </c>
      <c r="BG481" s="222">
        <f>IF(N481="zákl. přenesená",J481,0)</f>
        <v>0</v>
      </c>
      <c r="BH481" s="222">
        <f>IF(N481="sníž. přenesená",J481,0)</f>
        <v>0</v>
      </c>
      <c r="BI481" s="222">
        <f>IF(N481="nulová",J481,0)</f>
        <v>0</v>
      </c>
      <c r="BJ481" s="20" t="s">
        <v>86</v>
      </c>
      <c r="BK481" s="222">
        <f>ROUND(I481*H481,2)</f>
        <v>0</v>
      </c>
      <c r="BL481" s="20" t="s">
        <v>97</v>
      </c>
      <c r="BM481" s="221" t="s">
        <v>627</v>
      </c>
    </row>
    <row r="482" s="2" customFormat="1">
      <c r="A482" s="42"/>
      <c r="B482" s="43"/>
      <c r="C482" s="44"/>
      <c r="D482" s="223" t="s">
        <v>144</v>
      </c>
      <c r="E482" s="44"/>
      <c r="F482" s="224" t="s">
        <v>628</v>
      </c>
      <c r="G482" s="44"/>
      <c r="H482" s="44"/>
      <c r="I482" s="225"/>
      <c r="J482" s="44"/>
      <c r="K482" s="44"/>
      <c r="L482" s="48"/>
      <c r="M482" s="226"/>
      <c r="N482" s="227"/>
      <c r="O482" s="88"/>
      <c r="P482" s="88"/>
      <c r="Q482" s="88"/>
      <c r="R482" s="88"/>
      <c r="S482" s="88"/>
      <c r="T482" s="89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T482" s="20" t="s">
        <v>144</v>
      </c>
      <c r="AU482" s="20" t="s">
        <v>94</v>
      </c>
    </row>
    <row r="483" s="2" customFormat="1">
      <c r="A483" s="42"/>
      <c r="B483" s="43"/>
      <c r="C483" s="44"/>
      <c r="D483" s="228" t="s">
        <v>146</v>
      </c>
      <c r="E483" s="44"/>
      <c r="F483" s="229" t="s">
        <v>629</v>
      </c>
      <c r="G483" s="44"/>
      <c r="H483" s="44"/>
      <c r="I483" s="225"/>
      <c r="J483" s="44"/>
      <c r="K483" s="44"/>
      <c r="L483" s="48"/>
      <c r="M483" s="226"/>
      <c r="N483" s="227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146</v>
      </c>
      <c r="AU483" s="20" t="s">
        <v>94</v>
      </c>
    </row>
    <row r="484" s="13" customFormat="1">
      <c r="A484" s="13"/>
      <c r="B484" s="230"/>
      <c r="C484" s="231"/>
      <c r="D484" s="223" t="s">
        <v>148</v>
      </c>
      <c r="E484" s="232" t="s">
        <v>42</v>
      </c>
      <c r="F484" s="233" t="s">
        <v>560</v>
      </c>
      <c r="G484" s="231"/>
      <c r="H484" s="232" t="s">
        <v>42</v>
      </c>
      <c r="I484" s="234"/>
      <c r="J484" s="231"/>
      <c r="K484" s="231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148</v>
      </c>
      <c r="AU484" s="239" t="s">
        <v>94</v>
      </c>
      <c r="AV484" s="13" t="s">
        <v>86</v>
      </c>
      <c r="AW484" s="13" t="s">
        <v>40</v>
      </c>
      <c r="AX484" s="13" t="s">
        <v>81</v>
      </c>
      <c r="AY484" s="239" t="s">
        <v>135</v>
      </c>
    </row>
    <row r="485" s="14" customFormat="1">
      <c r="A485" s="14"/>
      <c r="B485" s="240"/>
      <c r="C485" s="241"/>
      <c r="D485" s="223" t="s">
        <v>148</v>
      </c>
      <c r="E485" s="242" t="s">
        <v>42</v>
      </c>
      <c r="F485" s="243" t="s">
        <v>623</v>
      </c>
      <c r="G485" s="241"/>
      <c r="H485" s="244">
        <v>3.008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148</v>
      </c>
      <c r="AU485" s="250" t="s">
        <v>94</v>
      </c>
      <c r="AV485" s="14" t="s">
        <v>91</v>
      </c>
      <c r="AW485" s="14" t="s">
        <v>40</v>
      </c>
      <c r="AX485" s="14" t="s">
        <v>81</v>
      </c>
      <c r="AY485" s="250" t="s">
        <v>135</v>
      </c>
    </row>
    <row r="486" s="2" customFormat="1" ht="21.75" customHeight="1">
      <c r="A486" s="42"/>
      <c r="B486" s="43"/>
      <c r="C486" s="210" t="s">
        <v>630</v>
      </c>
      <c r="D486" s="210" t="s">
        <v>138</v>
      </c>
      <c r="E486" s="211" t="s">
        <v>631</v>
      </c>
      <c r="F486" s="212" t="s">
        <v>632</v>
      </c>
      <c r="G486" s="213" t="s">
        <v>158</v>
      </c>
      <c r="H486" s="214">
        <v>182.981</v>
      </c>
      <c r="I486" s="215"/>
      <c r="J486" s="216">
        <f>ROUND(I486*H486,2)</f>
        <v>0</v>
      </c>
      <c r="K486" s="212" t="s">
        <v>142</v>
      </c>
      <c r="L486" s="48"/>
      <c r="M486" s="217" t="s">
        <v>42</v>
      </c>
      <c r="N486" s="218" t="s">
        <v>52</v>
      </c>
      <c r="O486" s="88"/>
      <c r="P486" s="219">
        <f>O486*H486</f>
        <v>0</v>
      </c>
      <c r="Q486" s="219">
        <v>0</v>
      </c>
      <c r="R486" s="219">
        <f>Q486*H486</f>
        <v>0</v>
      </c>
      <c r="S486" s="219">
        <v>0</v>
      </c>
      <c r="T486" s="220">
        <f>S486*H486</f>
        <v>0</v>
      </c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R486" s="221" t="s">
        <v>97</v>
      </c>
      <c r="AT486" s="221" t="s">
        <v>138</v>
      </c>
      <c r="AU486" s="221" t="s">
        <v>94</v>
      </c>
      <c r="AY486" s="20" t="s">
        <v>135</v>
      </c>
      <c r="BE486" s="222">
        <f>IF(N486="základní",J486,0)</f>
        <v>0</v>
      </c>
      <c r="BF486" s="222">
        <f>IF(N486="snížená",J486,0)</f>
        <v>0</v>
      </c>
      <c r="BG486" s="222">
        <f>IF(N486="zákl. přenesená",J486,0)</f>
        <v>0</v>
      </c>
      <c r="BH486" s="222">
        <f>IF(N486="sníž. přenesená",J486,0)</f>
        <v>0</v>
      </c>
      <c r="BI486" s="222">
        <f>IF(N486="nulová",J486,0)</f>
        <v>0</v>
      </c>
      <c r="BJ486" s="20" t="s">
        <v>86</v>
      </c>
      <c r="BK486" s="222">
        <f>ROUND(I486*H486,2)</f>
        <v>0</v>
      </c>
      <c r="BL486" s="20" t="s">
        <v>97</v>
      </c>
      <c r="BM486" s="221" t="s">
        <v>633</v>
      </c>
    </row>
    <row r="487" s="2" customFormat="1">
      <c r="A487" s="42"/>
      <c r="B487" s="43"/>
      <c r="C487" s="44"/>
      <c r="D487" s="223" t="s">
        <v>144</v>
      </c>
      <c r="E487" s="44"/>
      <c r="F487" s="224" t="s">
        <v>634</v>
      </c>
      <c r="G487" s="44"/>
      <c r="H487" s="44"/>
      <c r="I487" s="225"/>
      <c r="J487" s="44"/>
      <c r="K487" s="44"/>
      <c r="L487" s="48"/>
      <c r="M487" s="226"/>
      <c r="N487" s="227"/>
      <c r="O487" s="88"/>
      <c r="P487" s="88"/>
      <c r="Q487" s="88"/>
      <c r="R487" s="88"/>
      <c r="S487" s="88"/>
      <c r="T487" s="89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T487" s="20" t="s">
        <v>144</v>
      </c>
      <c r="AU487" s="20" t="s">
        <v>94</v>
      </c>
    </row>
    <row r="488" s="2" customFormat="1">
      <c r="A488" s="42"/>
      <c r="B488" s="43"/>
      <c r="C488" s="44"/>
      <c r="D488" s="228" t="s">
        <v>146</v>
      </c>
      <c r="E488" s="44"/>
      <c r="F488" s="229" t="s">
        <v>635</v>
      </c>
      <c r="G488" s="44"/>
      <c r="H488" s="44"/>
      <c r="I488" s="225"/>
      <c r="J488" s="44"/>
      <c r="K488" s="44"/>
      <c r="L488" s="48"/>
      <c r="M488" s="226"/>
      <c r="N488" s="227"/>
      <c r="O488" s="88"/>
      <c r="P488" s="88"/>
      <c r="Q488" s="88"/>
      <c r="R488" s="88"/>
      <c r="S488" s="88"/>
      <c r="T488" s="89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T488" s="20" t="s">
        <v>146</v>
      </c>
      <c r="AU488" s="20" t="s">
        <v>94</v>
      </c>
    </row>
    <row r="489" s="2" customFormat="1">
      <c r="A489" s="42"/>
      <c r="B489" s="43"/>
      <c r="C489" s="44"/>
      <c r="D489" s="223" t="s">
        <v>189</v>
      </c>
      <c r="E489" s="44"/>
      <c r="F489" s="261" t="s">
        <v>538</v>
      </c>
      <c r="G489" s="44"/>
      <c r="H489" s="44"/>
      <c r="I489" s="225"/>
      <c r="J489" s="44"/>
      <c r="K489" s="44"/>
      <c r="L489" s="48"/>
      <c r="M489" s="226"/>
      <c r="N489" s="227"/>
      <c r="O489" s="88"/>
      <c r="P489" s="88"/>
      <c r="Q489" s="88"/>
      <c r="R489" s="88"/>
      <c r="S489" s="88"/>
      <c r="T489" s="89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T489" s="20" t="s">
        <v>189</v>
      </c>
      <c r="AU489" s="20" t="s">
        <v>94</v>
      </c>
    </row>
    <row r="490" s="13" customFormat="1">
      <c r="A490" s="13"/>
      <c r="B490" s="230"/>
      <c r="C490" s="231"/>
      <c r="D490" s="223" t="s">
        <v>148</v>
      </c>
      <c r="E490" s="232" t="s">
        <v>42</v>
      </c>
      <c r="F490" s="233" t="s">
        <v>595</v>
      </c>
      <c r="G490" s="231"/>
      <c r="H490" s="232" t="s">
        <v>42</v>
      </c>
      <c r="I490" s="234"/>
      <c r="J490" s="231"/>
      <c r="K490" s="231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148</v>
      </c>
      <c r="AU490" s="239" t="s">
        <v>94</v>
      </c>
      <c r="AV490" s="13" t="s">
        <v>86</v>
      </c>
      <c r="AW490" s="13" t="s">
        <v>40</v>
      </c>
      <c r="AX490" s="13" t="s">
        <v>81</v>
      </c>
      <c r="AY490" s="239" t="s">
        <v>135</v>
      </c>
    </row>
    <row r="491" s="14" customFormat="1">
      <c r="A491" s="14"/>
      <c r="B491" s="240"/>
      <c r="C491" s="241"/>
      <c r="D491" s="223" t="s">
        <v>148</v>
      </c>
      <c r="E491" s="242" t="s">
        <v>42</v>
      </c>
      <c r="F491" s="243" t="s">
        <v>617</v>
      </c>
      <c r="G491" s="241"/>
      <c r="H491" s="244">
        <v>9.3599999999999994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148</v>
      </c>
      <c r="AU491" s="250" t="s">
        <v>94</v>
      </c>
      <c r="AV491" s="14" t="s">
        <v>91</v>
      </c>
      <c r="AW491" s="14" t="s">
        <v>40</v>
      </c>
      <c r="AX491" s="14" t="s">
        <v>81</v>
      </c>
      <c r="AY491" s="250" t="s">
        <v>135</v>
      </c>
    </row>
    <row r="492" s="14" customFormat="1">
      <c r="A492" s="14"/>
      <c r="B492" s="240"/>
      <c r="C492" s="241"/>
      <c r="D492" s="223" t="s">
        <v>148</v>
      </c>
      <c r="E492" s="242" t="s">
        <v>42</v>
      </c>
      <c r="F492" s="243" t="s">
        <v>618</v>
      </c>
      <c r="G492" s="241"/>
      <c r="H492" s="244">
        <v>28.274999999999999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148</v>
      </c>
      <c r="AU492" s="250" t="s">
        <v>94</v>
      </c>
      <c r="AV492" s="14" t="s">
        <v>91</v>
      </c>
      <c r="AW492" s="14" t="s">
        <v>40</v>
      </c>
      <c r="AX492" s="14" t="s">
        <v>81</v>
      </c>
      <c r="AY492" s="250" t="s">
        <v>135</v>
      </c>
    </row>
    <row r="493" s="13" customFormat="1">
      <c r="A493" s="13"/>
      <c r="B493" s="230"/>
      <c r="C493" s="231"/>
      <c r="D493" s="223" t="s">
        <v>148</v>
      </c>
      <c r="E493" s="232" t="s">
        <v>42</v>
      </c>
      <c r="F493" s="233" t="s">
        <v>568</v>
      </c>
      <c r="G493" s="231"/>
      <c r="H493" s="232" t="s">
        <v>42</v>
      </c>
      <c r="I493" s="234"/>
      <c r="J493" s="231"/>
      <c r="K493" s="231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148</v>
      </c>
      <c r="AU493" s="239" t="s">
        <v>94</v>
      </c>
      <c r="AV493" s="13" t="s">
        <v>86</v>
      </c>
      <c r="AW493" s="13" t="s">
        <v>40</v>
      </c>
      <c r="AX493" s="13" t="s">
        <v>81</v>
      </c>
      <c r="AY493" s="239" t="s">
        <v>135</v>
      </c>
    </row>
    <row r="494" s="14" customFormat="1">
      <c r="A494" s="14"/>
      <c r="B494" s="240"/>
      <c r="C494" s="241"/>
      <c r="D494" s="223" t="s">
        <v>148</v>
      </c>
      <c r="E494" s="242" t="s">
        <v>42</v>
      </c>
      <c r="F494" s="243" t="s">
        <v>619</v>
      </c>
      <c r="G494" s="241"/>
      <c r="H494" s="244">
        <v>143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148</v>
      </c>
      <c r="AU494" s="250" t="s">
        <v>94</v>
      </c>
      <c r="AV494" s="14" t="s">
        <v>91</v>
      </c>
      <c r="AW494" s="14" t="s">
        <v>40</v>
      </c>
      <c r="AX494" s="14" t="s">
        <v>81</v>
      </c>
      <c r="AY494" s="250" t="s">
        <v>135</v>
      </c>
    </row>
    <row r="495" s="13" customFormat="1">
      <c r="A495" s="13"/>
      <c r="B495" s="230"/>
      <c r="C495" s="231"/>
      <c r="D495" s="223" t="s">
        <v>148</v>
      </c>
      <c r="E495" s="232" t="s">
        <v>42</v>
      </c>
      <c r="F495" s="233" t="s">
        <v>570</v>
      </c>
      <c r="G495" s="231"/>
      <c r="H495" s="232" t="s">
        <v>42</v>
      </c>
      <c r="I495" s="234"/>
      <c r="J495" s="231"/>
      <c r="K495" s="231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148</v>
      </c>
      <c r="AU495" s="239" t="s">
        <v>94</v>
      </c>
      <c r="AV495" s="13" t="s">
        <v>86</v>
      </c>
      <c r="AW495" s="13" t="s">
        <v>40</v>
      </c>
      <c r="AX495" s="13" t="s">
        <v>81</v>
      </c>
      <c r="AY495" s="239" t="s">
        <v>135</v>
      </c>
    </row>
    <row r="496" s="14" customFormat="1">
      <c r="A496" s="14"/>
      <c r="B496" s="240"/>
      <c r="C496" s="241"/>
      <c r="D496" s="223" t="s">
        <v>148</v>
      </c>
      <c r="E496" s="242" t="s">
        <v>42</v>
      </c>
      <c r="F496" s="243" t="s">
        <v>620</v>
      </c>
      <c r="G496" s="241"/>
      <c r="H496" s="244">
        <v>1.8720000000000001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148</v>
      </c>
      <c r="AU496" s="250" t="s">
        <v>94</v>
      </c>
      <c r="AV496" s="14" t="s">
        <v>91</v>
      </c>
      <c r="AW496" s="14" t="s">
        <v>40</v>
      </c>
      <c r="AX496" s="14" t="s">
        <v>81</v>
      </c>
      <c r="AY496" s="250" t="s">
        <v>135</v>
      </c>
    </row>
    <row r="497" s="13" customFormat="1">
      <c r="A497" s="13"/>
      <c r="B497" s="230"/>
      <c r="C497" s="231"/>
      <c r="D497" s="223" t="s">
        <v>148</v>
      </c>
      <c r="E497" s="232" t="s">
        <v>42</v>
      </c>
      <c r="F497" s="233" t="s">
        <v>580</v>
      </c>
      <c r="G497" s="231"/>
      <c r="H497" s="232" t="s">
        <v>42</v>
      </c>
      <c r="I497" s="234"/>
      <c r="J497" s="231"/>
      <c r="K497" s="231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148</v>
      </c>
      <c r="AU497" s="239" t="s">
        <v>94</v>
      </c>
      <c r="AV497" s="13" t="s">
        <v>86</v>
      </c>
      <c r="AW497" s="13" t="s">
        <v>40</v>
      </c>
      <c r="AX497" s="13" t="s">
        <v>81</v>
      </c>
      <c r="AY497" s="239" t="s">
        <v>135</v>
      </c>
    </row>
    <row r="498" s="14" customFormat="1">
      <c r="A498" s="14"/>
      <c r="B498" s="240"/>
      <c r="C498" s="241"/>
      <c r="D498" s="223" t="s">
        <v>148</v>
      </c>
      <c r="E498" s="242" t="s">
        <v>42</v>
      </c>
      <c r="F498" s="243" t="s">
        <v>621</v>
      </c>
      <c r="G498" s="241"/>
      <c r="H498" s="244">
        <v>0.47399999999999998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148</v>
      </c>
      <c r="AU498" s="250" t="s">
        <v>94</v>
      </c>
      <c r="AV498" s="14" t="s">
        <v>91</v>
      </c>
      <c r="AW498" s="14" t="s">
        <v>40</v>
      </c>
      <c r="AX498" s="14" t="s">
        <v>81</v>
      </c>
      <c r="AY498" s="250" t="s">
        <v>135</v>
      </c>
    </row>
    <row r="499" s="2" customFormat="1" ht="24.15" customHeight="1">
      <c r="A499" s="42"/>
      <c r="B499" s="43"/>
      <c r="C499" s="210" t="s">
        <v>636</v>
      </c>
      <c r="D499" s="210" t="s">
        <v>138</v>
      </c>
      <c r="E499" s="211" t="s">
        <v>637</v>
      </c>
      <c r="F499" s="212" t="s">
        <v>638</v>
      </c>
      <c r="G499" s="213" t="s">
        <v>158</v>
      </c>
      <c r="H499" s="214">
        <v>1532.972</v>
      </c>
      <c r="I499" s="215"/>
      <c r="J499" s="216">
        <f>ROUND(I499*H499,2)</f>
        <v>0</v>
      </c>
      <c r="K499" s="212" t="s">
        <v>142</v>
      </c>
      <c r="L499" s="48"/>
      <c r="M499" s="217" t="s">
        <v>42</v>
      </c>
      <c r="N499" s="218" t="s">
        <v>52</v>
      </c>
      <c r="O499" s="88"/>
      <c r="P499" s="219">
        <f>O499*H499</f>
        <v>0</v>
      </c>
      <c r="Q499" s="219">
        <v>0</v>
      </c>
      <c r="R499" s="219">
        <f>Q499*H499</f>
        <v>0</v>
      </c>
      <c r="S499" s="219">
        <v>0</v>
      </c>
      <c r="T499" s="220">
        <f>S499*H499</f>
        <v>0</v>
      </c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R499" s="221" t="s">
        <v>97</v>
      </c>
      <c r="AT499" s="221" t="s">
        <v>138</v>
      </c>
      <c r="AU499" s="221" t="s">
        <v>94</v>
      </c>
      <c r="AY499" s="20" t="s">
        <v>135</v>
      </c>
      <c r="BE499" s="222">
        <f>IF(N499="základní",J499,0)</f>
        <v>0</v>
      </c>
      <c r="BF499" s="222">
        <f>IF(N499="snížená",J499,0)</f>
        <v>0</v>
      </c>
      <c r="BG499" s="222">
        <f>IF(N499="zákl. přenesená",J499,0)</f>
        <v>0</v>
      </c>
      <c r="BH499" s="222">
        <f>IF(N499="sníž. přenesená",J499,0)</f>
        <v>0</v>
      </c>
      <c r="BI499" s="222">
        <f>IF(N499="nulová",J499,0)</f>
        <v>0</v>
      </c>
      <c r="BJ499" s="20" t="s">
        <v>86</v>
      </c>
      <c r="BK499" s="222">
        <f>ROUND(I499*H499,2)</f>
        <v>0</v>
      </c>
      <c r="BL499" s="20" t="s">
        <v>97</v>
      </c>
      <c r="BM499" s="221" t="s">
        <v>639</v>
      </c>
    </row>
    <row r="500" s="2" customFormat="1">
      <c r="A500" s="42"/>
      <c r="B500" s="43"/>
      <c r="C500" s="44"/>
      <c r="D500" s="223" t="s">
        <v>144</v>
      </c>
      <c r="E500" s="44"/>
      <c r="F500" s="224" t="s">
        <v>640</v>
      </c>
      <c r="G500" s="44"/>
      <c r="H500" s="44"/>
      <c r="I500" s="225"/>
      <c r="J500" s="44"/>
      <c r="K500" s="44"/>
      <c r="L500" s="48"/>
      <c r="M500" s="226"/>
      <c r="N500" s="227"/>
      <c r="O500" s="88"/>
      <c r="P500" s="88"/>
      <c r="Q500" s="88"/>
      <c r="R500" s="88"/>
      <c r="S500" s="88"/>
      <c r="T500" s="89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T500" s="20" t="s">
        <v>144</v>
      </c>
      <c r="AU500" s="20" t="s">
        <v>94</v>
      </c>
    </row>
    <row r="501" s="2" customFormat="1">
      <c r="A501" s="42"/>
      <c r="B501" s="43"/>
      <c r="C501" s="44"/>
      <c r="D501" s="228" t="s">
        <v>146</v>
      </c>
      <c r="E501" s="44"/>
      <c r="F501" s="229" t="s">
        <v>641</v>
      </c>
      <c r="G501" s="44"/>
      <c r="H501" s="44"/>
      <c r="I501" s="225"/>
      <c r="J501" s="44"/>
      <c r="K501" s="44"/>
      <c r="L501" s="48"/>
      <c r="M501" s="226"/>
      <c r="N501" s="227"/>
      <c r="O501" s="88"/>
      <c r="P501" s="88"/>
      <c r="Q501" s="88"/>
      <c r="R501" s="88"/>
      <c r="S501" s="88"/>
      <c r="T501" s="89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T501" s="20" t="s">
        <v>146</v>
      </c>
      <c r="AU501" s="20" t="s">
        <v>94</v>
      </c>
    </row>
    <row r="502" s="2" customFormat="1">
      <c r="A502" s="42"/>
      <c r="B502" s="43"/>
      <c r="C502" s="44"/>
      <c r="D502" s="223" t="s">
        <v>189</v>
      </c>
      <c r="E502" s="44"/>
      <c r="F502" s="261" t="s">
        <v>538</v>
      </c>
      <c r="G502" s="44"/>
      <c r="H502" s="44"/>
      <c r="I502" s="225"/>
      <c r="J502" s="44"/>
      <c r="K502" s="44"/>
      <c r="L502" s="48"/>
      <c r="M502" s="226"/>
      <c r="N502" s="227"/>
      <c r="O502" s="88"/>
      <c r="P502" s="88"/>
      <c r="Q502" s="88"/>
      <c r="R502" s="88"/>
      <c r="S502" s="88"/>
      <c r="T502" s="89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T502" s="20" t="s">
        <v>189</v>
      </c>
      <c r="AU502" s="20" t="s">
        <v>94</v>
      </c>
    </row>
    <row r="503" s="13" customFormat="1">
      <c r="A503" s="13"/>
      <c r="B503" s="230"/>
      <c r="C503" s="231"/>
      <c r="D503" s="223" t="s">
        <v>148</v>
      </c>
      <c r="E503" s="232" t="s">
        <v>42</v>
      </c>
      <c r="F503" s="233" t="s">
        <v>547</v>
      </c>
      <c r="G503" s="231"/>
      <c r="H503" s="232" t="s">
        <v>42</v>
      </c>
      <c r="I503" s="234"/>
      <c r="J503" s="231"/>
      <c r="K503" s="231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148</v>
      </c>
      <c r="AU503" s="239" t="s">
        <v>94</v>
      </c>
      <c r="AV503" s="13" t="s">
        <v>86</v>
      </c>
      <c r="AW503" s="13" t="s">
        <v>40</v>
      </c>
      <c r="AX503" s="13" t="s">
        <v>81</v>
      </c>
      <c r="AY503" s="239" t="s">
        <v>135</v>
      </c>
    </row>
    <row r="504" s="13" customFormat="1">
      <c r="A504" s="13"/>
      <c r="B504" s="230"/>
      <c r="C504" s="231"/>
      <c r="D504" s="223" t="s">
        <v>148</v>
      </c>
      <c r="E504" s="232" t="s">
        <v>42</v>
      </c>
      <c r="F504" s="233" t="s">
        <v>595</v>
      </c>
      <c r="G504" s="231"/>
      <c r="H504" s="232" t="s">
        <v>42</v>
      </c>
      <c r="I504" s="234"/>
      <c r="J504" s="231"/>
      <c r="K504" s="231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148</v>
      </c>
      <c r="AU504" s="239" t="s">
        <v>94</v>
      </c>
      <c r="AV504" s="13" t="s">
        <v>86</v>
      </c>
      <c r="AW504" s="13" t="s">
        <v>40</v>
      </c>
      <c r="AX504" s="13" t="s">
        <v>81</v>
      </c>
      <c r="AY504" s="239" t="s">
        <v>135</v>
      </c>
    </row>
    <row r="505" s="14" customFormat="1">
      <c r="A505" s="14"/>
      <c r="B505" s="240"/>
      <c r="C505" s="241"/>
      <c r="D505" s="223" t="s">
        <v>148</v>
      </c>
      <c r="E505" s="242" t="s">
        <v>42</v>
      </c>
      <c r="F505" s="243" t="s">
        <v>642</v>
      </c>
      <c r="G505" s="241"/>
      <c r="H505" s="244">
        <v>224.63999999999999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148</v>
      </c>
      <c r="AU505" s="250" t="s">
        <v>94</v>
      </c>
      <c r="AV505" s="14" t="s">
        <v>91</v>
      </c>
      <c r="AW505" s="14" t="s">
        <v>40</v>
      </c>
      <c r="AX505" s="14" t="s">
        <v>81</v>
      </c>
      <c r="AY505" s="250" t="s">
        <v>135</v>
      </c>
    </row>
    <row r="506" s="14" customFormat="1">
      <c r="A506" s="14"/>
      <c r="B506" s="240"/>
      <c r="C506" s="241"/>
      <c r="D506" s="223" t="s">
        <v>148</v>
      </c>
      <c r="E506" s="242" t="s">
        <v>42</v>
      </c>
      <c r="F506" s="243" t="s">
        <v>643</v>
      </c>
      <c r="G506" s="241"/>
      <c r="H506" s="244">
        <v>678.60000000000002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148</v>
      </c>
      <c r="AU506" s="250" t="s">
        <v>94</v>
      </c>
      <c r="AV506" s="14" t="s">
        <v>91</v>
      </c>
      <c r="AW506" s="14" t="s">
        <v>40</v>
      </c>
      <c r="AX506" s="14" t="s">
        <v>81</v>
      </c>
      <c r="AY506" s="250" t="s">
        <v>135</v>
      </c>
    </row>
    <row r="507" s="13" customFormat="1">
      <c r="A507" s="13"/>
      <c r="B507" s="230"/>
      <c r="C507" s="231"/>
      <c r="D507" s="223" t="s">
        <v>148</v>
      </c>
      <c r="E507" s="232" t="s">
        <v>42</v>
      </c>
      <c r="F507" s="233" t="s">
        <v>580</v>
      </c>
      <c r="G507" s="231"/>
      <c r="H507" s="232" t="s">
        <v>42</v>
      </c>
      <c r="I507" s="234"/>
      <c r="J507" s="231"/>
      <c r="K507" s="231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148</v>
      </c>
      <c r="AU507" s="239" t="s">
        <v>94</v>
      </c>
      <c r="AV507" s="13" t="s">
        <v>86</v>
      </c>
      <c r="AW507" s="13" t="s">
        <v>40</v>
      </c>
      <c r="AX507" s="13" t="s">
        <v>81</v>
      </c>
      <c r="AY507" s="239" t="s">
        <v>135</v>
      </c>
    </row>
    <row r="508" s="14" customFormat="1">
      <c r="A508" s="14"/>
      <c r="B508" s="240"/>
      <c r="C508" s="241"/>
      <c r="D508" s="223" t="s">
        <v>148</v>
      </c>
      <c r="E508" s="242" t="s">
        <v>42</v>
      </c>
      <c r="F508" s="243" t="s">
        <v>644</v>
      </c>
      <c r="G508" s="241"/>
      <c r="H508" s="244">
        <v>11.375999999999999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148</v>
      </c>
      <c r="AU508" s="250" t="s">
        <v>94</v>
      </c>
      <c r="AV508" s="14" t="s">
        <v>91</v>
      </c>
      <c r="AW508" s="14" t="s">
        <v>40</v>
      </c>
      <c r="AX508" s="14" t="s">
        <v>81</v>
      </c>
      <c r="AY508" s="250" t="s">
        <v>135</v>
      </c>
    </row>
    <row r="509" s="14" customFormat="1">
      <c r="A509" s="14"/>
      <c r="B509" s="240"/>
      <c r="C509" s="241"/>
      <c r="D509" s="223" t="s">
        <v>148</v>
      </c>
      <c r="E509" s="242" t="s">
        <v>42</v>
      </c>
      <c r="F509" s="243" t="s">
        <v>645</v>
      </c>
      <c r="G509" s="241"/>
      <c r="H509" s="244">
        <v>38.868000000000002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148</v>
      </c>
      <c r="AU509" s="250" t="s">
        <v>94</v>
      </c>
      <c r="AV509" s="14" t="s">
        <v>91</v>
      </c>
      <c r="AW509" s="14" t="s">
        <v>40</v>
      </c>
      <c r="AX509" s="14" t="s">
        <v>81</v>
      </c>
      <c r="AY509" s="250" t="s">
        <v>135</v>
      </c>
    </row>
    <row r="510" s="13" customFormat="1">
      <c r="A510" s="13"/>
      <c r="B510" s="230"/>
      <c r="C510" s="231"/>
      <c r="D510" s="223" t="s">
        <v>148</v>
      </c>
      <c r="E510" s="232" t="s">
        <v>42</v>
      </c>
      <c r="F510" s="233" t="s">
        <v>646</v>
      </c>
      <c r="G510" s="231"/>
      <c r="H510" s="232" t="s">
        <v>42</v>
      </c>
      <c r="I510" s="234"/>
      <c r="J510" s="231"/>
      <c r="K510" s="231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148</v>
      </c>
      <c r="AU510" s="239" t="s">
        <v>94</v>
      </c>
      <c r="AV510" s="13" t="s">
        <v>86</v>
      </c>
      <c r="AW510" s="13" t="s">
        <v>40</v>
      </c>
      <c r="AX510" s="13" t="s">
        <v>81</v>
      </c>
      <c r="AY510" s="239" t="s">
        <v>135</v>
      </c>
    </row>
    <row r="511" s="13" customFormat="1">
      <c r="A511" s="13"/>
      <c r="B511" s="230"/>
      <c r="C511" s="231"/>
      <c r="D511" s="223" t="s">
        <v>148</v>
      </c>
      <c r="E511" s="232" t="s">
        <v>42</v>
      </c>
      <c r="F511" s="233" t="s">
        <v>568</v>
      </c>
      <c r="G511" s="231"/>
      <c r="H511" s="232" t="s">
        <v>42</v>
      </c>
      <c r="I511" s="234"/>
      <c r="J511" s="231"/>
      <c r="K511" s="231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148</v>
      </c>
      <c r="AU511" s="239" t="s">
        <v>94</v>
      </c>
      <c r="AV511" s="13" t="s">
        <v>86</v>
      </c>
      <c r="AW511" s="13" t="s">
        <v>40</v>
      </c>
      <c r="AX511" s="13" t="s">
        <v>81</v>
      </c>
      <c r="AY511" s="239" t="s">
        <v>135</v>
      </c>
    </row>
    <row r="512" s="14" customFormat="1">
      <c r="A512" s="14"/>
      <c r="B512" s="240"/>
      <c r="C512" s="241"/>
      <c r="D512" s="223" t="s">
        <v>148</v>
      </c>
      <c r="E512" s="242" t="s">
        <v>42</v>
      </c>
      <c r="F512" s="243" t="s">
        <v>647</v>
      </c>
      <c r="G512" s="241"/>
      <c r="H512" s="244">
        <v>572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148</v>
      </c>
      <c r="AU512" s="250" t="s">
        <v>94</v>
      </c>
      <c r="AV512" s="14" t="s">
        <v>91</v>
      </c>
      <c r="AW512" s="14" t="s">
        <v>40</v>
      </c>
      <c r="AX512" s="14" t="s">
        <v>81</v>
      </c>
      <c r="AY512" s="250" t="s">
        <v>135</v>
      </c>
    </row>
    <row r="513" s="13" customFormat="1">
      <c r="A513" s="13"/>
      <c r="B513" s="230"/>
      <c r="C513" s="231"/>
      <c r="D513" s="223" t="s">
        <v>148</v>
      </c>
      <c r="E513" s="232" t="s">
        <v>42</v>
      </c>
      <c r="F513" s="233" t="s">
        <v>570</v>
      </c>
      <c r="G513" s="231"/>
      <c r="H513" s="232" t="s">
        <v>42</v>
      </c>
      <c r="I513" s="234"/>
      <c r="J513" s="231"/>
      <c r="K513" s="231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148</v>
      </c>
      <c r="AU513" s="239" t="s">
        <v>94</v>
      </c>
      <c r="AV513" s="13" t="s">
        <v>86</v>
      </c>
      <c r="AW513" s="13" t="s">
        <v>40</v>
      </c>
      <c r="AX513" s="13" t="s">
        <v>81</v>
      </c>
      <c r="AY513" s="239" t="s">
        <v>135</v>
      </c>
    </row>
    <row r="514" s="14" customFormat="1">
      <c r="A514" s="14"/>
      <c r="B514" s="240"/>
      <c r="C514" s="241"/>
      <c r="D514" s="223" t="s">
        <v>148</v>
      </c>
      <c r="E514" s="242" t="s">
        <v>42</v>
      </c>
      <c r="F514" s="243" t="s">
        <v>648</v>
      </c>
      <c r="G514" s="241"/>
      <c r="H514" s="244">
        <v>7.4880000000000004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148</v>
      </c>
      <c r="AU514" s="250" t="s">
        <v>94</v>
      </c>
      <c r="AV514" s="14" t="s">
        <v>91</v>
      </c>
      <c r="AW514" s="14" t="s">
        <v>40</v>
      </c>
      <c r="AX514" s="14" t="s">
        <v>81</v>
      </c>
      <c r="AY514" s="250" t="s">
        <v>135</v>
      </c>
    </row>
    <row r="515" s="2" customFormat="1" ht="33" customHeight="1">
      <c r="A515" s="42"/>
      <c r="B515" s="43"/>
      <c r="C515" s="210" t="s">
        <v>649</v>
      </c>
      <c r="D515" s="210" t="s">
        <v>138</v>
      </c>
      <c r="E515" s="211" t="s">
        <v>650</v>
      </c>
      <c r="F515" s="212" t="s">
        <v>651</v>
      </c>
      <c r="G515" s="213" t="s">
        <v>158</v>
      </c>
      <c r="H515" s="214">
        <v>38.109000000000002</v>
      </c>
      <c r="I515" s="215"/>
      <c r="J515" s="216">
        <f>ROUND(I515*H515,2)</f>
        <v>0</v>
      </c>
      <c r="K515" s="212" t="s">
        <v>142</v>
      </c>
      <c r="L515" s="48"/>
      <c r="M515" s="217" t="s">
        <v>42</v>
      </c>
      <c r="N515" s="218" t="s">
        <v>52</v>
      </c>
      <c r="O515" s="88"/>
      <c r="P515" s="219">
        <f>O515*H515</f>
        <v>0</v>
      </c>
      <c r="Q515" s="219">
        <v>0</v>
      </c>
      <c r="R515" s="219">
        <f>Q515*H515</f>
        <v>0</v>
      </c>
      <c r="S515" s="219">
        <v>0</v>
      </c>
      <c r="T515" s="220">
        <f>S515*H515</f>
        <v>0</v>
      </c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R515" s="221" t="s">
        <v>97</v>
      </c>
      <c r="AT515" s="221" t="s">
        <v>138</v>
      </c>
      <c r="AU515" s="221" t="s">
        <v>94</v>
      </c>
      <c r="AY515" s="20" t="s">
        <v>135</v>
      </c>
      <c r="BE515" s="222">
        <f>IF(N515="základní",J515,0)</f>
        <v>0</v>
      </c>
      <c r="BF515" s="222">
        <f>IF(N515="snížená",J515,0)</f>
        <v>0</v>
      </c>
      <c r="BG515" s="222">
        <f>IF(N515="zákl. přenesená",J515,0)</f>
        <v>0</v>
      </c>
      <c r="BH515" s="222">
        <f>IF(N515="sníž. přenesená",J515,0)</f>
        <v>0</v>
      </c>
      <c r="BI515" s="222">
        <f>IF(N515="nulová",J515,0)</f>
        <v>0</v>
      </c>
      <c r="BJ515" s="20" t="s">
        <v>86</v>
      </c>
      <c r="BK515" s="222">
        <f>ROUND(I515*H515,2)</f>
        <v>0</v>
      </c>
      <c r="BL515" s="20" t="s">
        <v>97</v>
      </c>
      <c r="BM515" s="221" t="s">
        <v>652</v>
      </c>
    </row>
    <row r="516" s="2" customFormat="1">
      <c r="A516" s="42"/>
      <c r="B516" s="43"/>
      <c r="C516" s="44"/>
      <c r="D516" s="223" t="s">
        <v>144</v>
      </c>
      <c r="E516" s="44"/>
      <c r="F516" s="224" t="s">
        <v>653</v>
      </c>
      <c r="G516" s="44"/>
      <c r="H516" s="44"/>
      <c r="I516" s="225"/>
      <c r="J516" s="44"/>
      <c r="K516" s="44"/>
      <c r="L516" s="48"/>
      <c r="M516" s="226"/>
      <c r="N516" s="227"/>
      <c r="O516" s="88"/>
      <c r="P516" s="88"/>
      <c r="Q516" s="88"/>
      <c r="R516" s="88"/>
      <c r="S516" s="88"/>
      <c r="T516" s="89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T516" s="20" t="s">
        <v>144</v>
      </c>
      <c r="AU516" s="20" t="s">
        <v>94</v>
      </c>
    </row>
    <row r="517" s="2" customFormat="1">
      <c r="A517" s="42"/>
      <c r="B517" s="43"/>
      <c r="C517" s="44"/>
      <c r="D517" s="228" t="s">
        <v>146</v>
      </c>
      <c r="E517" s="44"/>
      <c r="F517" s="229" t="s">
        <v>654</v>
      </c>
      <c r="G517" s="44"/>
      <c r="H517" s="44"/>
      <c r="I517" s="225"/>
      <c r="J517" s="44"/>
      <c r="K517" s="44"/>
      <c r="L517" s="48"/>
      <c r="M517" s="226"/>
      <c r="N517" s="227"/>
      <c r="O517" s="88"/>
      <c r="P517" s="88"/>
      <c r="Q517" s="88"/>
      <c r="R517" s="88"/>
      <c r="S517" s="88"/>
      <c r="T517" s="89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T517" s="20" t="s">
        <v>146</v>
      </c>
      <c r="AU517" s="20" t="s">
        <v>94</v>
      </c>
    </row>
    <row r="518" s="2" customFormat="1">
      <c r="A518" s="42"/>
      <c r="B518" s="43"/>
      <c r="C518" s="44"/>
      <c r="D518" s="223" t="s">
        <v>189</v>
      </c>
      <c r="E518" s="44"/>
      <c r="F518" s="261" t="s">
        <v>655</v>
      </c>
      <c r="G518" s="44"/>
      <c r="H518" s="44"/>
      <c r="I518" s="225"/>
      <c r="J518" s="44"/>
      <c r="K518" s="44"/>
      <c r="L518" s="48"/>
      <c r="M518" s="226"/>
      <c r="N518" s="227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189</v>
      </c>
      <c r="AU518" s="20" t="s">
        <v>94</v>
      </c>
    </row>
    <row r="519" s="13" customFormat="1">
      <c r="A519" s="13"/>
      <c r="B519" s="230"/>
      <c r="C519" s="231"/>
      <c r="D519" s="223" t="s">
        <v>148</v>
      </c>
      <c r="E519" s="232" t="s">
        <v>42</v>
      </c>
      <c r="F519" s="233" t="s">
        <v>595</v>
      </c>
      <c r="G519" s="231"/>
      <c r="H519" s="232" t="s">
        <v>42</v>
      </c>
      <c r="I519" s="234"/>
      <c r="J519" s="231"/>
      <c r="K519" s="231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148</v>
      </c>
      <c r="AU519" s="239" t="s">
        <v>94</v>
      </c>
      <c r="AV519" s="13" t="s">
        <v>86</v>
      </c>
      <c r="AW519" s="13" t="s">
        <v>40</v>
      </c>
      <c r="AX519" s="13" t="s">
        <v>81</v>
      </c>
      <c r="AY519" s="239" t="s">
        <v>135</v>
      </c>
    </row>
    <row r="520" s="14" customFormat="1">
      <c r="A520" s="14"/>
      <c r="B520" s="240"/>
      <c r="C520" s="241"/>
      <c r="D520" s="223" t="s">
        <v>148</v>
      </c>
      <c r="E520" s="242" t="s">
        <v>42</v>
      </c>
      <c r="F520" s="243" t="s">
        <v>617</v>
      </c>
      <c r="G520" s="241"/>
      <c r="H520" s="244">
        <v>9.3599999999999994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148</v>
      </c>
      <c r="AU520" s="250" t="s">
        <v>94</v>
      </c>
      <c r="AV520" s="14" t="s">
        <v>91</v>
      </c>
      <c r="AW520" s="14" t="s">
        <v>40</v>
      </c>
      <c r="AX520" s="14" t="s">
        <v>81</v>
      </c>
      <c r="AY520" s="250" t="s">
        <v>135</v>
      </c>
    </row>
    <row r="521" s="14" customFormat="1">
      <c r="A521" s="14"/>
      <c r="B521" s="240"/>
      <c r="C521" s="241"/>
      <c r="D521" s="223" t="s">
        <v>148</v>
      </c>
      <c r="E521" s="242" t="s">
        <v>42</v>
      </c>
      <c r="F521" s="243" t="s">
        <v>618</v>
      </c>
      <c r="G521" s="241"/>
      <c r="H521" s="244">
        <v>28.274999999999999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148</v>
      </c>
      <c r="AU521" s="250" t="s">
        <v>94</v>
      </c>
      <c r="AV521" s="14" t="s">
        <v>91</v>
      </c>
      <c r="AW521" s="14" t="s">
        <v>40</v>
      </c>
      <c r="AX521" s="14" t="s">
        <v>81</v>
      </c>
      <c r="AY521" s="250" t="s">
        <v>135</v>
      </c>
    </row>
    <row r="522" s="13" customFormat="1">
      <c r="A522" s="13"/>
      <c r="B522" s="230"/>
      <c r="C522" s="231"/>
      <c r="D522" s="223" t="s">
        <v>148</v>
      </c>
      <c r="E522" s="232" t="s">
        <v>42</v>
      </c>
      <c r="F522" s="233" t="s">
        <v>580</v>
      </c>
      <c r="G522" s="231"/>
      <c r="H522" s="232" t="s">
        <v>42</v>
      </c>
      <c r="I522" s="234"/>
      <c r="J522" s="231"/>
      <c r="K522" s="231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148</v>
      </c>
      <c r="AU522" s="239" t="s">
        <v>94</v>
      </c>
      <c r="AV522" s="13" t="s">
        <v>86</v>
      </c>
      <c r="AW522" s="13" t="s">
        <v>40</v>
      </c>
      <c r="AX522" s="13" t="s">
        <v>81</v>
      </c>
      <c r="AY522" s="239" t="s">
        <v>135</v>
      </c>
    </row>
    <row r="523" s="14" customFormat="1">
      <c r="A523" s="14"/>
      <c r="B523" s="240"/>
      <c r="C523" s="241"/>
      <c r="D523" s="223" t="s">
        <v>148</v>
      </c>
      <c r="E523" s="242" t="s">
        <v>42</v>
      </c>
      <c r="F523" s="243" t="s">
        <v>621</v>
      </c>
      <c r="G523" s="241"/>
      <c r="H523" s="244">
        <v>0.47399999999999998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148</v>
      </c>
      <c r="AU523" s="250" t="s">
        <v>94</v>
      </c>
      <c r="AV523" s="14" t="s">
        <v>91</v>
      </c>
      <c r="AW523" s="14" t="s">
        <v>40</v>
      </c>
      <c r="AX523" s="14" t="s">
        <v>81</v>
      </c>
      <c r="AY523" s="250" t="s">
        <v>135</v>
      </c>
    </row>
    <row r="524" s="2" customFormat="1" ht="24.15" customHeight="1">
      <c r="A524" s="42"/>
      <c r="B524" s="43"/>
      <c r="C524" s="210" t="s">
        <v>656</v>
      </c>
      <c r="D524" s="210" t="s">
        <v>138</v>
      </c>
      <c r="E524" s="211" t="s">
        <v>657</v>
      </c>
      <c r="F524" s="212" t="s">
        <v>658</v>
      </c>
      <c r="G524" s="213" t="s">
        <v>286</v>
      </c>
      <c r="H524" s="214">
        <v>1</v>
      </c>
      <c r="I524" s="215"/>
      <c r="J524" s="216">
        <f>ROUND(I524*H524,2)</f>
        <v>0</v>
      </c>
      <c r="K524" s="212" t="s">
        <v>142</v>
      </c>
      <c r="L524" s="48"/>
      <c r="M524" s="217" t="s">
        <v>42</v>
      </c>
      <c r="N524" s="218" t="s">
        <v>52</v>
      </c>
      <c r="O524" s="88"/>
      <c r="P524" s="219">
        <f>O524*H524</f>
        <v>0</v>
      </c>
      <c r="Q524" s="219">
        <v>0</v>
      </c>
      <c r="R524" s="219">
        <f>Q524*H524</f>
        <v>0</v>
      </c>
      <c r="S524" s="219">
        <v>0.14999999999999999</v>
      </c>
      <c r="T524" s="220">
        <f>S524*H524</f>
        <v>0.14999999999999999</v>
      </c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R524" s="221" t="s">
        <v>97</v>
      </c>
      <c r="AT524" s="221" t="s">
        <v>138</v>
      </c>
      <c r="AU524" s="221" t="s">
        <v>94</v>
      </c>
      <c r="AY524" s="20" t="s">
        <v>135</v>
      </c>
      <c r="BE524" s="222">
        <f>IF(N524="základní",J524,0)</f>
        <v>0</v>
      </c>
      <c r="BF524" s="222">
        <f>IF(N524="snížená",J524,0)</f>
        <v>0</v>
      </c>
      <c r="BG524" s="222">
        <f>IF(N524="zákl. přenesená",J524,0)</f>
        <v>0</v>
      </c>
      <c r="BH524" s="222">
        <f>IF(N524="sníž. přenesená",J524,0)</f>
        <v>0</v>
      </c>
      <c r="BI524" s="222">
        <f>IF(N524="nulová",J524,0)</f>
        <v>0</v>
      </c>
      <c r="BJ524" s="20" t="s">
        <v>86</v>
      </c>
      <c r="BK524" s="222">
        <f>ROUND(I524*H524,2)</f>
        <v>0</v>
      </c>
      <c r="BL524" s="20" t="s">
        <v>97</v>
      </c>
      <c r="BM524" s="221" t="s">
        <v>659</v>
      </c>
    </row>
    <row r="525" s="2" customFormat="1">
      <c r="A525" s="42"/>
      <c r="B525" s="43"/>
      <c r="C525" s="44"/>
      <c r="D525" s="223" t="s">
        <v>144</v>
      </c>
      <c r="E525" s="44"/>
      <c r="F525" s="224" t="s">
        <v>660</v>
      </c>
      <c r="G525" s="44"/>
      <c r="H525" s="44"/>
      <c r="I525" s="225"/>
      <c r="J525" s="44"/>
      <c r="K525" s="44"/>
      <c r="L525" s="48"/>
      <c r="M525" s="226"/>
      <c r="N525" s="227"/>
      <c r="O525" s="88"/>
      <c r="P525" s="88"/>
      <c r="Q525" s="88"/>
      <c r="R525" s="88"/>
      <c r="S525" s="88"/>
      <c r="T525" s="89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T525" s="20" t="s">
        <v>144</v>
      </c>
      <c r="AU525" s="20" t="s">
        <v>94</v>
      </c>
    </row>
    <row r="526" s="2" customFormat="1">
      <c r="A526" s="42"/>
      <c r="B526" s="43"/>
      <c r="C526" s="44"/>
      <c r="D526" s="228" t="s">
        <v>146</v>
      </c>
      <c r="E526" s="44"/>
      <c r="F526" s="229" t="s">
        <v>661</v>
      </c>
      <c r="G526" s="44"/>
      <c r="H526" s="44"/>
      <c r="I526" s="225"/>
      <c r="J526" s="44"/>
      <c r="K526" s="44"/>
      <c r="L526" s="48"/>
      <c r="M526" s="226"/>
      <c r="N526" s="227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146</v>
      </c>
      <c r="AU526" s="20" t="s">
        <v>94</v>
      </c>
    </row>
    <row r="527" s="13" customFormat="1">
      <c r="A527" s="13"/>
      <c r="B527" s="230"/>
      <c r="C527" s="231"/>
      <c r="D527" s="223" t="s">
        <v>148</v>
      </c>
      <c r="E527" s="232" t="s">
        <v>42</v>
      </c>
      <c r="F527" s="233" t="s">
        <v>423</v>
      </c>
      <c r="G527" s="231"/>
      <c r="H527" s="232" t="s">
        <v>42</v>
      </c>
      <c r="I527" s="234"/>
      <c r="J527" s="231"/>
      <c r="K527" s="231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148</v>
      </c>
      <c r="AU527" s="239" t="s">
        <v>94</v>
      </c>
      <c r="AV527" s="13" t="s">
        <v>86</v>
      </c>
      <c r="AW527" s="13" t="s">
        <v>40</v>
      </c>
      <c r="AX527" s="13" t="s">
        <v>81</v>
      </c>
      <c r="AY527" s="239" t="s">
        <v>135</v>
      </c>
    </row>
    <row r="528" s="14" customFormat="1">
      <c r="A528" s="14"/>
      <c r="B528" s="240"/>
      <c r="C528" s="241"/>
      <c r="D528" s="223" t="s">
        <v>148</v>
      </c>
      <c r="E528" s="242" t="s">
        <v>42</v>
      </c>
      <c r="F528" s="243" t="s">
        <v>86</v>
      </c>
      <c r="G528" s="241"/>
      <c r="H528" s="244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148</v>
      </c>
      <c r="AU528" s="250" t="s">
        <v>94</v>
      </c>
      <c r="AV528" s="14" t="s">
        <v>91</v>
      </c>
      <c r="AW528" s="14" t="s">
        <v>40</v>
      </c>
      <c r="AX528" s="14" t="s">
        <v>81</v>
      </c>
      <c r="AY528" s="250" t="s">
        <v>135</v>
      </c>
    </row>
    <row r="529" s="2" customFormat="1" ht="24.15" customHeight="1">
      <c r="A529" s="42"/>
      <c r="B529" s="43"/>
      <c r="C529" s="210" t="s">
        <v>662</v>
      </c>
      <c r="D529" s="210" t="s">
        <v>138</v>
      </c>
      <c r="E529" s="211" t="s">
        <v>663</v>
      </c>
      <c r="F529" s="212" t="s">
        <v>664</v>
      </c>
      <c r="G529" s="213" t="s">
        <v>158</v>
      </c>
      <c r="H529" s="214">
        <v>0.14999999999999999</v>
      </c>
      <c r="I529" s="215"/>
      <c r="J529" s="216">
        <f>ROUND(I529*H529,2)</f>
        <v>0</v>
      </c>
      <c r="K529" s="212" t="s">
        <v>142</v>
      </c>
      <c r="L529" s="48"/>
      <c r="M529" s="217" t="s">
        <v>42</v>
      </c>
      <c r="N529" s="218" t="s">
        <v>52</v>
      </c>
      <c r="O529" s="88"/>
      <c r="P529" s="219">
        <f>O529*H529</f>
        <v>0</v>
      </c>
      <c r="Q529" s="219">
        <v>0</v>
      </c>
      <c r="R529" s="219">
        <f>Q529*H529</f>
        <v>0</v>
      </c>
      <c r="S529" s="219">
        <v>0</v>
      </c>
      <c r="T529" s="220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21" t="s">
        <v>97</v>
      </c>
      <c r="AT529" s="221" t="s">
        <v>138</v>
      </c>
      <c r="AU529" s="221" t="s">
        <v>94</v>
      </c>
      <c r="AY529" s="20" t="s">
        <v>135</v>
      </c>
      <c r="BE529" s="222">
        <f>IF(N529="základní",J529,0)</f>
        <v>0</v>
      </c>
      <c r="BF529" s="222">
        <f>IF(N529="snížená",J529,0)</f>
        <v>0</v>
      </c>
      <c r="BG529" s="222">
        <f>IF(N529="zákl. přenesená",J529,0)</f>
        <v>0</v>
      </c>
      <c r="BH529" s="222">
        <f>IF(N529="sníž. přenesená",J529,0)</f>
        <v>0</v>
      </c>
      <c r="BI529" s="222">
        <f>IF(N529="nulová",J529,0)</f>
        <v>0</v>
      </c>
      <c r="BJ529" s="20" t="s">
        <v>86</v>
      </c>
      <c r="BK529" s="222">
        <f>ROUND(I529*H529,2)</f>
        <v>0</v>
      </c>
      <c r="BL529" s="20" t="s">
        <v>97</v>
      </c>
      <c r="BM529" s="221" t="s">
        <v>665</v>
      </c>
    </row>
    <row r="530" s="2" customFormat="1">
      <c r="A530" s="42"/>
      <c r="B530" s="43"/>
      <c r="C530" s="44"/>
      <c r="D530" s="223" t="s">
        <v>144</v>
      </c>
      <c r="E530" s="44"/>
      <c r="F530" s="224" t="s">
        <v>666</v>
      </c>
      <c r="G530" s="44"/>
      <c r="H530" s="44"/>
      <c r="I530" s="225"/>
      <c r="J530" s="44"/>
      <c r="K530" s="44"/>
      <c r="L530" s="48"/>
      <c r="M530" s="226"/>
      <c r="N530" s="227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144</v>
      </c>
      <c r="AU530" s="20" t="s">
        <v>94</v>
      </c>
    </row>
    <row r="531" s="2" customFormat="1">
      <c r="A531" s="42"/>
      <c r="B531" s="43"/>
      <c r="C531" s="44"/>
      <c r="D531" s="228" t="s">
        <v>146</v>
      </c>
      <c r="E531" s="44"/>
      <c r="F531" s="229" t="s">
        <v>667</v>
      </c>
      <c r="G531" s="44"/>
      <c r="H531" s="44"/>
      <c r="I531" s="225"/>
      <c r="J531" s="44"/>
      <c r="K531" s="44"/>
      <c r="L531" s="48"/>
      <c r="M531" s="226"/>
      <c r="N531" s="227"/>
      <c r="O531" s="88"/>
      <c r="P531" s="88"/>
      <c r="Q531" s="88"/>
      <c r="R531" s="88"/>
      <c r="S531" s="88"/>
      <c r="T531" s="89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T531" s="20" t="s">
        <v>146</v>
      </c>
      <c r="AU531" s="20" t="s">
        <v>94</v>
      </c>
    </row>
    <row r="532" s="2" customFormat="1">
      <c r="A532" s="42"/>
      <c r="B532" s="43"/>
      <c r="C532" s="44"/>
      <c r="D532" s="223" t="s">
        <v>189</v>
      </c>
      <c r="E532" s="44"/>
      <c r="F532" s="261" t="s">
        <v>616</v>
      </c>
      <c r="G532" s="44"/>
      <c r="H532" s="44"/>
      <c r="I532" s="225"/>
      <c r="J532" s="44"/>
      <c r="K532" s="44"/>
      <c r="L532" s="48"/>
      <c r="M532" s="226"/>
      <c r="N532" s="227"/>
      <c r="O532" s="88"/>
      <c r="P532" s="88"/>
      <c r="Q532" s="88"/>
      <c r="R532" s="88"/>
      <c r="S532" s="88"/>
      <c r="T532" s="89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T532" s="20" t="s">
        <v>189</v>
      </c>
      <c r="AU532" s="20" t="s">
        <v>94</v>
      </c>
    </row>
    <row r="533" s="13" customFormat="1">
      <c r="A533" s="13"/>
      <c r="B533" s="230"/>
      <c r="C533" s="231"/>
      <c r="D533" s="223" t="s">
        <v>148</v>
      </c>
      <c r="E533" s="232" t="s">
        <v>42</v>
      </c>
      <c r="F533" s="233" t="s">
        <v>423</v>
      </c>
      <c r="G533" s="231"/>
      <c r="H533" s="232" t="s">
        <v>42</v>
      </c>
      <c r="I533" s="234"/>
      <c r="J533" s="231"/>
      <c r="K533" s="231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148</v>
      </c>
      <c r="AU533" s="239" t="s">
        <v>94</v>
      </c>
      <c r="AV533" s="13" t="s">
        <v>86</v>
      </c>
      <c r="AW533" s="13" t="s">
        <v>40</v>
      </c>
      <c r="AX533" s="13" t="s">
        <v>81</v>
      </c>
      <c r="AY533" s="239" t="s">
        <v>135</v>
      </c>
    </row>
    <row r="534" s="14" customFormat="1">
      <c r="A534" s="14"/>
      <c r="B534" s="240"/>
      <c r="C534" s="241"/>
      <c r="D534" s="223" t="s">
        <v>148</v>
      </c>
      <c r="E534" s="242" t="s">
        <v>42</v>
      </c>
      <c r="F534" s="243" t="s">
        <v>668</v>
      </c>
      <c r="G534" s="241"/>
      <c r="H534" s="244">
        <v>0.14999999999999999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148</v>
      </c>
      <c r="AU534" s="250" t="s">
        <v>94</v>
      </c>
      <c r="AV534" s="14" t="s">
        <v>91</v>
      </c>
      <c r="AW534" s="14" t="s">
        <v>40</v>
      </c>
      <c r="AX534" s="14" t="s">
        <v>86</v>
      </c>
      <c r="AY534" s="250" t="s">
        <v>135</v>
      </c>
    </row>
    <row r="535" s="2" customFormat="1" ht="16.5" customHeight="1">
      <c r="A535" s="42"/>
      <c r="B535" s="43"/>
      <c r="C535" s="210" t="s">
        <v>669</v>
      </c>
      <c r="D535" s="210" t="s">
        <v>138</v>
      </c>
      <c r="E535" s="211" t="s">
        <v>670</v>
      </c>
      <c r="F535" s="212" t="s">
        <v>671</v>
      </c>
      <c r="G535" s="213" t="s">
        <v>158</v>
      </c>
      <c r="H535" s="214">
        <v>0.14999999999999999</v>
      </c>
      <c r="I535" s="215"/>
      <c r="J535" s="216">
        <f>ROUND(I535*H535,2)</f>
        <v>0</v>
      </c>
      <c r="K535" s="212" t="s">
        <v>142</v>
      </c>
      <c r="L535" s="48"/>
      <c r="M535" s="217" t="s">
        <v>42</v>
      </c>
      <c r="N535" s="218" t="s">
        <v>52</v>
      </c>
      <c r="O535" s="88"/>
      <c r="P535" s="219">
        <f>O535*H535</f>
        <v>0</v>
      </c>
      <c r="Q535" s="219">
        <v>0</v>
      </c>
      <c r="R535" s="219">
        <f>Q535*H535</f>
        <v>0</v>
      </c>
      <c r="S535" s="219">
        <v>0</v>
      </c>
      <c r="T535" s="220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21" t="s">
        <v>97</v>
      </c>
      <c r="AT535" s="221" t="s">
        <v>138</v>
      </c>
      <c r="AU535" s="221" t="s">
        <v>94</v>
      </c>
      <c r="AY535" s="20" t="s">
        <v>135</v>
      </c>
      <c r="BE535" s="222">
        <f>IF(N535="základní",J535,0)</f>
        <v>0</v>
      </c>
      <c r="BF535" s="222">
        <f>IF(N535="snížená",J535,0)</f>
        <v>0</v>
      </c>
      <c r="BG535" s="222">
        <f>IF(N535="zákl. přenesená",J535,0)</f>
        <v>0</v>
      </c>
      <c r="BH535" s="222">
        <f>IF(N535="sníž. přenesená",J535,0)</f>
        <v>0</v>
      </c>
      <c r="BI535" s="222">
        <f>IF(N535="nulová",J535,0)</f>
        <v>0</v>
      </c>
      <c r="BJ535" s="20" t="s">
        <v>86</v>
      </c>
      <c r="BK535" s="222">
        <f>ROUND(I535*H535,2)</f>
        <v>0</v>
      </c>
      <c r="BL535" s="20" t="s">
        <v>97</v>
      </c>
      <c r="BM535" s="221" t="s">
        <v>672</v>
      </c>
    </row>
    <row r="536" s="2" customFormat="1">
      <c r="A536" s="42"/>
      <c r="B536" s="43"/>
      <c r="C536" s="44"/>
      <c r="D536" s="223" t="s">
        <v>144</v>
      </c>
      <c r="E536" s="44"/>
      <c r="F536" s="224" t="s">
        <v>673</v>
      </c>
      <c r="G536" s="44"/>
      <c r="H536" s="44"/>
      <c r="I536" s="225"/>
      <c r="J536" s="44"/>
      <c r="K536" s="44"/>
      <c r="L536" s="48"/>
      <c r="M536" s="226"/>
      <c r="N536" s="227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144</v>
      </c>
      <c r="AU536" s="20" t="s">
        <v>94</v>
      </c>
    </row>
    <row r="537" s="2" customFormat="1">
      <c r="A537" s="42"/>
      <c r="B537" s="43"/>
      <c r="C537" s="44"/>
      <c r="D537" s="228" t="s">
        <v>146</v>
      </c>
      <c r="E537" s="44"/>
      <c r="F537" s="229" t="s">
        <v>674</v>
      </c>
      <c r="G537" s="44"/>
      <c r="H537" s="44"/>
      <c r="I537" s="225"/>
      <c r="J537" s="44"/>
      <c r="K537" s="44"/>
      <c r="L537" s="48"/>
      <c r="M537" s="226"/>
      <c r="N537" s="227"/>
      <c r="O537" s="88"/>
      <c r="P537" s="88"/>
      <c r="Q537" s="88"/>
      <c r="R537" s="88"/>
      <c r="S537" s="88"/>
      <c r="T537" s="89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T537" s="20" t="s">
        <v>146</v>
      </c>
      <c r="AU537" s="20" t="s">
        <v>94</v>
      </c>
    </row>
    <row r="538" s="2" customFormat="1">
      <c r="A538" s="42"/>
      <c r="B538" s="43"/>
      <c r="C538" s="44"/>
      <c r="D538" s="223" t="s">
        <v>189</v>
      </c>
      <c r="E538" s="44"/>
      <c r="F538" s="261" t="s">
        <v>675</v>
      </c>
      <c r="G538" s="44"/>
      <c r="H538" s="44"/>
      <c r="I538" s="225"/>
      <c r="J538" s="44"/>
      <c r="K538" s="44"/>
      <c r="L538" s="48"/>
      <c r="M538" s="226"/>
      <c r="N538" s="227"/>
      <c r="O538" s="88"/>
      <c r="P538" s="88"/>
      <c r="Q538" s="88"/>
      <c r="R538" s="88"/>
      <c r="S538" s="88"/>
      <c r="T538" s="89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T538" s="20" t="s">
        <v>189</v>
      </c>
      <c r="AU538" s="20" t="s">
        <v>94</v>
      </c>
    </row>
    <row r="539" s="13" customFormat="1">
      <c r="A539" s="13"/>
      <c r="B539" s="230"/>
      <c r="C539" s="231"/>
      <c r="D539" s="223" t="s">
        <v>148</v>
      </c>
      <c r="E539" s="232" t="s">
        <v>42</v>
      </c>
      <c r="F539" s="233" t="s">
        <v>423</v>
      </c>
      <c r="G539" s="231"/>
      <c r="H539" s="232" t="s">
        <v>42</v>
      </c>
      <c r="I539" s="234"/>
      <c r="J539" s="231"/>
      <c r="K539" s="231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148</v>
      </c>
      <c r="AU539" s="239" t="s">
        <v>94</v>
      </c>
      <c r="AV539" s="13" t="s">
        <v>86</v>
      </c>
      <c r="AW539" s="13" t="s">
        <v>40</v>
      </c>
      <c r="AX539" s="13" t="s">
        <v>81</v>
      </c>
      <c r="AY539" s="239" t="s">
        <v>135</v>
      </c>
    </row>
    <row r="540" s="14" customFormat="1">
      <c r="A540" s="14"/>
      <c r="B540" s="240"/>
      <c r="C540" s="241"/>
      <c r="D540" s="223" t="s">
        <v>148</v>
      </c>
      <c r="E540" s="242" t="s">
        <v>42</v>
      </c>
      <c r="F540" s="243" t="s">
        <v>668</v>
      </c>
      <c r="G540" s="241"/>
      <c r="H540" s="244">
        <v>0.14999999999999999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148</v>
      </c>
      <c r="AU540" s="250" t="s">
        <v>94</v>
      </c>
      <c r="AV540" s="14" t="s">
        <v>91</v>
      </c>
      <c r="AW540" s="14" t="s">
        <v>40</v>
      </c>
      <c r="AX540" s="14" t="s">
        <v>86</v>
      </c>
      <c r="AY540" s="250" t="s">
        <v>135</v>
      </c>
    </row>
    <row r="541" s="2" customFormat="1" ht="24.15" customHeight="1">
      <c r="A541" s="42"/>
      <c r="B541" s="43"/>
      <c r="C541" s="210" t="s">
        <v>676</v>
      </c>
      <c r="D541" s="210" t="s">
        <v>138</v>
      </c>
      <c r="E541" s="211" t="s">
        <v>677</v>
      </c>
      <c r="F541" s="212" t="s">
        <v>678</v>
      </c>
      <c r="G541" s="213" t="s">
        <v>158</v>
      </c>
      <c r="H541" s="214">
        <v>0.59999999999999998</v>
      </c>
      <c r="I541" s="215"/>
      <c r="J541" s="216">
        <f>ROUND(I541*H541,2)</f>
        <v>0</v>
      </c>
      <c r="K541" s="212" t="s">
        <v>142</v>
      </c>
      <c r="L541" s="48"/>
      <c r="M541" s="217" t="s">
        <v>42</v>
      </c>
      <c r="N541" s="218" t="s">
        <v>52</v>
      </c>
      <c r="O541" s="88"/>
      <c r="P541" s="219">
        <f>O541*H541</f>
        <v>0</v>
      </c>
      <c r="Q541" s="219">
        <v>0</v>
      </c>
      <c r="R541" s="219">
        <f>Q541*H541</f>
        <v>0</v>
      </c>
      <c r="S541" s="219">
        <v>0</v>
      </c>
      <c r="T541" s="220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21" t="s">
        <v>97</v>
      </c>
      <c r="AT541" s="221" t="s">
        <v>138</v>
      </c>
      <c r="AU541" s="221" t="s">
        <v>94</v>
      </c>
      <c r="AY541" s="20" t="s">
        <v>135</v>
      </c>
      <c r="BE541" s="222">
        <f>IF(N541="základní",J541,0)</f>
        <v>0</v>
      </c>
      <c r="BF541" s="222">
        <f>IF(N541="snížená",J541,0)</f>
        <v>0</v>
      </c>
      <c r="BG541" s="222">
        <f>IF(N541="zákl. přenesená",J541,0)</f>
        <v>0</v>
      </c>
      <c r="BH541" s="222">
        <f>IF(N541="sníž. přenesená",J541,0)</f>
        <v>0</v>
      </c>
      <c r="BI541" s="222">
        <f>IF(N541="nulová",J541,0)</f>
        <v>0</v>
      </c>
      <c r="BJ541" s="20" t="s">
        <v>86</v>
      </c>
      <c r="BK541" s="222">
        <f>ROUND(I541*H541,2)</f>
        <v>0</v>
      </c>
      <c r="BL541" s="20" t="s">
        <v>97</v>
      </c>
      <c r="BM541" s="221" t="s">
        <v>679</v>
      </c>
    </row>
    <row r="542" s="2" customFormat="1">
      <c r="A542" s="42"/>
      <c r="B542" s="43"/>
      <c r="C542" s="44"/>
      <c r="D542" s="223" t="s">
        <v>144</v>
      </c>
      <c r="E542" s="44"/>
      <c r="F542" s="224" t="s">
        <v>680</v>
      </c>
      <c r="G542" s="44"/>
      <c r="H542" s="44"/>
      <c r="I542" s="225"/>
      <c r="J542" s="44"/>
      <c r="K542" s="44"/>
      <c r="L542" s="48"/>
      <c r="M542" s="226"/>
      <c r="N542" s="227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144</v>
      </c>
      <c r="AU542" s="20" t="s">
        <v>94</v>
      </c>
    </row>
    <row r="543" s="2" customFormat="1">
      <c r="A543" s="42"/>
      <c r="B543" s="43"/>
      <c r="C543" s="44"/>
      <c r="D543" s="228" t="s">
        <v>146</v>
      </c>
      <c r="E543" s="44"/>
      <c r="F543" s="229" t="s">
        <v>681</v>
      </c>
      <c r="G543" s="44"/>
      <c r="H543" s="44"/>
      <c r="I543" s="225"/>
      <c r="J543" s="44"/>
      <c r="K543" s="44"/>
      <c r="L543" s="48"/>
      <c r="M543" s="226"/>
      <c r="N543" s="227"/>
      <c r="O543" s="88"/>
      <c r="P543" s="88"/>
      <c r="Q543" s="88"/>
      <c r="R543" s="88"/>
      <c r="S543" s="88"/>
      <c r="T543" s="89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T543" s="20" t="s">
        <v>146</v>
      </c>
      <c r="AU543" s="20" t="s">
        <v>94</v>
      </c>
    </row>
    <row r="544" s="2" customFormat="1">
      <c r="A544" s="42"/>
      <c r="B544" s="43"/>
      <c r="C544" s="44"/>
      <c r="D544" s="223" t="s">
        <v>189</v>
      </c>
      <c r="E544" s="44"/>
      <c r="F544" s="261" t="s">
        <v>675</v>
      </c>
      <c r="G544" s="44"/>
      <c r="H544" s="44"/>
      <c r="I544" s="225"/>
      <c r="J544" s="44"/>
      <c r="K544" s="44"/>
      <c r="L544" s="48"/>
      <c r="M544" s="226"/>
      <c r="N544" s="227"/>
      <c r="O544" s="88"/>
      <c r="P544" s="88"/>
      <c r="Q544" s="88"/>
      <c r="R544" s="88"/>
      <c r="S544" s="88"/>
      <c r="T544" s="89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T544" s="20" t="s">
        <v>189</v>
      </c>
      <c r="AU544" s="20" t="s">
        <v>94</v>
      </c>
    </row>
    <row r="545" s="13" customFormat="1">
      <c r="A545" s="13"/>
      <c r="B545" s="230"/>
      <c r="C545" s="231"/>
      <c r="D545" s="223" t="s">
        <v>148</v>
      </c>
      <c r="E545" s="232" t="s">
        <v>42</v>
      </c>
      <c r="F545" s="233" t="s">
        <v>646</v>
      </c>
      <c r="G545" s="231"/>
      <c r="H545" s="232" t="s">
        <v>42</v>
      </c>
      <c r="I545" s="234"/>
      <c r="J545" s="231"/>
      <c r="K545" s="231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148</v>
      </c>
      <c r="AU545" s="239" t="s">
        <v>94</v>
      </c>
      <c r="AV545" s="13" t="s">
        <v>86</v>
      </c>
      <c r="AW545" s="13" t="s">
        <v>40</v>
      </c>
      <c r="AX545" s="13" t="s">
        <v>81</v>
      </c>
      <c r="AY545" s="239" t="s">
        <v>135</v>
      </c>
    </row>
    <row r="546" s="13" customFormat="1">
      <c r="A546" s="13"/>
      <c r="B546" s="230"/>
      <c r="C546" s="231"/>
      <c r="D546" s="223" t="s">
        <v>148</v>
      </c>
      <c r="E546" s="232" t="s">
        <v>42</v>
      </c>
      <c r="F546" s="233" t="s">
        <v>423</v>
      </c>
      <c r="G546" s="231"/>
      <c r="H546" s="232" t="s">
        <v>42</v>
      </c>
      <c r="I546" s="234"/>
      <c r="J546" s="231"/>
      <c r="K546" s="231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148</v>
      </c>
      <c r="AU546" s="239" t="s">
        <v>94</v>
      </c>
      <c r="AV546" s="13" t="s">
        <v>86</v>
      </c>
      <c r="AW546" s="13" t="s">
        <v>40</v>
      </c>
      <c r="AX546" s="13" t="s">
        <v>81</v>
      </c>
      <c r="AY546" s="239" t="s">
        <v>135</v>
      </c>
    </row>
    <row r="547" s="14" customFormat="1">
      <c r="A547" s="14"/>
      <c r="B547" s="240"/>
      <c r="C547" s="241"/>
      <c r="D547" s="223" t="s">
        <v>148</v>
      </c>
      <c r="E547" s="242" t="s">
        <v>42</v>
      </c>
      <c r="F547" s="243" t="s">
        <v>682</v>
      </c>
      <c r="G547" s="241"/>
      <c r="H547" s="244">
        <v>0.59999999999999998</v>
      </c>
      <c r="I547" s="245"/>
      <c r="J547" s="241"/>
      <c r="K547" s="241"/>
      <c r="L547" s="246"/>
      <c r="M547" s="284"/>
      <c r="N547" s="285"/>
      <c r="O547" s="285"/>
      <c r="P547" s="285"/>
      <c r="Q547" s="285"/>
      <c r="R547" s="285"/>
      <c r="S547" s="285"/>
      <c r="T547" s="28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148</v>
      </c>
      <c r="AU547" s="250" t="s">
        <v>94</v>
      </c>
      <c r="AV547" s="14" t="s">
        <v>91</v>
      </c>
      <c r="AW547" s="14" t="s">
        <v>40</v>
      </c>
      <c r="AX547" s="14" t="s">
        <v>86</v>
      </c>
      <c r="AY547" s="250" t="s">
        <v>135</v>
      </c>
    </row>
    <row r="548" s="2" customFormat="1" ht="6.96" customHeight="1">
      <c r="A548" s="42"/>
      <c r="B548" s="63"/>
      <c r="C548" s="64"/>
      <c r="D548" s="64"/>
      <c r="E548" s="64"/>
      <c r="F548" s="64"/>
      <c r="G548" s="64"/>
      <c r="H548" s="64"/>
      <c r="I548" s="64"/>
      <c r="J548" s="64"/>
      <c r="K548" s="64"/>
      <c r="L548" s="48"/>
      <c r="M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</row>
  </sheetData>
  <sheetProtection sheet="1" autoFilter="0" formatColumns="0" formatRows="0" objects="1" scenarios="1" spinCount="100000" saltValue="JmcTpsq/eCuT8aXTUNl9cjm9JXJwzeDkFMTfK4+k73JxVcnRO6La525TW0v+7iI62JofQGRz/uJkl2D8bm07QQ==" hashValue="WXQbzMzUN4loT0FRV1/CJoVq6syEoLnAQZD+vSaJWcpXKabgwPvTy5aNpuf/5CTjmtPxHK4UpfqD3kFaq7E/HQ==" algorithmName="SHA-512" password="CC35"/>
  <autoFilter ref="C86:K54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6_01/181151311"/>
    <hyperlink ref="F105" r:id="rId2" display="https://podminky.urs.cz/item/CS_URS_2026_01/181351003"/>
    <hyperlink ref="F110" r:id="rId3" display="https://podminky.urs.cz/item/CS_URS_2026_01/181411141"/>
    <hyperlink ref="F119" r:id="rId4" display="https://podminky.urs.cz/item/CS_URS_2026_01/183403114"/>
    <hyperlink ref="F124" r:id="rId5" display="https://podminky.urs.cz/item/CS_URS_2026_01/181102302"/>
    <hyperlink ref="F135" r:id="rId6" display="https://podminky.urs.cz/item/CS_URS_2026_01/564581111"/>
    <hyperlink ref="F140" r:id="rId7" display="https://podminky.urs.cz/item/CS_URS_2026_01/564871016"/>
    <hyperlink ref="F145" r:id="rId8" display="https://podminky.urs.cz/item/CS_URS_2026_01/565145101"/>
    <hyperlink ref="F150" r:id="rId9" display="https://podminky.urs.cz/item/CS_URS_2026_01/573211111"/>
    <hyperlink ref="F155" r:id="rId10" display="https://podminky.urs.cz/item/CS_URS_2026_01/577134011"/>
    <hyperlink ref="F160" r:id="rId11" display="https://podminky.urs.cz/item/CS_URS_2026_01/919121213"/>
    <hyperlink ref="F166" r:id="rId12" display="https://podminky.urs.cz/item/CS_URS_2026_01/938908411"/>
    <hyperlink ref="F171" r:id="rId13" display="https://podminky.urs.cz/item/CS_URS_2026_01/938909311"/>
    <hyperlink ref="F177" r:id="rId14" display="https://podminky.urs.cz/item/CS_URS_2026_01/998225111"/>
    <hyperlink ref="F182" r:id="rId15" display="https://podminky.urs.cz/item/CS_URS_2026_01/596211120"/>
    <hyperlink ref="F194" r:id="rId16" display="https://podminky.urs.cz/item/CS_URS_2026_01/596211123"/>
    <hyperlink ref="F218" r:id="rId17" display="https://podminky.urs.cz/item/CS_URS_2026_01/596211230"/>
    <hyperlink ref="F237" r:id="rId18" display="https://podminky.urs.cz/item/CS_URS_2026_01/916111123"/>
    <hyperlink ref="F249" r:id="rId19" display="https://podminky.urs.cz/item/CS_URS_2026_01/916231213"/>
    <hyperlink ref="F258" r:id="rId20" display="https://podminky.urs.cz/item/CS_URS_2026_01/916241213"/>
    <hyperlink ref="F267" r:id="rId21" display="https://podminky.urs.cz/item/CS_URS_2026_01/916991121"/>
    <hyperlink ref="F284" r:id="rId22" display="https://podminky.urs.cz/item/CS_URS_2026_01/998223011"/>
    <hyperlink ref="F300" r:id="rId23" display="https://podminky.urs.cz/item/CS_URS_2026_01/953171023"/>
    <hyperlink ref="F309" r:id="rId24" display="https://podminky.urs.cz/item/CS_URS_2026_01/998274101"/>
    <hyperlink ref="F315" r:id="rId25" display="https://podminky.urs.cz/item/CS_URS_2026_01/034303000"/>
    <hyperlink ref="F322" r:id="rId26" display="https://podminky.urs.cz/item/CS_URS_2026_01/914111111"/>
    <hyperlink ref="F328" r:id="rId27" display="https://podminky.urs.cz/item/CS_URS_2026_01/915211112"/>
    <hyperlink ref="F334" r:id="rId28" display="https://podminky.urs.cz/item/CS_URS_2026_01/915611111"/>
    <hyperlink ref="F339" r:id="rId29" display="https://podminky.urs.cz/item/CS_URS_2026_01/915231112"/>
    <hyperlink ref="F344" r:id="rId30" display="https://podminky.urs.cz/item/CS_URS_2026_01/915621111"/>
    <hyperlink ref="F350" r:id="rId31" display="https://podminky.urs.cz/item/CS_URS_2026_01/919112213"/>
    <hyperlink ref="F356" r:id="rId32" display="https://podminky.urs.cz/item/CS_URS_2026_01/919735111"/>
    <hyperlink ref="F361" r:id="rId33" display="https://podminky.urs.cz/item/CS_URS_2026_01/113154518"/>
    <hyperlink ref="F369" r:id="rId34" display="https://podminky.urs.cz/item/CS_URS_2026_01/113107322"/>
    <hyperlink ref="F376" r:id="rId35" display="https://podminky.urs.cz/item/CS_URS_2026_01/966006211"/>
    <hyperlink ref="F381" r:id="rId36" display="https://podminky.urs.cz/item/CS_URS_2026_01/997221141"/>
    <hyperlink ref="F390" r:id="rId37" display="https://podminky.urs.cz/item/CS_URS_2026_01/997221551"/>
    <hyperlink ref="F398" r:id="rId38" display="https://podminky.urs.cz/item/CS_URS_2026_01/997221559"/>
    <hyperlink ref="F409" r:id="rId39" display="https://podminky.urs.cz/item/CS_URS_2026_01/997221875"/>
    <hyperlink ref="F416" r:id="rId40" display="https://podminky.urs.cz/item/CS_URS_2026_01/113106061"/>
    <hyperlink ref="F422" r:id="rId41" display="https://podminky.urs.cz/item/CS_URS_2026_01/113106171"/>
    <hyperlink ref="F431" r:id="rId42" display="https://podminky.urs.cz/item/CS_URS_2026_01/113202111"/>
    <hyperlink ref="F437" r:id="rId43" display="https://podminky.urs.cz/item/CS_URS_2026_01/113201112"/>
    <hyperlink ref="F443" r:id="rId44" display="https://podminky.urs.cz/item/CS_URS_2026_01/113107330"/>
    <hyperlink ref="F451" r:id="rId45" display="https://podminky.urs.cz/item/CS_URS_2026_01/979071021"/>
    <hyperlink ref="F456" r:id="rId46" display="https://podminky.urs.cz/item/CS_URS_2026_01/979054451"/>
    <hyperlink ref="F465" r:id="rId47" display="https://podminky.urs.cz/item/CS_URS_2026_01/997221611"/>
    <hyperlink ref="F483" r:id="rId48" display="https://podminky.urs.cz/item/CS_URS_2026_01/997221151"/>
    <hyperlink ref="F488" r:id="rId49" display="https://podminky.urs.cz/item/CS_URS_2026_01/997221561"/>
    <hyperlink ref="F501" r:id="rId50" display="https://podminky.urs.cz/item/CS_URS_2026_01/997221569"/>
    <hyperlink ref="F517" r:id="rId51" display="https://podminky.urs.cz/item/CS_URS_2026_01/997221861"/>
    <hyperlink ref="F526" r:id="rId52" display="https://podminky.urs.cz/item/CS_URS_2026_01/899103211"/>
    <hyperlink ref="F531" r:id="rId53" display="https://podminky.urs.cz/item/CS_URS_2026_01/997221612"/>
    <hyperlink ref="F537" r:id="rId54" display="https://podminky.urs.cz/item/CS_URS_2026_01/997221571"/>
    <hyperlink ref="F543" r:id="rId55" display="https://podminky.urs.cz/item/CS_URS_2026_01/99722157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104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Opravy škod po povodni, komunikace Opavská, komunikace k ČOV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105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30" customHeight="1">
      <c r="A9" s="42"/>
      <c r="B9" s="48"/>
      <c r="C9" s="42"/>
      <c r="D9" s="42"/>
      <c r="E9" s="139" t="s">
        <v>683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90</v>
      </c>
      <c r="G11" s="42"/>
      <c r="H11" s="42"/>
      <c r="I11" s="136" t="s">
        <v>20</v>
      </c>
      <c r="J11" s="140" t="s">
        <v>21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42"/>
      <c r="E13" s="42"/>
      <c r="F13" s="42"/>
      <c r="G13" s="42"/>
      <c r="H13" s="42"/>
      <c r="I13" s="142" t="s">
        <v>28</v>
      </c>
      <c r="J13" s="143" t="s">
        <v>107</v>
      </c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ROUND(J91,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ROUND((SUM(BE91:BE798)),  2)</f>
        <v>0</v>
      </c>
      <c r="G33" s="42"/>
      <c r="H33" s="42"/>
      <c r="I33" s="154">
        <v>0.20999999999999999</v>
      </c>
      <c r="J33" s="153">
        <f>ROUND(((SUM(BE91:BE798))*I33),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ROUND((SUM(BF91:BF798)),  2)</f>
        <v>0</v>
      </c>
      <c r="G34" s="42"/>
      <c r="H34" s="42"/>
      <c r="I34" s="154">
        <v>0.12</v>
      </c>
      <c r="J34" s="153">
        <f>ROUND(((SUM(BF91:BF798))*I34),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ROUND((SUM(BG91:BG798)),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ROUND((SUM(BH91:BH798)),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ROUND((SUM(BI91:BI798)),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>Opravy škod po povodni, komunikace Opavská, komunikace k ČOV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105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30" customHeight="1">
      <c r="A50" s="42"/>
      <c r="B50" s="43"/>
      <c r="C50" s="44"/>
      <c r="D50" s="44"/>
      <c r="E50" s="73" t="str">
        <f>E9</f>
        <v>2 - Opravy škod po povodni I. etapa – SO 101 Komunikace-ulice Opavská-sever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109</v>
      </c>
      <c r="D57" s="168"/>
      <c r="E57" s="168"/>
      <c r="F57" s="168"/>
      <c r="G57" s="168"/>
      <c r="H57" s="168"/>
      <c r="I57" s="168"/>
      <c r="J57" s="169" t="s">
        <v>110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J91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111</v>
      </c>
    </row>
    <row r="60" s="9" customFormat="1" ht="24.96" customHeight="1">
      <c r="A60" s="9"/>
      <c r="B60" s="171"/>
      <c r="C60" s="172"/>
      <c r="D60" s="173" t="s">
        <v>112</v>
      </c>
      <c r="E60" s="174"/>
      <c r="F60" s="174"/>
      <c r="G60" s="174"/>
      <c r="H60" s="174"/>
      <c r="I60" s="174"/>
      <c r="J60" s="175">
        <f>J92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113</v>
      </c>
      <c r="E61" s="180"/>
      <c r="F61" s="180"/>
      <c r="G61" s="180"/>
      <c r="H61" s="180"/>
      <c r="I61" s="180"/>
      <c r="J61" s="181">
        <f>J93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684</v>
      </c>
      <c r="E62" s="180"/>
      <c r="F62" s="180"/>
      <c r="G62" s="180"/>
      <c r="H62" s="180"/>
      <c r="I62" s="180"/>
      <c r="J62" s="181">
        <f>J201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114</v>
      </c>
      <c r="E63" s="180"/>
      <c r="F63" s="180"/>
      <c r="G63" s="180"/>
      <c r="H63" s="180"/>
      <c r="I63" s="180"/>
      <c r="J63" s="181">
        <f>J220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J275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116</v>
      </c>
      <c r="E65" s="180"/>
      <c r="F65" s="180"/>
      <c r="G65" s="180"/>
      <c r="H65" s="180"/>
      <c r="I65" s="180"/>
      <c r="J65" s="181">
        <f>J471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7"/>
      <c r="C66" s="178"/>
      <c r="D66" s="179" t="s">
        <v>685</v>
      </c>
      <c r="E66" s="180"/>
      <c r="F66" s="180"/>
      <c r="G66" s="180"/>
      <c r="H66" s="180"/>
      <c r="I66" s="180"/>
      <c r="J66" s="181">
        <f>J515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7"/>
      <c r="C67" s="178"/>
      <c r="D67" s="179" t="s">
        <v>117</v>
      </c>
      <c r="E67" s="180"/>
      <c r="F67" s="180"/>
      <c r="G67" s="180"/>
      <c r="H67" s="180"/>
      <c r="I67" s="180"/>
      <c r="J67" s="181">
        <f>J520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7"/>
      <c r="C68" s="178"/>
      <c r="D68" s="179" t="s">
        <v>118</v>
      </c>
      <c r="E68" s="180"/>
      <c r="F68" s="180"/>
      <c r="G68" s="180"/>
      <c r="H68" s="180"/>
      <c r="I68" s="180"/>
      <c r="J68" s="181">
        <f>J521</f>
        <v>0</v>
      </c>
      <c r="K68" s="178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7"/>
      <c r="C69" s="178"/>
      <c r="D69" s="179" t="s">
        <v>119</v>
      </c>
      <c r="E69" s="180"/>
      <c r="F69" s="180"/>
      <c r="G69" s="180"/>
      <c r="H69" s="180"/>
      <c r="I69" s="180"/>
      <c r="J69" s="181">
        <f>J547</f>
        <v>0</v>
      </c>
      <c r="K69" s="178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1"/>
      <c r="C70" s="172"/>
      <c r="D70" s="173" t="s">
        <v>686</v>
      </c>
      <c r="E70" s="174"/>
      <c r="F70" s="174"/>
      <c r="G70" s="174"/>
      <c r="H70" s="174"/>
      <c r="I70" s="174"/>
      <c r="J70" s="175">
        <f>J769</f>
        <v>0</v>
      </c>
      <c r="K70" s="172"/>
      <c r="L70" s="17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7"/>
      <c r="C71" s="178"/>
      <c r="D71" s="179" t="s">
        <v>687</v>
      </c>
      <c r="E71" s="180"/>
      <c r="F71" s="180"/>
      <c r="G71" s="180"/>
      <c r="H71" s="180"/>
      <c r="I71" s="180"/>
      <c r="J71" s="181">
        <f>J770</f>
        <v>0</v>
      </c>
      <c r="K71" s="178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7" s="2" customFormat="1" ht="6.96" customHeight="1">
      <c r="A77" s="42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24.96" customHeight="1">
      <c r="A78" s="42"/>
      <c r="B78" s="43"/>
      <c r="C78" s="26" t="s">
        <v>120</v>
      </c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16</v>
      </c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6.5" customHeight="1">
      <c r="A81" s="42"/>
      <c r="B81" s="43"/>
      <c r="C81" s="44"/>
      <c r="D81" s="44"/>
      <c r="E81" s="166" t="str">
        <f>E7</f>
        <v>Opravy škod po povodni, komunikace Opavská, komunikace k ČOV</v>
      </c>
      <c r="F81" s="35"/>
      <c r="G81" s="35"/>
      <c r="H81" s="35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2" customHeight="1">
      <c r="A82" s="42"/>
      <c r="B82" s="43"/>
      <c r="C82" s="35" t="s">
        <v>105</v>
      </c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30" customHeight="1">
      <c r="A83" s="42"/>
      <c r="B83" s="43"/>
      <c r="C83" s="44"/>
      <c r="D83" s="44"/>
      <c r="E83" s="73" t="str">
        <f>E9</f>
        <v>2 - Opravy škod po povodni I. etapa – SO 101 Komunikace-ulice Opavská-sever</v>
      </c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2" customHeight="1">
      <c r="A85" s="42"/>
      <c r="B85" s="43"/>
      <c r="C85" s="35" t="s">
        <v>22</v>
      </c>
      <c r="D85" s="44"/>
      <c r="E85" s="44"/>
      <c r="F85" s="30" t="str">
        <f>F12</f>
        <v>Krnov</v>
      </c>
      <c r="G85" s="44"/>
      <c r="H85" s="44"/>
      <c r="I85" s="35" t="s">
        <v>24</v>
      </c>
      <c r="J85" s="76" t="str">
        <f>IF(J12="","",J12)</f>
        <v>26. 9. 2025</v>
      </c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5" t="s">
        <v>30</v>
      </c>
      <c r="D87" s="44"/>
      <c r="E87" s="44"/>
      <c r="F87" s="30" t="str">
        <f>E15</f>
        <v xml:space="preserve">Město Krnov </v>
      </c>
      <c r="G87" s="44"/>
      <c r="H87" s="44"/>
      <c r="I87" s="35" t="s">
        <v>38</v>
      </c>
      <c r="J87" s="40" t="str">
        <f>E21</f>
        <v>Ing. Petr Doležel</v>
      </c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25.65" customHeight="1">
      <c r="A88" s="42"/>
      <c r="B88" s="43"/>
      <c r="C88" s="35" t="s">
        <v>36</v>
      </c>
      <c r="D88" s="44"/>
      <c r="E88" s="44"/>
      <c r="F88" s="30" t="str">
        <f>IF(E18="","",E18)</f>
        <v>Vyplň údaj</v>
      </c>
      <c r="G88" s="44"/>
      <c r="H88" s="44"/>
      <c r="I88" s="35" t="s">
        <v>43</v>
      </c>
      <c r="J88" s="40" t="str">
        <f>E24</f>
        <v xml:space="preserve">ing.Pospíšil Michal                  </v>
      </c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0.32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11" customFormat="1" ht="29.28" customHeight="1">
      <c r="A90" s="183"/>
      <c r="B90" s="184"/>
      <c r="C90" s="185" t="s">
        <v>121</v>
      </c>
      <c r="D90" s="186" t="s">
        <v>66</v>
      </c>
      <c r="E90" s="186" t="s">
        <v>62</v>
      </c>
      <c r="F90" s="186" t="s">
        <v>63</v>
      </c>
      <c r="G90" s="186" t="s">
        <v>122</v>
      </c>
      <c r="H90" s="186" t="s">
        <v>123</v>
      </c>
      <c r="I90" s="186" t="s">
        <v>124</v>
      </c>
      <c r="J90" s="186" t="s">
        <v>110</v>
      </c>
      <c r="K90" s="187" t="s">
        <v>125</v>
      </c>
      <c r="L90" s="188"/>
      <c r="M90" s="96" t="s">
        <v>42</v>
      </c>
      <c r="N90" s="97" t="s">
        <v>51</v>
      </c>
      <c r="O90" s="97" t="s">
        <v>126</v>
      </c>
      <c r="P90" s="97" t="s">
        <v>127</v>
      </c>
      <c r="Q90" s="97" t="s">
        <v>128</v>
      </c>
      <c r="R90" s="97" t="s">
        <v>129</v>
      </c>
      <c r="S90" s="97" t="s">
        <v>130</v>
      </c>
      <c r="T90" s="98" t="s">
        <v>131</v>
      </c>
      <c r="U90" s="183"/>
      <c r="V90" s="183"/>
      <c r="W90" s="183"/>
      <c r="X90" s="183"/>
      <c r="Y90" s="183"/>
      <c r="Z90" s="183"/>
      <c r="AA90" s="183"/>
      <c r="AB90" s="183"/>
      <c r="AC90" s="183"/>
      <c r="AD90" s="183"/>
      <c r="AE90" s="183"/>
    </row>
    <row r="91" s="2" customFormat="1" ht="22.8" customHeight="1">
      <c r="A91" s="42"/>
      <c r="B91" s="43"/>
      <c r="C91" s="103" t="s">
        <v>132</v>
      </c>
      <c r="D91" s="44"/>
      <c r="E91" s="44"/>
      <c r="F91" s="44"/>
      <c r="G91" s="44"/>
      <c r="H91" s="44"/>
      <c r="I91" s="44"/>
      <c r="J91" s="189">
        <f>BK91</f>
        <v>0</v>
      </c>
      <c r="K91" s="44"/>
      <c r="L91" s="48"/>
      <c r="M91" s="99"/>
      <c r="N91" s="190"/>
      <c r="O91" s="100"/>
      <c r="P91" s="191">
        <f>P92+P769</f>
        <v>0</v>
      </c>
      <c r="Q91" s="100"/>
      <c r="R91" s="191">
        <f>R92+R769</f>
        <v>767.98119745999998</v>
      </c>
      <c r="S91" s="100"/>
      <c r="T91" s="192">
        <f>T92+T769</f>
        <v>504.91649999999981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80</v>
      </c>
      <c r="AU91" s="20" t="s">
        <v>111</v>
      </c>
      <c r="BK91" s="193">
        <f>BK92+BK769</f>
        <v>0</v>
      </c>
    </row>
    <row r="92" s="12" customFormat="1" ht="25.92" customHeight="1">
      <c r="A92" s="12"/>
      <c r="B92" s="194"/>
      <c r="C92" s="195"/>
      <c r="D92" s="196" t="s">
        <v>80</v>
      </c>
      <c r="E92" s="197" t="s">
        <v>133</v>
      </c>
      <c r="F92" s="197" t="s">
        <v>134</v>
      </c>
      <c r="G92" s="195"/>
      <c r="H92" s="195"/>
      <c r="I92" s="198"/>
      <c r="J92" s="199">
        <f>BK92</f>
        <v>0</v>
      </c>
      <c r="K92" s="195"/>
      <c r="L92" s="200"/>
      <c r="M92" s="201"/>
      <c r="N92" s="202"/>
      <c r="O92" s="202"/>
      <c r="P92" s="203">
        <f>P93+P201+P220+P275+P471+P515+P520</f>
        <v>0</v>
      </c>
      <c r="Q92" s="202"/>
      <c r="R92" s="203">
        <f>R93+R201+R220+R275+R471+R515+R520</f>
        <v>767.96429546000002</v>
      </c>
      <c r="S92" s="202"/>
      <c r="T92" s="204">
        <f>T93+T201+T220+T275+T471+T515+T520</f>
        <v>504.91649999999981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5" t="s">
        <v>86</v>
      </c>
      <c r="AT92" s="206" t="s">
        <v>80</v>
      </c>
      <c r="AU92" s="206" t="s">
        <v>81</v>
      </c>
      <c r="AY92" s="205" t="s">
        <v>135</v>
      </c>
      <c r="BK92" s="207">
        <f>BK93+BK201+BK220+BK275+BK471+BK515+BK520</f>
        <v>0</v>
      </c>
    </row>
    <row r="93" s="12" customFormat="1" ht="22.8" customHeight="1">
      <c r="A93" s="12"/>
      <c r="B93" s="194"/>
      <c r="C93" s="195"/>
      <c r="D93" s="196" t="s">
        <v>80</v>
      </c>
      <c r="E93" s="208" t="s">
        <v>136</v>
      </c>
      <c r="F93" s="208" t="s">
        <v>137</v>
      </c>
      <c r="G93" s="195"/>
      <c r="H93" s="195"/>
      <c r="I93" s="198"/>
      <c r="J93" s="209">
        <f>BK93</f>
        <v>0</v>
      </c>
      <c r="K93" s="195"/>
      <c r="L93" s="200"/>
      <c r="M93" s="201"/>
      <c r="N93" s="202"/>
      <c r="O93" s="202"/>
      <c r="P93" s="203">
        <f>SUM(P94:P200)</f>
        <v>0</v>
      </c>
      <c r="Q93" s="202"/>
      <c r="R93" s="203">
        <f>SUM(R94:R200)</f>
        <v>88.149584000000004</v>
      </c>
      <c r="S93" s="202"/>
      <c r="T93" s="204">
        <f>SUM(T94:T200)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5" t="s">
        <v>86</v>
      </c>
      <c r="AT93" s="206" t="s">
        <v>80</v>
      </c>
      <c r="AU93" s="206" t="s">
        <v>86</v>
      </c>
      <c r="AY93" s="205" t="s">
        <v>135</v>
      </c>
      <c r="BK93" s="207">
        <f>SUM(BK94:BK200)</f>
        <v>0</v>
      </c>
    </row>
    <row r="94" s="2" customFormat="1" ht="33" customHeight="1">
      <c r="A94" s="42"/>
      <c r="B94" s="43"/>
      <c r="C94" s="210" t="s">
        <v>86</v>
      </c>
      <c r="D94" s="210" t="s">
        <v>138</v>
      </c>
      <c r="E94" s="211" t="s">
        <v>688</v>
      </c>
      <c r="F94" s="212" t="s">
        <v>689</v>
      </c>
      <c r="G94" s="213" t="s">
        <v>376</v>
      </c>
      <c r="H94" s="214">
        <v>25.300000000000001</v>
      </c>
      <c r="I94" s="215"/>
      <c r="J94" s="216">
        <f>ROUND(I94*H94,2)</f>
        <v>0</v>
      </c>
      <c r="K94" s="212" t="s">
        <v>142</v>
      </c>
      <c r="L94" s="48"/>
      <c r="M94" s="217" t="s">
        <v>42</v>
      </c>
      <c r="N94" s="218" t="s">
        <v>52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97</v>
      </c>
      <c r="AT94" s="221" t="s">
        <v>138</v>
      </c>
      <c r="AU94" s="221" t="s">
        <v>91</v>
      </c>
      <c r="AY94" s="20" t="s">
        <v>135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97</v>
      </c>
      <c r="BM94" s="221" t="s">
        <v>690</v>
      </c>
    </row>
    <row r="95" s="2" customFormat="1">
      <c r="A95" s="42"/>
      <c r="B95" s="43"/>
      <c r="C95" s="44"/>
      <c r="D95" s="223" t="s">
        <v>144</v>
      </c>
      <c r="E95" s="44"/>
      <c r="F95" s="224" t="s">
        <v>691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144</v>
      </c>
      <c r="AU95" s="20" t="s">
        <v>91</v>
      </c>
    </row>
    <row r="96" s="2" customFormat="1">
      <c r="A96" s="42"/>
      <c r="B96" s="43"/>
      <c r="C96" s="44"/>
      <c r="D96" s="228" t="s">
        <v>146</v>
      </c>
      <c r="E96" s="44"/>
      <c r="F96" s="229" t="s">
        <v>692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146</v>
      </c>
      <c r="AU96" s="20" t="s">
        <v>91</v>
      </c>
    </row>
    <row r="97" s="13" customFormat="1">
      <c r="A97" s="13"/>
      <c r="B97" s="230"/>
      <c r="C97" s="231"/>
      <c r="D97" s="223" t="s">
        <v>148</v>
      </c>
      <c r="E97" s="232" t="s">
        <v>42</v>
      </c>
      <c r="F97" s="233" t="s">
        <v>693</v>
      </c>
      <c r="G97" s="231"/>
      <c r="H97" s="232" t="s">
        <v>42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148</v>
      </c>
      <c r="AU97" s="239" t="s">
        <v>91</v>
      </c>
      <c r="AV97" s="13" t="s">
        <v>86</v>
      </c>
      <c r="AW97" s="13" t="s">
        <v>40</v>
      </c>
      <c r="AX97" s="13" t="s">
        <v>81</v>
      </c>
      <c r="AY97" s="239" t="s">
        <v>135</v>
      </c>
    </row>
    <row r="98" s="14" customFormat="1">
      <c r="A98" s="14"/>
      <c r="B98" s="240"/>
      <c r="C98" s="241"/>
      <c r="D98" s="223" t="s">
        <v>148</v>
      </c>
      <c r="E98" s="242" t="s">
        <v>42</v>
      </c>
      <c r="F98" s="243" t="s">
        <v>694</v>
      </c>
      <c r="G98" s="241"/>
      <c r="H98" s="244">
        <v>25.300000000000001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148</v>
      </c>
      <c r="AU98" s="250" t="s">
        <v>91</v>
      </c>
      <c r="AV98" s="14" t="s">
        <v>91</v>
      </c>
      <c r="AW98" s="14" t="s">
        <v>40</v>
      </c>
      <c r="AX98" s="14" t="s">
        <v>86</v>
      </c>
      <c r="AY98" s="250" t="s">
        <v>135</v>
      </c>
    </row>
    <row r="99" s="2" customFormat="1" ht="33" customHeight="1">
      <c r="A99" s="42"/>
      <c r="B99" s="43"/>
      <c r="C99" s="210" t="s">
        <v>91</v>
      </c>
      <c r="D99" s="210" t="s">
        <v>138</v>
      </c>
      <c r="E99" s="211" t="s">
        <v>695</v>
      </c>
      <c r="F99" s="212" t="s">
        <v>696</v>
      </c>
      <c r="G99" s="213" t="s">
        <v>376</v>
      </c>
      <c r="H99" s="214">
        <v>62.299999999999997</v>
      </c>
      <c r="I99" s="215"/>
      <c r="J99" s="216">
        <f>ROUND(I99*H99,2)</f>
        <v>0</v>
      </c>
      <c r="K99" s="212" t="s">
        <v>142</v>
      </c>
      <c r="L99" s="48"/>
      <c r="M99" s="217" t="s">
        <v>42</v>
      </c>
      <c r="N99" s="218" t="s">
        <v>52</v>
      </c>
      <c r="O99" s="88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1" t="s">
        <v>97</v>
      </c>
      <c r="AT99" s="221" t="s">
        <v>138</v>
      </c>
      <c r="AU99" s="221" t="s">
        <v>91</v>
      </c>
      <c r="AY99" s="20" t="s">
        <v>135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0" t="s">
        <v>86</v>
      </c>
      <c r="BK99" s="222">
        <f>ROUND(I99*H99,2)</f>
        <v>0</v>
      </c>
      <c r="BL99" s="20" t="s">
        <v>97</v>
      </c>
      <c r="BM99" s="221" t="s">
        <v>697</v>
      </c>
    </row>
    <row r="100" s="2" customFormat="1">
      <c r="A100" s="42"/>
      <c r="B100" s="43"/>
      <c r="C100" s="44"/>
      <c r="D100" s="223" t="s">
        <v>144</v>
      </c>
      <c r="E100" s="44"/>
      <c r="F100" s="224" t="s">
        <v>698</v>
      </c>
      <c r="G100" s="44"/>
      <c r="H100" s="44"/>
      <c r="I100" s="225"/>
      <c r="J100" s="44"/>
      <c r="K100" s="44"/>
      <c r="L100" s="48"/>
      <c r="M100" s="226"/>
      <c r="N100" s="227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144</v>
      </c>
      <c r="AU100" s="20" t="s">
        <v>91</v>
      </c>
    </row>
    <row r="101" s="2" customFormat="1">
      <c r="A101" s="42"/>
      <c r="B101" s="43"/>
      <c r="C101" s="44"/>
      <c r="D101" s="228" t="s">
        <v>146</v>
      </c>
      <c r="E101" s="44"/>
      <c r="F101" s="229" t="s">
        <v>699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146</v>
      </c>
      <c r="AU101" s="20" t="s">
        <v>91</v>
      </c>
    </row>
    <row r="102" s="13" customFormat="1">
      <c r="A102" s="13"/>
      <c r="B102" s="230"/>
      <c r="C102" s="231"/>
      <c r="D102" s="223" t="s">
        <v>148</v>
      </c>
      <c r="E102" s="232" t="s">
        <v>42</v>
      </c>
      <c r="F102" s="233" t="s">
        <v>700</v>
      </c>
      <c r="G102" s="231"/>
      <c r="H102" s="232" t="s">
        <v>42</v>
      </c>
      <c r="I102" s="234"/>
      <c r="J102" s="231"/>
      <c r="K102" s="231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148</v>
      </c>
      <c r="AU102" s="239" t="s">
        <v>91</v>
      </c>
      <c r="AV102" s="13" t="s">
        <v>86</v>
      </c>
      <c r="AW102" s="13" t="s">
        <v>40</v>
      </c>
      <c r="AX102" s="13" t="s">
        <v>81</v>
      </c>
      <c r="AY102" s="239" t="s">
        <v>135</v>
      </c>
    </row>
    <row r="103" s="14" customFormat="1">
      <c r="A103" s="14"/>
      <c r="B103" s="240"/>
      <c r="C103" s="241"/>
      <c r="D103" s="223" t="s">
        <v>148</v>
      </c>
      <c r="E103" s="242" t="s">
        <v>42</v>
      </c>
      <c r="F103" s="243" t="s">
        <v>701</v>
      </c>
      <c r="G103" s="241"/>
      <c r="H103" s="244">
        <v>62.299999999999997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148</v>
      </c>
      <c r="AU103" s="250" t="s">
        <v>91</v>
      </c>
      <c r="AV103" s="14" t="s">
        <v>91</v>
      </c>
      <c r="AW103" s="14" t="s">
        <v>40</v>
      </c>
      <c r="AX103" s="14" t="s">
        <v>86</v>
      </c>
      <c r="AY103" s="250" t="s">
        <v>135</v>
      </c>
    </row>
    <row r="104" s="2" customFormat="1" ht="24.15" customHeight="1">
      <c r="A104" s="42"/>
      <c r="B104" s="43"/>
      <c r="C104" s="210" t="s">
        <v>94</v>
      </c>
      <c r="D104" s="210" t="s">
        <v>138</v>
      </c>
      <c r="E104" s="211" t="s">
        <v>702</v>
      </c>
      <c r="F104" s="212" t="s">
        <v>703</v>
      </c>
      <c r="G104" s="213" t="s">
        <v>376</v>
      </c>
      <c r="H104" s="214">
        <v>1.256</v>
      </c>
      <c r="I104" s="215"/>
      <c r="J104" s="216">
        <f>ROUND(I104*H104,2)</f>
        <v>0</v>
      </c>
      <c r="K104" s="212" t="s">
        <v>142</v>
      </c>
      <c r="L104" s="48"/>
      <c r="M104" s="217" t="s">
        <v>42</v>
      </c>
      <c r="N104" s="218" t="s">
        <v>52</v>
      </c>
      <c r="O104" s="88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1" t="s">
        <v>97</v>
      </c>
      <c r="AT104" s="221" t="s">
        <v>138</v>
      </c>
      <c r="AU104" s="221" t="s">
        <v>91</v>
      </c>
      <c r="AY104" s="20" t="s">
        <v>135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0" t="s">
        <v>86</v>
      </c>
      <c r="BK104" s="222">
        <f>ROUND(I104*H104,2)</f>
        <v>0</v>
      </c>
      <c r="BL104" s="20" t="s">
        <v>97</v>
      </c>
      <c r="BM104" s="221" t="s">
        <v>704</v>
      </c>
    </row>
    <row r="105" s="2" customFormat="1">
      <c r="A105" s="42"/>
      <c r="B105" s="43"/>
      <c r="C105" s="44"/>
      <c r="D105" s="223" t="s">
        <v>144</v>
      </c>
      <c r="E105" s="44"/>
      <c r="F105" s="224" t="s">
        <v>705</v>
      </c>
      <c r="G105" s="44"/>
      <c r="H105" s="44"/>
      <c r="I105" s="225"/>
      <c r="J105" s="44"/>
      <c r="K105" s="44"/>
      <c r="L105" s="48"/>
      <c r="M105" s="226"/>
      <c r="N105" s="227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144</v>
      </c>
      <c r="AU105" s="20" t="s">
        <v>91</v>
      </c>
    </row>
    <row r="106" s="2" customFormat="1">
      <c r="A106" s="42"/>
      <c r="B106" s="43"/>
      <c r="C106" s="44"/>
      <c r="D106" s="228" t="s">
        <v>146</v>
      </c>
      <c r="E106" s="44"/>
      <c r="F106" s="229" t="s">
        <v>706</v>
      </c>
      <c r="G106" s="44"/>
      <c r="H106" s="44"/>
      <c r="I106" s="225"/>
      <c r="J106" s="44"/>
      <c r="K106" s="44"/>
      <c r="L106" s="48"/>
      <c r="M106" s="226"/>
      <c r="N106" s="227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146</v>
      </c>
      <c r="AU106" s="20" t="s">
        <v>91</v>
      </c>
    </row>
    <row r="107" s="13" customFormat="1">
      <c r="A107" s="13"/>
      <c r="B107" s="230"/>
      <c r="C107" s="231"/>
      <c r="D107" s="223" t="s">
        <v>148</v>
      </c>
      <c r="E107" s="232" t="s">
        <v>42</v>
      </c>
      <c r="F107" s="233" t="s">
        <v>707</v>
      </c>
      <c r="G107" s="231"/>
      <c r="H107" s="232" t="s">
        <v>42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148</v>
      </c>
      <c r="AU107" s="239" t="s">
        <v>91</v>
      </c>
      <c r="AV107" s="13" t="s">
        <v>86</v>
      </c>
      <c r="AW107" s="13" t="s">
        <v>40</v>
      </c>
      <c r="AX107" s="13" t="s">
        <v>81</v>
      </c>
      <c r="AY107" s="239" t="s">
        <v>135</v>
      </c>
    </row>
    <row r="108" s="14" customFormat="1">
      <c r="A108" s="14"/>
      <c r="B108" s="240"/>
      <c r="C108" s="241"/>
      <c r="D108" s="223" t="s">
        <v>148</v>
      </c>
      <c r="E108" s="242" t="s">
        <v>42</v>
      </c>
      <c r="F108" s="243" t="s">
        <v>708</v>
      </c>
      <c r="G108" s="241"/>
      <c r="H108" s="244">
        <v>1.256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148</v>
      </c>
      <c r="AU108" s="250" t="s">
        <v>91</v>
      </c>
      <c r="AV108" s="14" t="s">
        <v>91</v>
      </c>
      <c r="AW108" s="14" t="s">
        <v>40</v>
      </c>
      <c r="AX108" s="14" t="s">
        <v>86</v>
      </c>
      <c r="AY108" s="250" t="s">
        <v>135</v>
      </c>
    </row>
    <row r="109" s="2" customFormat="1" ht="37.8" customHeight="1">
      <c r="A109" s="42"/>
      <c r="B109" s="43"/>
      <c r="C109" s="210" t="s">
        <v>97</v>
      </c>
      <c r="D109" s="210" t="s">
        <v>138</v>
      </c>
      <c r="E109" s="211" t="s">
        <v>709</v>
      </c>
      <c r="F109" s="212" t="s">
        <v>710</v>
      </c>
      <c r="G109" s="213" t="s">
        <v>376</v>
      </c>
      <c r="H109" s="214">
        <v>62.299999999999997</v>
      </c>
      <c r="I109" s="215"/>
      <c r="J109" s="216">
        <f>ROUND(I109*H109,2)</f>
        <v>0</v>
      </c>
      <c r="K109" s="212" t="s">
        <v>142</v>
      </c>
      <c r="L109" s="48"/>
      <c r="M109" s="217" t="s">
        <v>42</v>
      </c>
      <c r="N109" s="218" t="s">
        <v>52</v>
      </c>
      <c r="O109" s="88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1" t="s">
        <v>97</v>
      </c>
      <c r="AT109" s="221" t="s">
        <v>138</v>
      </c>
      <c r="AU109" s="221" t="s">
        <v>91</v>
      </c>
      <c r="AY109" s="20" t="s">
        <v>135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20" t="s">
        <v>86</v>
      </c>
      <c r="BK109" s="222">
        <f>ROUND(I109*H109,2)</f>
        <v>0</v>
      </c>
      <c r="BL109" s="20" t="s">
        <v>97</v>
      </c>
      <c r="BM109" s="221" t="s">
        <v>711</v>
      </c>
    </row>
    <row r="110" s="2" customFormat="1">
      <c r="A110" s="42"/>
      <c r="B110" s="43"/>
      <c r="C110" s="44"/>
      <c r="D110" s="223" t="s">
        <v>144</v>
      </c>
      <c r="E110" s="44"/>
      <c r="F110" s="224" t="s">
        <v>712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144</v>
      </c>
      <c r="AU110" s="20" t="s">
        <v>91</v>
      </c>
    </row>
    <row r="111" s="2" customFormat="1">
      <c r="A111" s="42"/>
      <c r="B111" s="43"/>
      <c r="C111" s="44"/>
      <c r="D111" s="228" t="s">
        <v>146</v>
      </c>
      <c r="E111" s="44"/>
      <c r="F111" s="229" t="s">
        <v>713</v>
      </c>
      <c r="G111" s="44"/>
      <c r="H111" s="44"/>
      <c r="I111" s="225"/>
      <c r="J111" s="44"/>
      <c r="K111" s="44"/>
      <c r="L111" s="48"/>
      <c r="M111" s="226"/>
      <c r="N111" s="227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146</v>
      </c>
      <c r="AU111" s="20" t="s">
        <v>91</v>
      </c>
    </row>
    <row r="112" s="13" customFormat="1">
      <c r="A112" s="13"/>
      <c r="B112" s="230"/>
      <c r="C112" s="231"/>
      <c r="D112" s="223" t="s">
        <v>148</v>
      </c>
      <c r="E112" s="232" t="s">
        <v>42</v>
      </c>
      <c r="F112" s="233" t="s">
        <v>700</v>
      </c>
      <c r="G112" s="231"/>
      <c r="H112" s="232" t="s">
        <v>42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148</v>
      </c>
      <c r="AU112" s="239" t="s">
        <v>91</v>
      </c>
      <c r="AV112" s="13" t="s">
        <v>86</v>
      </c>
      <c r="AW112" s="13" t="s">
        <v>40</v>
      </c>
      <c r="AX112" s="13" t="s">
        <v>81</v>
      </c>
      <c r="AY112" s="239" t="s">
        <v>135</v>
      </c>
    </row>
    <row r="113" s="14" customFormat="1">
      <c r="A113" s="14"/>
      <c r="B113" s="240"/>
      <c r="C113" s="241"/>
      <c r="D113" s="223" t="s">
        <v>148</v>
      </c>
      <c r="E113" s="242" t="s">
        <v>42</v>
      </c>
      <c r="F113" s="243" t="s">
        <v>701</v>
      </c>
      <c r="G113" s="241"/>
      <c r="H113" s="244">
        <v>62.299999999999997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148</v>
      </c>
      <c r="AU113" s="250" t="s">
        <v>91</v>
      </c>
      <c r="AV113" s="14" t="s">
        <v>91</v>
      </c>
      <c r="AW113" s="14" t="s">
        <v>40</v>
      </c>
      <c r="AX113" s="14" t="s">
        <v>86</v>
      </c>
      <c r="AY113" s="250" t="s">
        <v>135</v>
      </c>
    </row>
    <row r="114" s="2" customFormat="1" ht="37.8" customHeight="1">
      <c r="A114" s="42"/>
      <c r="B114" s="43"/>
      <c r="C114" s="210" t="s">
        <v>100</v>
      </c>
      <c r="D114" s="210" t="s">
        <v>138</v>
      </c>
      <c r="E114" s="211" t="s">
        <v>714</v>
      </c>
      <c r="F114" s="212" t="s">
        <v>715</v>
      </c>
      <c r="G114" s="213" t="s">
        <v>376</v>
      </c>
      <c r="H114" s="214">
        <v>26.556000000000001</v>
      </c>
      <c r="I114" s="215"/>
      <c r="J114" s="216">
        <f>ROUND(I114*H114,2)</f>
        <v>0</v>
      </c>
      <c r="K114" s="212" t="s">
        <v>142</v>
      </c>
      <c r="L114" s="48"/>
      <c r="M114" s="217" t="s">
        <v>42</v>
      </c>
      <c r="N114" s="218" t="s">
        <v>52</v>
      </c>
      <c r="O114" s="88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1" t="s">
        <v>97</v>
      </c>
      <c r="AT114" s="221" t="s">
        <v>138</v>
      </c>
      <c r="AU114" s="221" t="s">
        <v>91</v>
      </c>
      <c r="AY114" s="20" t="s">
        <v>135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0" t="s">
        <v>86</v>
      </c>
      <c r="BK114" s="222">
        <f>ROUND(I114*H114,2)</f>
        <v>0</v>
      </c>
      <c r="BL114" s="20" t="s">
        <v>97</v>
      </c>
      <c r="BM114" s="221" t="s">
        <v>716</v>
      </c>
    </row>
    <row r="115" s="2" customFormat="1">
      <c r="A115" s="42"/>
      <c r="B115" s="43"/>
      <c r="C115" s="44"/>
      <c r="D115" s="223" t="s">
        <v>144</v>
      </c>
      <c r="E115" s="44"/>
      <c r="F115" s="224" t="s">
        <v>717</v>
      </c>
      <c r="G115" s="44"/>
      <c r="H115" s="44"/>
      <c r="I115" s="225"/>
      <c r="J115" s="44"/>
      <c r="K115" s="44"/>
      <c r="L115" s="48"/>
      <c r="M115" s="226"/>
      <c r="N115" s="227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144</v>
      </c>
      <c r="AU115" s="20" t="s">
        <v>91</v>
      </c>
    </row>
    <row r="116" s="2" customFormat="1">
      <c r="A116" s="42"/>
      <c r="B116" s="43"/>
      <c r="C116" s="44"/>
      <c r="D116" s="228" t="s">
        <v>146</v>
      </c>
      <c r="E116" s="44"/>
      <c r="F116" s="229" t="s">
        <v>718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146</v>
      </c>
      <c r="AU116" s="20" t="s">
        <v>91</v>
      </c>
    </row>
    <row r="117" s="13" customFormat="1">
      <c r="A117" s="13"/>
      <c r="B117" s="230"/>
      <c r="C117" s="231"/>
      <c r="D117" s="223" t="s">
        <v>148</v>
      </c>
      <c r="E117" s="232" t="s">
        <v>42</v>
      </c>
      <c r="F117" s="233" t="s">
        <v>693</v>
      </c>
      <c r="G117" s="231"/>
      <c r="H117" s="232" t="s">
        <v>42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148</v>
      </c>
      <c r="AU117" s="239" t="s">
        <v>91</v>
      </c>
      <c r="AV117" s="13" t="s">
        <v>86</v>
      </c>
      <c r="AW117" s="13" t="s">
        <v>40</v>
      </c>
      <c r="AX117" s="13" t="s">
        <v>81</v>
      </c>
      <c r="AY117" s="239" t="s">
        <v>135</v>
      </c>
    </row>
    <row r="118" s="14" customFormat="1">
      <c r="A118" s="14"/>
      <c r="B118" s="240"/>
      <c r="C118" s="241"/>
      <c r="D118" s="223" t="s">
        <v>148</v>
      </c>
      <c r="E118" s="242" t="s">
        <v>42</v>
      </c>
      <c r="F118" s="243" t="s">
        <v>694</v>
      </c>
      <c r="G118" s="241"/>
      <c r="H118" s="244">
        <v>25.300000000000001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148</v>
      </c>
      <c r="AU118" s="250" t="s">
        <v>91</v>
      </c>
      <c r="AV118" s="14" t="s">
        <v>91</v>
      </c>
      <c r="AW118" s="14" t="s">
        <v>40</v>
      </c>
      <c r="AX118" s="14" t="s">
        <v>81</v>
      </c>
      <c r="AY118" s="250" t="s">
        <v>135</v>
      </c>
    </row>
    <row r="119" s="13" customFormat="1">
      <c r="A119" s="13"/>
      <c r="B119" s="230"/>
      <c r="C119" s="231"/>
      <c r="D119" s="223" t="s">
        <v>148</v>
      </c>
      <c r="E119" s="232" t="s">
        <v>42</v>
      </c>
      <c r="F119" s="233" t="s">
        <v>707</v>
      </c>
      <c r="G119" s="231"/>
      <c r="H119" s="232" t="s">
        <v>42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148</v>
      </c>
      <c r="AU119" s="239" t="s">
        <v>91</v>
      </c>
      <c r="AV119" s="13" t="s">
        <v>86</v>
      </c>
      <c r="AW119" s="13" t="s">
        <v>40</v>
      </c>
      <c r="AX119" s="13" t="s">
        <v>81</v>
      </c>
      <c r="AY119" s="239" t="s">
        <v>135</v>
      </c>
    </row>
    <row r="120" s="14" customFormat="1">
      <c r="A120" s="14"/>
      <c r="B120" s="240"/>
      <c r="C120" s="241"/>
      <c r="D120" s="223" t="s">
        <v>148</v>
      </c>
      <c r="E120" s="242" t="s">
        <v>42</v>
      </c>
      <c r="F120" s="243" t="s">
        <v>708</v>
      </c>
      <c r="G120" s="241"/>
      <c r="H120" s="244">
        <v>1.256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148</v>
      </c>
      <c r="AU120" s="250" t="s">
        <v>91</v>
      </c>
      <c r="AV120" s="14" t="s">
        <v>91</v>
      </c>
      <c r="AW120" s="14" t="s">
        <v>40</v>
      </c>
      <c r="AX120" s="14" t="s">
        <v>81</v>
      </c>
      <c r="AY120" s="250" t="s">
        <v>135</v>
      </c>
    </row>
    <row r="121" s="2" customFormat="1" ht="37.8" customHeight="1">
      <c r="A121" s="42"/>
      <c r="B121" s="43"/>
      <c r="C121" s="210" t="s">
        <v>177</v>
      </c>
      <c r="D121" s="210" t="s">
        <v>138</v>
      </c>
      <c r="E121" s="211" t="s">
        <v>719</v>
      </c>
      <c r="F121" s="212" t="s">
        <v>720</v>
      </c>
      <c r="G121" s="213" t="s">
        <v>376</v>
      </c>
      <c r="H121" s="214">
        <v>26.556000000000001</v>
      </c>
      <c r="I121" s="215"/>
      <c r="J121" s="216">
        <f>ROUND(I121*H121,2)</f>
        <v>0</v>
      </c>
      <c r="K121" s="212" t="s">
        <v>142</v>
      </c>
      <c r="L121" s="48"/>
      <c r="M121" s="217" t="s">
        <v>42</v>
      </c>
      <c r="N121" s="218" t="s">
        <v>52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1" t="s">
        <v>97</v>
      </c>
      <c r="AT121" s="221" t="s">
        <v>138</v>
      </c>
      <c r="AU121" s="221" t="s">
        <v>91</v>
      </c>
      <c r="AY121" s="20" t="s">
        <v>135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20" t="s">
        <v>86</v>
      </c>
      <c r="BK121" s="222">
        <f>ROUND(I121*H121,2)</f>
        <v>0</v>
      </c>
      <c r="BL121" s="20" t="s">
        <v>97</v>
      </c>
      <c r="BM121" s="221" t="s">
        <v>721</v>
      </c>
    </row>
    <row r="122" s="2" customFormat="1">
      <c r="A122" s="42"/>
      <c r="B122" s="43"/>
      <c r="C122" s="44"/>
      <c r="D122" s="223" t="s">
        <v>144</v>
      </c>
      <c r="E122" s="44"/>
      <c r="F122" s="224" t="s">
        <v>722</v>
      </c>
      <c r="G122" s="44"/>
      <c r="H122" s="44"/>
      <c r="I122" s="225"/>
      <c r="J122" s="44"/>
      <c r="K122" s="44"/>
      <c r="L122" s="48"/>
      <c r="M122" s="226"/>
      <c r="N122" s="227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144</v>
      </c>
      <c r="AU122" s="20" t="s">
        <v>91</v>
      </c>
    </row>
    <row r="123" s="2" customFormat="1">
      <c r="A123" s="42"/>
      <c r="B123" s="43"/>
      <c r="C123" s="44"/>
      <c r="D123" s="228" t="s">
        <v>146</v>
      </c>
      <c r="E123" s="44"/>
      <c r="F123" s="229" t="s">
        <v>723</v>
      </c>
      <c r="G123" s="44"/>
      <c r="H123" s="44"/>
      <c r="I123" s="225"/>
      <c r="J123" s="44"/>
      <c r="K123" s="44"/>
      <c r="L123" s="48"/>
      <c r="M123" s="226"/>
      <c r="N123" s="227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146</v>
      </c>
      <c r="AU123" s="20" t="s">
        <v>91</v>
      </c>
    </row>
    <row r="124" s="2" customFormat="1">
      <c r="A124" s="42"/>
      <c r="B124" s="43"/>
      <c r="C124" s="44"/>
      <c r="D124" s="223" t="s">
        <v>189</v>
      </c>
      <c r="E124" s="44"/>
      <c r="F124" s="261" t="s">
        <v>724</v>
      </c>
      <c r="G124" s="44"/>
      <c r="H124" s="44"/>
      <c r="I124" s="225"/>
      <c r="J124" s="44"/>
      <c r="K124" s="44"/>
      <c r="L124" s="48"/>
      <c r="M124" s="226"/>
      <c r="N124" s="227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189</v>
      </c>
      <c r="AU124" s="20" t="s">
        <v>91</v>
      </c>
    </row>
    <row r="125" s="13" customFormat="1">
      <c r="A125" s="13"/>
      <c r="B125" s="230"/>
      <c r="C125" s="231"/>
      <c r="D125" s="223" t="s">
        <v>148</v>
      </c>
      <c r="E125" s="232" t="s">
        <v>42</v>
      </c>
      <c r="F125" s="233" t="s">
        <v>725</v>
      </c>
      <c r="G125" s="231"/>
      <c r="H125" s="232" t="s">
        <v>42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148</v>
      </c>
      <c r="AU125" s="239" t="s">
        <v>91</v>
      </c>
      <c r="AV125" s="13" t="s">
        <v>86</v>
      </c>
      <c r="AW125" s="13" t="s">
        <v>40</v>
      </c>
      <c r="AX125" s="13" t="s">
        <v>81</v>
      </c>
      <c r="AY125" s="239" t="s">
        <v>135</v>
      </c>
    </row>
    <row r="126" s="13" customFormat="1">
      <c r="A126" s="13"/>
      <c r="B126" s="230"/>
      <c r="C126" s="231"/>
      <c r="D126" s="223" t="s">
        <v>148</v>
      </c>
      <c r="E126" s="232" t="s">
        <v>42</v>
      </c>
      <c r="F126" s="233" t="s">
        <v>693</v>
      </c>
      <c r="G126" s="231"/>
      <c r="H126" s="232" t="s">
        <v>42</v>
      </c>
      <c r="I126" s="234"/>
      <c r="J126" s="231"/>
      <c r="K126" s="231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148</v>
      </c>
      <c r="AU126" s="239" t="s">
        <v>91</v>
      </c>
      <c r="AV126" s="13" t="s">
        <v>86</v>
      </c>
      <c r="AW126" s="13" t="s">
        <v>40</v>
      </c>
      <c r="AX126" s="13" t="s">
        <v>81</v>
      </c>
      <c r="AY126" s="239" t="s">
        <v>135</v>
      </c>
    </row>
    <row r="127" s="14" customFormat="1">
      <c r="A127" s="14"/>
      <c r="B127" s="240"/>
      <c r="C127" s="241"/>
      <c r="D127" s="223" t="s">
        <v>148</v>
      </c>
      <c r="E127" s="242" t="s">
        <v>42</v>
      </c>
      <c r="F127" s="243" t="s">
        <v>726</v>
      </c>
      <c r="G127" s="241"/>
      <c r="H127" s="244">
        <v>25.300000000000001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148</v>
      </c>
      <c r="AU127" s="250" t="s">
        <v>91</v>
      </c>
      <c r="AV127" s="14" t="s">
        <v>91</v>
      </c>
      <c r="AW127" s="14" t="s">
        <v>40</v>
      </c>
      <c r="AX127" s="14" t="s">
        <v>81</v>
      </c>
      <c r="AY127" s="250" t="s">
        <v>135</v>
      </c>
    </row>
    <row r="128" s="13" customFormat="1">
      <c r="A128" s="13"/>
      <c r="B128" s="230"/>
      <c r="C128" s="231"/>
      <c r="D128" s="223" t="s">
        <v>148</v>
      </c>
      <c r="E128" s="232" t="s">
        <v>42</v>
      </c>
      <c r="F128" s="233" t="s">
        <v>707</v>
      </c>
      <c r="G128" s="231"/>
      <c r="H128" s="232" t="s">
        <v>42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148</v>
      </c>
      <c r="AU128" s="239" t="s">
        <v>91</v>
      </c>
      <c r="AV128" s="13" t="s">
        <v>86</v>
      </c>
      <c r="AW128" s="13" t="s">
        <v>40</v>
      </c>
      <c r="AX128" s="13" t="s">
        <v>81</v>
      </c>
      <c r="AY128" s="239" t="s">
        <v>135</v>
      </c>
    </row>
    <row r="129" s="14" customFormat="1">
      <c r="A129" s="14"/>
      <c r="B129" s="240"/>
      <c r="C129" s="241"/>
      <c r="D129" s="223" t="s">
        <v>148</v>
      </c>
      <c r="E129" s="242" t="s">
        <v>42</v>
      </c>
      <c r="F129" s="243" t="s">
        <v>727</v>
      </c>
      <c r="G129" s="241"/>
      <c r="H129" s="244">
        <v>1.256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0" t="s">
        <v>148</v>
      </c>
      <c r="AU129" s="250" t="s">
        <v>91</v>
      </c>
      <c r="AV129" s="14" t="s">
        <v>91</v>
      </c>
      <c r="AW129" s="14" t="s">
        <v>40</v>
      </c>
      <c r="AX129" s="14" t="s">
        <v>81</v>
      </c>
      <c r="AY129" s="250" t="s">
        <v>135</v>
      </c>
    </row>
    <row r="130" s="2" customFormat="1" ht="24.15" customHeight="1">
      <c r="A130" s="42"/>
      <c r="B130" s="43"/>
      <c r="C130" s="210" t="s">
        <v>183</v>
      </c>
      <c r="D130" s="210" t="s">
        <v>138</v>
      </c>
      <c r="E130" s="211" t="s">
        <v>728</v>
      </c>
      <c r="F130" s="212" t="s">
        <v>729</v>
      </c>
      <c r="G130" s="213" t="s">
        <v>158</v>
      </c>
      <c r="H130" s="214">
        <v>47.801000000000002</v>
      </c>
      <c r="I130" s="215"/>
      <c r="J130" s="216">
        <f>ROUND(I130*H130,2)</f>
        <v>0</v>
      </c>
      <c r="K130" s="212" t="s">
        <v>142</v>
      </c>
      <c r="L130" s="48"/>
      <c r="M130" s="217" t="s">
        <v>42</v>
      </c>
      <c r="N130" s="218" t="s">
        <v>52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1" t="s">
        <v>97</v>
      </c>
      <c r="AT130" s="221" t="s">
        <v>138</v>
      </c>
      <c r="AU130" s="221" t="s">
        <v>91</v>
      </c>
      <c r="AY130" s="20" t="s">
        <v>135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20" t="s">
        <v>86</v>
      </c>
      <c r="BK130" s="222">
        <f>ROUND(I130*H130,2)</f>
        <v>0</v>
      </c>
      <c r="BL130" s="20" t="s">
        <v>97</v>
      </c>
      <c r="BM130" s="221" t="s">
        <v>730</v>
      </c>
    </row>
    <row r="131" s="2" customFormat="1">
      <c r="A131" s="42"/>
      <c r="B131" s="43"/>
      <c r="C131" s="44"/>
      <c r="D131" s="223" t="s">
        <v>144</v>
      </c>
      <c r="E131" s="44"/>
      <c r="F131" s="224" t="s">
        <v>731</v>
      </c>
      <c r="G131" s="44"/>
      <c r="H131" s="44"/>
      <c r="I131" s="225"/>
      <c r="J131" s="44"/>
      <c r="K131" s="44"/>
      <c r="L131" s="48"/>
      <c r="M131" s="226"/>
      <c r="N131" s="227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144</v>
      </c>
      <c r="AU131" s="20" t="s">
        <v>91</v>
      </c>
    </row>
    <row r="132" s="2" customFormat="1">
      <c r="A132" s="42"/>
      <c r="B132" s="43"/>
      <c r="C132" s="44"/>
      <c r="D132" s="228" t="s">
        <v>146</v>
      </c>
      <c r="E132" s="44"/>
      <c r="F132" s="229" t="s">
        <v>732</v>
      </c>
      <c r="G132" s="44"/>
      <c r="H132" s="44"/>
      <c r="I132" s="225"/>
      <c r="J132" s="44"/>
      <c r="K132" s="44"/>
      <c r="L132" s="48"/>
      <c r="M132" s="226"/>
      <c r="N132" s="227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146</v>
      </c>
      <c r="AU132" s="20" t="s">
        <v>91</v>
      </c>
    </row>
    <row r="133" s="2" customFormat="1">
      <c r="A133" s="42"/>
      <c r="B133" s="43"/>
      <c r="C133" s="44"/>
      <c r="D133" s="223" t="s">
        <v>189</v>
      </c>
      <c r="E133" s="44"/>
      <c r="F133" s="261" t="s">
        <v>655</v>
      </c>
      <c r="G133" s="44"/>
      <c r="H133" s="44"/>
      <c r="I133" s="225"/>
      <c r="J133" s="44"/>
      <c r="K133" s="44"/>
      <c r="L133" s="48"/>
      <c r="M133" s="226"/>
      <c r="N133" s="227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189</v>
      </c>
      <c r="AU133" s="20" t="s">
        <v>91</v>
      </c>
    </row>
    <row r="134" s="13" customFormat="1">
      <c r="A134" s="13"/>
      <c r="B134" s="230"/>
      <c r="C134" s="231"/>
      <c r="D134" s="223" t="s">
        <v>148</v>
      </c>
      <c r="E134" s="232" t="s">
        <v>42</v>
      </c>
      <c r="F134" s="233" t="s">
        <v>693</v>
      </c>
      <c r="G134" s="231"/>
      <c r="H134" s="232" t="s">
        <v>42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148</v>
      </c>
      <c r="AU134" s="239" t="s">
        <v>91</v>
      </c>
      <c r="AV134" s="13" t="s">
        <v>86</v>
      </c>
      <c r="AW134" s="13" t="s">
        <v>40</v>
      </c>
      <c r="AX134" s="13" t="s">
        <v>81</v>
      </c>
      <c r="AY134" s="239" t="s">
        <v>135</v>
      </c>
    </row>
    <row r="135" s="14" customFormat="1">
      <c r="A135" s="14"/>
      <c r="B135" s="240"/>
      <c r="C135" s="241"/>
      <c r="D135" s="223" t="s">
        <v>148</v>
      </c>
      <c r="E135" s="242" t="s">
        <v>42</v>
      </c>
      <c r="F135" s="243" t="s">
        <v>733</v>
      </c>
      <c r="G135" s="241"/>
      <c r="H135" s="244">
        <v>45.539999999999999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148</v>
      </c>
      <c r="AU135" s="250" t="s">
        <v>91</v>
      </c>
      <c r="AV135" s="14" t="s">
        <v>91</v>
      </c>
      <c r="AW135" s="14" t="s">
        <v>40</v>
      </c>
      <c r="AX135" s="14" t="s">
        <v>81</v>
      </c>
      <c r="AY135" s="250" t="s">
        <v>135</v>
      </c>
    </row>
    <row r="136" s="13" customFormat="1">
      <c r="A136" s="13"/>
      <c r="B136" s="230"/>
      <c r="C136" s="231"/>
      <c r="D136" s="223" t="s">
        <v>148</v>
      </c>
      <c r="E136" s="232" t="s">
        <v>42</v>
      </c>
      <c r="F136" s="233" t="s">
        <v>707</v>
      </c>
      <c r="G136" s="231"/>
      <c r="H136" s="232" t="s">
        <v>42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148</v>
      </c>
      <c r="AU136" s="239" t="s">
        <v>91</v>
      </c>
      <c r="AV136" s="13" t="s">
        <v>86</v>
      </c>
      <c r="AW136" s="13" t="s">
        <v>40</v>
      </c>
      <c r="AX136" s="13" t="s">
        <v>81</v>
      </c>
      <c r="AY136" s="239" t="s">
        <v>135</v>
      </c>
    </row>
    <row r="137" s="14" customFormat="1">
      <c r="A137" s="14"/>
      <c r="B137" s="240"/>
      <c r="C137" s="241"/>
      <c r="D137" s="223" t="s">
        <v>148</v>
      </c>
      <c r="E137" s="242" t="s">
        <v>42</v>
      </c>
      <c r="F137" s="243" t="s">
        <v>734</v>
      </c>
      <c r="G137" s="241"/>
      <c r="H137" s="244">
        <v>2.2610000000000001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148</v>
      </c>
      <c r="AU137" s="250" t="s">
        <v>91</v>
      </c>
      <c r="AV137" s="14" t="s">
        <v>91</v>
      </c>
      <c r="AW137" s="14" t="s">
        <v>40</v>
      </c>
      <c r="AX137" s="14" t="s">
        <v>81</v>
      </c>
      <c r="AY137" s="250" t="s">
        <v>135</v>
      </c>
    </row>
    <row r="138" s="2" customFormat="1" ht="37.8" customHeight="1">
      <c r="A138" s="42"/>
      <c r="B138" s="43"/>
      <c r="C138" s="210" t="s">
        <v>159</v>
      </c>
      <c r="D138" s="210" t="s">
        <v>138</v>
      </c>
      <c r="E138" s="211" t="s">
        <v>139</v>
      </c>
      <c r="F138" s="212" t="s">
        <v>140</v>
      </c>
      <c r="G138" s="213" t="s">
        <v>141</v>
      </c>
      <c r="H138" s="214">
        <v>705.70000000000005</v>
      </c>
      <c r="I138" s="215"/>
      <c r="J138" s="216">
        <f>ROUND(I138*H138,2)</f>
        <v>0</v>
      </c>
      <c r="K138" s="212" t="s">
        <v>142</v>
      </c>
      <c r="L138" s="48"/>
      <c r="M138" s="217" t="s">
        <v>42</v>
      </c>
      <c r="N138" s="218" t="s">
        <v>52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1" t="s">
        <v>97</v>
      </c>
      <c r="AT138" s="221" t="s">
        <v>138</v>
      </c>
      <c r="AU138" s="221" t="s">
        <v>91</v>
      </c>
      <c r="AY138" s="20" t="s">
        <v>135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0" t="s">
        <v>86</v>
      </c>
      <c r="BK138" s="222">
        <f>ROUND(I138*H138,2)</f>
        <v>0</v>
      </c>
      <c r="BL138" s="20" t="s">
        <v>97</v>
      </c>
      <c r="BM138" s="221" t="s">
        <v>143</v>
      </c>
    </row>
    <row r="139" s="2" customFormat="1">
      <c r="A139" s="42"/>
      <c r="B139" s="43"/>
      <c r="C139" s="44"/>
      <c r="D139" s="223" t="s">
        <v>144</v>
      </c>
      <c r="E139" s="44"/>
      <c r="F139" s="224" t="s">
        <v>145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144</v>
      </c>
      <c r="AU139" s="20" t="s">
        <v>91</v>
      </c>
    </row>
    <row r="140" s="2" customFormat="1">
      <c r="A140" s="42"/>
      <c r="B140" s="43"/>
      <c r="C140" s="44"/>
      <c r="D140" s="228" t="s">
        <v>146</v>
      </c>
      <c r="E140" s="44"/>
      <c r="F140" s="229" t="s">
        <v>147</v>
      </c>
      <c r="G140" s="44"/>
      <c r="H140" s="44"/>
      <c r="I140" s="225"/>
      <c r="J140" s="44"/>
      <c r="K140" s="44"/>
      <c r="L140" s="48"/>
      <c r="M140" s="226"/>
      <c r="N140" s="227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146</v>
      </c>
      <c r="AU140" s="20" t="s">
        <v>91</v>
      </c>
    </row>
    <row r="141" s="13" customFormat="1">
      <c r="A141" s="13"/>
      <c r="B141" s="230"/>
      <c r="C141" s="231"/>
      <c r="D141" s="223" t="s">
        <v>148</v>
      </c>
      <c r="E141" s="232" t="s">
        <v>42</v>
      </c>
      <c r="F141" s="233" t="s">
        <v>735</v>
      </c>
      <c r="G141" s="231"/>
      <c r="H141" s="232" t="s">
        <v>42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148</v>
      </c>
      <c r="AU141" s="239" t="s">
        <v>91</v>
      </c>
      <c r="AV141" s="13" t="s">
        <v>86</v>
      </c>
      <c r="AW141" s="13" t="s">
        <v>40</v>
      </c>
      <c r="AX141" s="13" t="s">
        <v>81</v>
      </c>
      <c r="AY141" s="239" t="s">
        <v>135</v>
      </c>
    </row>
    <row r="142" s="14" customFormat="1">
      <c r="A142" s="14"/>
      <c r="B142" s="240"/>
      <c r="C142" s="241"/>
      <c r="D142" s="223" t="s">
        <v>148</v>
      </c>
      <c r="E142" s="242" t="s">
        <v>42</v>
      </c>
      <c r="F142" s="243" t="s">
        <v>736</v>
      </c>
      <c r="G142" s="241"/>
      <c r="H142" s="244">
        <v>204.09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148</v>
      </c>
      <c r="AU142" s="250" t="s">
        <v>91</v>
      </c>
      <c r="AV142" s="14" t="s">
        <v>91</v>
      </c>
      <c r="AW142" s="14" t="s">
        <v>40</v>
      </c>
      <c r="AX142" s="14" t="s">
        <v>81</v>
      </c>
      <c r="AY142" s="250" t="s">
        <v>135</v>
      </c>
    </row>
    <row r="143" s="13" customFormat="1">
      <c r="A143" s="13"/>
      <c r="B143" s="230"/>
      <c r="C143" s="231"/>
      <c r="D143" s="223" t="s">
        <v>148</v>
      </c>
      <c r="E143" s="232" t="s">
        <v>42</v>
      </c>
      <c r="F143" s="233" t="s">
        <v>737</v>
      </c>
      <c r="G143" s="231"/>
      <c r="H143" s="232" t="s">
        <v>42</v>
      </c>
      <c r="I143" s="234"/>
      <c r="J143" s="231"/>
      <c r="K143" s="231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148</v>
      </c>
      <c r="AU143" s="239" t="s">
        <v>91</v>
      </c>
      <c r="AV143" s="13" t="s">
        <v>86</v>
      </c>
      <c r="AW143" s="13" t="s">
        <v>40</v>
      </c>
      <c r="AX143" s="13" t="s">
        <v>81</v>
      </c>
      <c r="AY143" s="239" t="s">
        <v>135</v>
      </c>
    </row>
    <row r="144" s="14" customFormat="1">
      <c r="A144" s="14"/>
      <c r="B144" s="240"/>
      <c r="C144" s="241"/>
      <c r="D144" s="223" t="s">
        <v>148</v>
      </c>
      <c r="E144" s="242" t="s">
        <v>42</v>
      </c>
      <c r="F144" s="243" t="s">
        <v>738</v>
      </c>
      <c r="G144" s="241"/>
      <c r="H144" s="244">
        <v>15.84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148</v>
      </c>
      <c r="AU144" s="250" t="s">
        <v>91</v>
      </c>
      <c r="AV144" s="14" t="s">
        <v>91</v>
      </c>
      <c r="AW144" s="14" t="s">
        <v>40</v>
      </c>
      <c r="AX144" s="14" t="s">
        <v>81</v>
      </c>
      <c r="AY144" s="250" t="s">
        <v>135</v>
      </c>
    </row>
    <row r="145" s="13" customFormat="1">
      <c r="A145" s="13"/>
      <c r="B145" s="230"/>
      <c r="C145" s="231"/>
      <c r="D145" s="223" t="s">
        <v>148</v>
      </c>
      <c r="E145" s="232" t="s">
        <v>42</v>
      </c>
      <c r="F145" s="233" t="s">
        <v>739</v>
      </c>
      <c r="G145" s="231"/>
      <c r="H145" s="232" t="s">
        <v>42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148</v>
      </c>
      <c r="AU145" s="239" t="s">
        <v>91</v>
      </c>
      <c r="AV145" s="13" t="s">
        <v>86</v>
      </c>
      <c r="AW145" s="13" t="s">
        <v>40</v>
      </c>
      <c r="AX145" s="13" t="s">
        <v>81</v>
      </c>
      <c r="AY145" s="239" t="s">
        <v>135</v>
      </c>
    </row>
    <row r="146" s="14" customFormat="1">
      <c r="A146" s="14"/>
      <c r="B146" s="240"/>
      <c r="C146" s="241"/>
      <c r="D146" s="223" t="s">
        <v>148</v>
      </c>
      <c r="E146" s="242" t="s">
        <v>42</v>
      </c>
      <c r="F146" s="243" t="s">
        <v>740</v>
      </c>
      <c r="G146" s="241"/>
      <c r="H146" s="244">
        <v>6.5700000000000003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148</v>
      </c>
      <c r="AU146" s="250" t="s">
        <v>91</v>
      </c>
      <c r="AV146" s="14" t="s">
        <v>91</v>
      </c>
      <c r="AW146" s="14" t="s">
        <v>40</v>
      </c>
      <c r="AX146" s="14" t="s">
        <v>81</v>
      </c>
      <c r="AY146" s="250" t="s">
        <v>135</v>
      </c>
    </row>
    <row r="147" s="13" customFormat="1">
      <c r="A147" s="13"/>
      <c r="B147" s="230"/>
      <c r="C147" s="231"/>
      <c r="D147" s="223" t="s">
        <v>148</v>
      </c>
      <c r="E147" s="232" t="s">
        <v>42</v>
      </c>
      <c r="F147" s="233" t="s">
        <v>741</v>
      </c>
      <c r="G147" s="231"/>
      <c r="H147" s="232" t="s">
        <v>42</v>
      </c>
      <c r="I147" s="234"/>
      <c r="J147" s="231"/>
      <c r="K147" s="231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148</v>
      </c>
      <c r="AU147" s="239" t="s">
        <v>91</v>
      </c>
      <c r="AV147" s="13" t="s">
        <v>86</v>
      </c>
      <c r="AW147" s="13" t="s">
        <v>40</v>
      </c>
      <c r="AX147" s="13" t="s">
        <v>81</v>
      </c>
      <c r="AY147" s="239" t="s">
        <v>135</v>
      </c>
    </row>
    <row r="148" s="14" customFormat="1">
      <c r="A148" s="14"/>
      <c r="B148" s="240"/>
      <c r="C148" s="241"/>
      <c r="D148" s="223" t="s">
        <v>148</v>
      </c>
      <c r="E148" s="242" t="s">
        <v>42</v>
      </c>
      <c r="F148" s="243" t="s">
        <v>742</v>
      </c>
      <c r="G148" s="241"/>
      <c r="H148" s="244">
        <v>479.19999999999999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148</v>
      </c>
      <c r="AU148" s="250" t="s">
        <v>91</v>
      </c>
      <c r="AV148" s="14" t="s">
        <v>91</v>
      </c>
      <c r="AW148" s="14" t="s">
        <v>40</v>
      </c>
      <c r="AX148" s="14" t="s">
        <v>81</v>
      </c>
      <c r="AY148" s="250" t="s">
        <v>135</v>
      </c>
    </row>
    <row r="149" s="2" customFormat="1" ht="16.5" customHeight="1">
      <c r="A149" s="42"/>
      <c r="B149" s="43"/>
      <c r="C149" s="251" t="s">
        <v>201</v>
      </c>
      <c r="D149" s="251" t="s">
        <v>155</v>
      </c>
      <c r="E149" s="252" t="s">
        <v>156</v>
      </c>
      <c r="F149" s="253" t="s">
        <v>157</v>
      </c>
      <c r="G149" s="254" t="s">
        <v>158</v>
      </c>
      <c r="H149" s="255">
        <v>86.256</v>
      </c>
      <c r="I149" s="256"/>
      <c r="J149" s="257">
        <f>ROUND(I149*H149,2)</f>
        <v>0</v>
      </c>
      <c r="K149" s="253" t="s">
        <v>142</v>
      </c>
      <c r="L149" s="258"/>
      <c r="M149" s="259" t="s">
        <v>42</v>
      </c>
      <c r="N149" s="260" t="s">
        <v>52</v>
      </c>
      <c r="O149" s="88"/>
      <c r="P149" s="219">
        <f>O149*H149</f>
        <v>0</v>
      </c>
      <c r="Q149" s="219">
        <v>1</v>
      </c>
      <c r="R149" s="219">
        <f>Q149*H149</f>
        <v>86.256</v>
      </c>
      <c r="S149" s="219">
        <v>0</v>
      </c>
      <c r="T149" s="220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1" t="s">
        <v>159</v>
      </c>
      <c r="AT149" s="221" t="s">
        <v>155</v>
      </c>
      <c r="AU149" s="221" t="s">
        <v>91</v>
      </c>
      <c r="AY149" s="20" t="s">
        <v>135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20" t="s">
        <v>86</v>
      </c>
      <c r="BK149" s="222">
        <f>ROUND(I149*H149,2)</f>
        <v>0</v>
      </c>
      <c r="BL149" s="20" t="s">
        <v>97</v>
      </c>
      <c r="BM149" s="221" t="s">
        <v>160</v>
      </c>
    </row>
    <row r="150" s="2" customFormat="1">
      <c r="A150" s="42"/>
      <c r="B150" s="43"/>
      <c r="C150" s="44"/>
      <c r="D150" s="223" t="s">
        <v>144</v>
      </c>
      <c r="E150" s="44"/>
      <c r="F150" s="224" t="s">
        <v>157</v>
      </c>
      <c r="G150" s="44"/>
      <c r="H150" s="44"/>
      <c r="I150" s="225"/>
      <c r="J150" s="44"/>
      <c r="K150" s="44"/>
      <c r="L150" s="48"/>
      <c r="M150" s="226"/>
      <c r="N150" s="227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144</v>
      </c>
      <c r="AU150" s="20" t="s">
        <v>91</v>
      </c>
    </row>
    <row r="151" s="13" customFormat="1">
      <c r="A151" s="13"/>
      <c r="B151" s="230"/>
      <c r="C151" s="231"/>
      <c r="D151" s="223" t="s">
        <v>148</v>
      </c>
      <c r="E151" s="232" t="s">
        <v>42</v>
      </c>
      <c r="F151" s="233" t="s">
        <v>741</v>
      </c>
      <c r="G151" s="231"/>
      <c r="H151" s="232" t="s">
        <v>42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148</v>
      </c>
      <c r="AU151" s="239" t="s">
        <v>91</v>
      </c>
      <c r="AV151" s="13" t="s">
        <v>86</v>
      </c>
      <c r="AW151" s="13" t="s">
        <v>40</v>
      </c>
      <c r="AX151" s="13" t="s">
        <v>81</v>
      </c>
      <c r="AY151" s="239" t="s">
        <v>135</v>
      </c>
    </row>
    <row r="152" s="14" customFormat="1">
      <c r="A152" s="14"/>
      <c r="B152" s="240"/>
      <c r="C152" s="241"/>
      <c r="D152" s="223" t="s">
        <v>148</v>
      </c>
      <c r="E152" s="242" t="s">
        <v>42</v>
      </c>
      <c r="F152" s="243" t="s">
        <v>743</v>
      </c>
      <c r="G152" s="241"/>
      <c r="H152" s="244">
        <v>86.256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148</v>
      </c>
      <c r="AU152" s="250" t="s">
        <v>91</v>
      </c>
      <c r="AV152" s="14" t="s">
        <v>91</v>
      </c>
      <c r="AW152" s="14" t="s">
        <v>40</v>
      </c>
      <c r="AX152" s="14" t="s">
        <v>86</v>
      </c>
      <c r="AY152" s="250" t="s">
        <v>135</v>
      </c>
    </row>
    <row r="153" s="2" customFormat="1" ht="24.15" customHeight="1">
      <c r="A153" s="42"/>
      <c r="B153" s="43"/>
      <c r="C153" s="210" t="s">
        <v>193</v>
      </c>
      <c r="D153" s="210" t="s">
        <v>138</v>
      </c>
      <c r="E153" s="211" t="s">
        <v>162</v>
      </c>
      <c r="F153" s="212" t="s">
        <v>163</v>
      </c>
      <c r="G153" s="213" t="s">
        <v>141</v>
      </c>
      <c r="H153" s="214">
        <v>479.19999999999999</v>
      </c>
      <c r="I153" s="215"/>
      <c r="J153" s="216">
        <f>ROUND(I153*H153,2)</f>
        <v>0</v>
      </c>
      <c r="K153" s="212" t="s">
        <v>142</v>
      </c>
      <c r="L153" s="48"/>
      <c r="M153" s="217" t="s">
        <v>42</v>
      </c>
      <c r="N153" s="218" t="s">
        <v>52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1" t="s">
        <v>97</v>
      </c>
      <c r="AT153" s="221" t="s">
        <v>138</v>
      </c>
      <c r="AU153" s="221" t="s">
        <v>91</v>
      </c>
      <c r="AY153" s="20" t="s">
        <v>135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20" t="s">
        <v>86</v>
      </c>
      <c r="BK153" s="222">
        <f>ROUND(I153*H153,2)</f>
        <v>0</v>
      </c>
      <c r="BL153" s="20" t="s">
        <v>97</v>
      </c>
      <c r="BM153" s="221" t="s">
        <v>164</v>
      </c>
    </row>
    <row r="154" s="2" customFormat="1">
      <c r="A154" s="42"/>
      <c r="B154" s="43"/>
      <c r="C154" s="44"/>
      <c r="D154" s="223" t="s">
        <v>144</v>
      </c>
      <c r="E154" s="44"/>
      <c r="F154" s="224" t="s">
        <v>165</v>
      </c>
      <c r="G154" s="44"/>
      <c r="H154" s="44"/>
      <c r="I154" s="225"/>
      <c r="J154" s="44"/>
      <c r="K154" s="44"/>
      <c r="L154" s="48"/>
      <c r="M154" s="226"/>
      <c r="N154" s="227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144</v>
      </c>
      <c r="AU154" s="20" t="s">
        <v>91</v>
      </c>
    </row>
    <row r="155" s="2" customFormat="1">
      <c r="A155" s="42"/>
      <c r="B155" s="43"/>
      <c r="C155" s="44"/>
      <c r="D155" s="228" t="s">
        <v>146</v>
      </c>
      <c r="E155" s="44"/>
      <c r="F155" s="229" t="s">
        <v>166</v>
      </c>
      <c r="G155" s="44"/>
      <c r="H155" s="44"/>
      <c r="I155" s="225"/>
      <c r="J155" s="44"/>
      <c r="K155" s="44"/>
      <c r="L155" s="48"/>
      <c r="M155" s="226"/>
      <c r="N155" s="227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146</v>
      </c>
      <c r="AU155" s="20" t="s">
        <v>91</v>
      </c>
    </row>
    <row r="156" s="13" customFormat="1">
      <c r="A156" s="13"/>
      <c r="B156" s="230"/>
      <c r="C156" s="231"/>
      <c r="D156" s="223" t="s">
        <v>148</v>
      </c>
      <c r="E156" s="232" t="s">
        <v>42</v>
      </c>
      <c r="F156" s="233" t="s">
        <v>741</v>
      </c>
      <c r="G156" s="231"/>
      <c r="H156" s="232" t="s">
        <v>42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148</v>
      </c>
      <c r="AU156" s="239" t="s">
        <v>91</v>
      </c>
      <c r="AV156" s="13" t="s">
        <v>86</v>
      </c>
      <c r="AW156" s="13" t="s">
        <v>40</v>
      </c>
      <c r="AX156" s="13" t="s">
        <v>81</v>
      </c>
      <c r="AY156" s="239" t="s">
        <v>135</v>
      </c>
    </row>
    <row r="157" s="14" customFormat="1">
      <c r="A157" s="14"/>
      <c r="B157" s="240"/>
      <c r="C157" s="241"/>
      <c r="D157" s="223" t="s">
        <v>148</v>
      </c>
      <c r="E157" s="242" t="s">
        <v>42</v>
      </c>
      <c r="F157" s="243" t="s">
        <v>742</v>
      </c>
      <c r="G157" s="241"/>
      <c r="H157" s="244">
        <v>479.19999999999999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148</v>
      </c>
      <c r="AU157" s="250" t="s">
        <v>91</v>
      </c>
      <c r="AV157" s="14" t="s">
        <v>91</v>
      </c>
      <c r="AW157" s="14" t="s">
        <v>40</v>
      </c>
      <c r="AX157" s="14" t="s">
        <v>81</v>
      </c>
      <c r="AY157" s="250" t="s">
        <v>135</v>
      </c>
    </row>
    <row r="158" s="2" customFormat="1" ht="24.15" customHeight="1">
      <c r="A158" s="42"/>
      <c r="B158" s="43"/>
      <c r="C158" s="210" t="s">
        <v>214</v>
      </c>
      <c r="D158" s="210" t="s">
        <v>138</v>
      </c>
      <c r="E158" s="211" t="s">
        <v>167</v>
      </c>
      <c r="F158" s="212" t="s">
        <v>168</v>
      </c>
      <c r="G158" s="213" t="s">
        <v>141</v>
      </c>
      <c r="H158" s="214">
        <v>479.19999999999999</v>
      </c>
      <c r="I158" s="215"/>
      <c r="J158" s="216">
        <f>ROUND(I158*H158,2)</f>
        <v>0</v>
      </c>
      <c r="K158" s="212" t="s">
        <v>142</v>
      </c>
      <c r="L158" s="48"/>
      <c r="M158" s="217" t="s">
        <v>42</v>
      </c>
      <c r="N158" s="218" t="s">
        <v>52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1" t="s">
        <v>97</v>
      </c>
      <c r="AT158" s="221" t="s">
        <v>138</v>
      </c>
      <c r="AU158" s="221" t="s">
        <v>91</v>
      </c>
      <c r="AY158" s="20" t="s">
        <v>135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20" t="s">
        <v>86</v>
      </c>
      <c r="BK158" s="222">
        <f>ROUND(I158*H158,2)</f>
        <v>0</v>
      </c>
      <c r="BL158" s="20" t="s">
        <v>97</v>
      </c>
      <c r="BM158" s="221" t="s">
        <v>169</v>
      </c>
    </row>
    <row r="159" s="2" customFormat="1">
      <c r="A159" s="42"/>
      <c r="B159" s="43"/>
      <c r="C159" s="44"/>
      <c r="D159" s="223" t="s">
        <v>144</v>
      </c>
      <c r="E159" s="44"/>
      <c r="F159" s="224" t="s">
        <v>170</v>
      </c>
      <c r="G159" s="44"/>
      <c r="H159" s="44"/>
      <c r="I159" s="225"/>
      <c r="J159" s="44"/>
      <c r="K159" s="44"/>
      <c r="L159" s="48"/>
      <c r="M159" s="226"/>
      <c r="N159" s="227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144</v>
      </c>
      <c r="AU159" s="20" t="s">
        <v>91</v>
      </c>
    </row>
    <row r="160" s="2" customFormat="1">
      <c r="A160" s="42"/>
      <c r="B160" s="43"/>
      <c r="C160" s="44"/>
      <c r="D160" s="228" t="s">
        <v>146</v>
      </c>
      <c r="E160" s="44"/>
      <c r="F160" s="229" t="s">
        <v>171</v>
      </c>
      <c r="G160" s="44"/>
      <c r="H160" s="44"/>
      <c r="I160" s="225"/>
      <c r="J160" s="44"/>
      <c r="K160" s="44"/>
      <c r="L160" s="48"/>
      <c r="M160" s="226"/>
      <c r="N160" s="227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146</v>
      </c>
      <c r="AU160" s="20" t="s">
        <v>91</v>
      </c>
    </row>
    <row r="161" s="13" customFormat="1">
      <c r="A161" s="13"/>
      <c r="B161" s="230"/>
      <c r="C161" s="231"/>
      <c r="D161" s="223" t="s">
        <v>148</v>
      </c>
      <c r="E161" s="232" t="s">
        <v>42</v>
      </c>
      <c r="F161" s="233" t="s">
        <v>741</v>
      </c>
      <c r="G161" s="231"/>
      <c r="H161" s="232" t="s">
        <v>42</v>
      </c>
      <c r="I161" s="234"/>
      <c r="J161" s="231"/>
      <c r="K161" s="231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148</v>
      </c>
      <c r="AU161" s="239" t="s">
        <v>91</v>
      </c>
      <c r="AV161" s="13" t="s">
        <v>86</v>
      </c>
      <c r="AW161" s="13" t="s">
        <v>40</v>
      </c>
      <c r="AX161" s="13" t="s">
        <v>81</v>
      </c>
      <c r="AY161" s="239" t="s">
        <v>135</v>
      </c>
    </row>
    <row r="162" s="14" customFormat="1">
      <c r="A162" s="14"/>
      <c r="B162" s="240"/>
      <c r="C162" s="241"/>
      <c r="D162" s="223" t="s">
        <v>148</v>
      </c>
      <c r="E162" s="242" t="s">
        <v>42</v>
      </c>
      <c r="F162" s="243" t="s">
        <v>742</v>
      </c>
      <c r="G162" s="241"/>
      <c r="H162" s="244">
        <v>479.19999999999999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148</v>
      </c>
      <c r="AU162" s="250" t="s">
        <v>91</v>
      </c>
      <c r="AV162" s="14" t="s">
        <v>91</v>
      </c>
      <c r="AW162" s="14" t="s">
        <v>40</v>
      </c>
      <c r="AX162" s="14" t="s">
        <v>81</v>
      </c>
      <c r="AY162" s="250" t="s">
        <v>135</v>
      </c>
    </row>
    <row r="163" s="2" customFormat="1" ht="16.5" customHeight="1">
      <c r="A163" s="42"/>
      <c r="B163" s="43"/>
      <c r="C163" s="251" t="s">
        <v>8</v>
      </c>
      <c r="D163" s="251" t="s">
        <v>155</v>
      </c>
      <c r="E163" s="252" t="s">
        <v>172</v>
      </c>
      <c r="F163" s="253" t="s">
        <v>173</v>
      </c>
      <c r="G163" s="254" t="s">
        <v>174</v>
      </c>
      <c r="H163" s="255">
        <v>9.5839999999999996</v>
      </c>
      <c r="I163" s="256"/>
      <c r="J163" s="257">
        <f>ROUND(I163*H163,2)</f>
        <v>0</v>
      </c>
      <c r="K163" s="253" t="s">
        <v>142</v>
      </c>
      <c r="L163" s="258"/>
      <c r="M163" s="259" t="s">
        <v>42</v>
      </c>
      <c r="N163" s="260" t="s">
        <v>52</v>
      </c>
      <c r="O163" s="88"/>
      <c r="P163" s="219">
        <f>O163*H163</f>
        <v>0</v>
      </c>
      <c r="Q163" s="219">
        <v>0.001</v>
      </c>
      <c r="R163" s="219">
        <f>Q163*H163</f>
        <v>0.0095840000000000005</v>
      </c>
      <c r="S163" s="219">
        <v>0</v>
      </c>
      <c r="T163" s="220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1" t="s">
        <v>159</v>
      </c>
      <c r="AT163" s="221" t="s">
        <v>155</v>
      </c>
      <c r="AU163" s="221" t="s">
        <v>91</v>
      </c>
      <c r="AY163" s="20" t="s">
        <v>135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20" t="s">
        <v>86</v>
      </c>
      <c r="BK163" s="222">
        <f>ROUND(I163*H163,2)</f>
        <v>0</v>
      </c>
      <c r="BL163" s="20" t="s">
        <v>97</v>
      </c>
      <c r="BM163" s="221" t="s">
        <v>175</v>
      </c>
    </row>
    <row r="164" s="2" customFormat="1">
      <c r="A164" s="42"/>
      <c r="B164" s="43"/>
      <c r="C164" s="44"/>
      <c r="D164" s="223" t="s">
        <v>144</v>
      </c>
      <c r="E164" s="44"/>
      <c r="F164" s="224" t="s">
        <v>173</v>
      </c>
      <c r="G164" s="44"/>
      <c r="H164" s="44"/>
      <c r="I164" s="225"/>
      <c r="J164" s="44"/>
      <c r="K164" s="44"/>
      <c r="L164" s="48"/>
      <c r="M164" s="226"/>
      <c r="N164" s="227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144</v>
      </c>
      <c r="AU164" s="20" t="s">
        <v>91</v>
      </c>
    </row>
    <row r="165" s="13" customFormat="1">
      <c r="A165" s="13"/>
      <c r="B165" s="230"/>
      <c r="C165" s="231"/>
      <c r="D165" s="223" t="s">
        <v>148</v>
      </c>
      <c r="E165" s="232" t="s">
        <v>42</v>
      </c>
      <c r="F165" s="233" t="s">
        <v>741</v>
      </c>
      <c r="G165" s="231"/>
      <c r="H165" s="232" t="s">
        <v>42</v>
      </c>
      <c r="I165" s="234"/>
      <c r="J165" s="231"/>
      <c r="K165" s="231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148</v>
      </c>
      <c r="AU165" s="239" t="s">
        <v>91</v>
      </c>
      <c r="AV165" s="13" t="s">
        <v>86</v>
      </c>
      <c r="AW165" s="13" t="s">
        <v>40</v>
      </c>
      <c r="AX165" s="13" t="s">
        <v>81</v>
      </c>
      <c r="AY165" s="239" t="s">
        <v>135</v>
      </c>
    </row>
    <row r="166" s="14" customFormat="1">
      <c r="A166" s="14"/>
      <c r="B166" s="240"/>
      <c r="C166" s="241"/>
      <c r="D166" s="223" t="s">
        <v>148</v>
      </c>
      <c r="E166" s="242" t="s">
        <v>42</v>
      </c>
      <c r="F166" s="243" t="s">
        <v>744</v>
      </c>
      <c r="G166" s="241"/>
      <c r="H166" s="244">
        <v>9.5839999999999996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148</v>
      </c>
      <c r="AU166" s="250" t="s">
        <v>91</v>
      </c>
      <c r="AV166" s="14" t="s">
        <v>91</v>
      </c>
      <c r="AW166" s="14" t="s">
        <v>40</v>
      </c>
      <c r="AX166" s="14" t="s">
        <v>81</v>
      </c>
      <c r="AY166" s="250" t="s">
        <v>135</v>
      </c>
    </row>
    <row r="167" s="2" customFormat="1" ht="21.75" customHeight="1">
      <c r="A167" s="42"/>
      <c r="B167" s="43"/>
      <c r="C167" s="210" t="s">
        <v>227</v>
      </c>
      <c r="D167" s="210" t="s">
        <v>138</v>
      </c>
      <c r="E167" s="211" t="s">
        <v>178</v>
      </c>
      <c r="F167" s="212" t="s">
        <v>179</v>
      </c>
      <c r="G167" s="213" t="s">
        <v>141</v>
      </c>
      <c r="H167" s="214">
        <v>479.19999999999999</v>
      </c>
      <c r="I167" s="215"/>
      <c r="J167" s="216">
        <f>ROUND(I167*H167,2)</f>
        <v>0</v>
      </c>
      <c r="K167" s="212" t="s">
        <v>142</v>
      </c>
      <c r="L167" s="48"/>
      <c r="M167" s="217" t="s">
        <v>42</v>
      </c>
      <c r="N167" s="218" t="s">
        <v>52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1" t="s">
        <v>97</v>
      </c>
      <c r="AT167" s="221" t="s">
        <v>138</v>
      </c>
      <c r="AU167" s="221" t="s">
        <v>91</v>
      </c>
      <c r="AY167" s="20" t="s">
        <v>135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20" t="s">
        <v>86</v>
      </c>
      <c r="BK167" s="222">
        <f>ROUND(I167*H167,2)</f>
        <v>0</v>
      </c>
      <c r="BL167" s="20" t="s">
        <v>97</v>
      </c>
      <c r="BM167" s="221" t="s">
        <v>180</v>
      </c>
    </row>
    <row r="168" s="2" customFormat="1">
      <c r="A168" s="42"/>
      <c r="B168" s="43"/>
      <c r="C168" s="44"/>
      <c r="D168" s="223" t="s">
        <v>144</v>
      </c>
      <c r="E168" s="44"/>
      <c r="F168" s="224" t="s">
        <v>181</v>
      </c>
      <c r="G168" s="44"/>
      <c r="H168" s="44"/>
      <c r="I168" s="225"/>
      <c r="J168" s="44"/>
      <c r="K168" s="44"/>
      <c r="L168" s="48"/>
      <c r="M168" s="226"/>
      <c r="N168" s="227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144</v>
      </c>
      <c r="AU168" s="20" t="s">
        <v>91</v>
      </c>
    </row>
    <row r="169" s="2" customFormat="1">
      <c r="A169" s="42"/>
      <c r="B169" s="43"/>
      <c r="C169" s="44"/>
      <c r="D169" s="228" t="s">
        <v>146</v>
      </c>
      <c r="E169" s="44"/>
      <c r="F169" s="229" t="s">
        <v>182</v>
      </c>
      <c r="G169" s="44"/>
      <c r="H169" s="44"/>
      <c r="I169" s="225"/>
      <c r="J169" s="44"/>
      <c r="K169" s="44"/>
      <c r="L169" s="48"/>
      <c r="M169" s="226"/>
      <c r="N169" s="227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146</v>
      </c>
      <c r="AU169" s="20" t="s">
        <v>91</v>
      </c>
    </row>
    <row r="170" s="13" customFormat="1">
      <c r="A170" s="13"/>
      <c r="B170" s="230"/>
      <c r="C170" s="231"/>
      <c r="D170" s="223" t="s">
        <v>148</v>
      </c>
      <c r="E170" s="232" t="s">
        <v>42</v>
      </c>
      <c r="F170" s="233" t="s">
        <v>741</v>
      </c>
      <c r="G170" s="231"/>
      <c r="H170" s="232" t="s">
        <v>42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148</v>
      </c>
      <c r="AU170" s="239" t="s">
        <v>91</v>
      </c>
      <c r="AV170" s="13" t="s">
        <v>86</v>
      </c>
      <c r="AW170" s="13" t="s">
        <v>40</v>
      </c>
      <c r="AX170" s="13" t="s">
        <v>81</v>
      </c>
      <c r="AY170" s="239" t="s">
        <v>135</v>
      </c>
    </row>
    <row r="171" s="14" customFormat="1">
      <c r="A171" s="14"/>
      <c r="B171" s="240"/>
      <c r="C171" s="241"/>
      <c r="D171" s="223" t="s">
        <v>148</v>
      </c>
      <c r="E171" s="242" t="s">
        <v>42</v>
      </c>
      <c r="F171" s="243" t="s">
        <v>742</v>
      </c>
      <c r="G171" s="241"/>
      <c r="H171" s="244">
        <v>479.19999999999999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148</v>
      </c>
      <c r="AU171" s="250" t="s">
        <v>91</v>
      </c>
      <c r="AV171" s="14" t="s">
        <v>91</v>
      </c>
      <c r="AW171" s="14" t="s">
        <v>40</v>
      </c>
      <c r="AX171" s="14" t="s">
        <v>81</v>
      </c>
      <c r="AY171" s="250" t="s">
        <v>135</v>
      </c>
    </row>
    <row r="172" s="2" customFormat="1" ht="24.15" customHeight="1">
      <c r="A172" s="42"/>
      <c r="B172" s="43"/>
      <c r="C172" s="210" t="s">
        <v>237</v>
      </c>
      <c r="D172" s="210" t="s">
        <v>138</v>
      </c>
      <c r="E172" s="211" t="s">
        <v>745</v>
      </c>
      <c r="F172" s="212" t="s">
        <v>746</v>
      </c>
      <c r="G172" s="213" t="s">
        <v>376</v>
      </c>
      <c r="H172" s="214">
        <v>0.94199999999999995</v>
      </c>
      <c r="I172" s="215"/>
      <c r="J172" s="216">
        <f>ROUND(I172*H172,2)</f>
        <v>0</v>
      </c>
      <c r="K172" s="212" t="s">
        <v>142</v>
      </c>
      <c r="L172" s="48"/>
      <c r="M172" s="217" t="s">
        <v>42</v>
      </c>
      <c r="N172" s="218" t="s">
        <v>52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1" t="s">
        <v>97</v>
      </c>
      <c r="AT172" s="221" t="s">
        <v>138</v>
      </c>
      <c r="AU172" s="221" t="s">
        <v>91</v>
      </c>
      <c r="AY172" s="20" t="s">
        <v>135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20" t="s">
        <v>86</v>
      </c>
      <c r="BK172" s="222">
        <f>ROUND(I172*H172,2)</f>
        <v>0</v>
      </c>
      <c r="BL172" s="20" t="s">
        <v>97</v>
      </c>
      <c r="BM172" s="221" t="s">
        <v>747</v>
      </c>
    </row>
    <row r="173" s="2" customFormat="1">
      <c r="A173" s="42"/>
      <c r="B173" s="43"/>
      <c r="C173" s="44"/>
      <c r="D173" s="223" t="s">
        <v>144</v>
      </c>
      <c r="E173" s="44"/>
      <c r="F173" s="224" t="s">
        <v>748</v>
      </c>
      <c r="G173" s="44"/>
      <c r="H173" s="44"/>
      <c r="I173" s="225"/>
      <c r="J173" s="44"/>
      <c r="K173" s="44"/>
      <c r="L173" s="48"/>
      <c r="M173" s="226"/>
      <c r="N173" s="227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144</v>
      </c>
      <c r="AU173" s="20" t="s">
        <v>91</v>
      </c>
    </row>
    <row r="174" s="2" customFormat="1">
      <c r="A174" s="42"/>
      <c r="B174" s="43"/>
      <c r="C174" s="44"/>
      <c r="D174" s="228" t="s">
        <v>146</v>
      </c>
      <c r="E174" s="44"/>
      <c r="F174" s="229" t="s">
        <v>749</v>
      </c>
      <c r="G174" s="44"/>
      <c r="H174" s="44"/>
      <c r="I174" s="225"/>
      <c r="J174" s="44"/>
      <c r="K174" s="44"/>
      <c r="L174" s="48"/>
      <c r="M174" s="226"/>
      <c r="N174" s="227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146</v>
      </c>
      <c r="AU174" s="20" t="s">
        <v>91</v>
      </c>
    </row>
    <row r="175" s="2" customFormat="1">
      <c r="A175" s="42"/>
      <c r="B175" s="43"/>
      <c r="C175" s="44"/>
      <c r="D175" s="223" t="s">
        <v>189</v>
      </c>
      <c r="E175" s="44"/>
      <c r="F175" s="261" t="s">
        <v>750</v>
      </c>
      <c r="G175" s="44"/>
      <c r="H175" s="44"/>
      <c r="I175" s="225"/>
      <c r="J175" s="44"/>
      <c r="K175" s="44"/>
      <c r="L175" s="48"/>
      <c r="M175" s="226"/>
      <c r="N175" s="227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189</v>
      </c>
      <c r="AU175" s="20" t="s">
        <v>91</v>
      </c>
    </row>
    <row r="176" s="13" customFormat="1">
      <c r="A176" s="13"/>
      <c r="B176" s="230"/>
      <c r="C176" s="231"/>
      <c r="D176" s="223" t="s">
        <v>148</v>
      </c>
      <c r="E176" s="232" t="s">
        <v>42</v>
      </c>
      <c r="F176" s="233" t="s">
        <v>707</v>
      </c>
      <c r="G176" s="231"/>
      <c r="H176" s="232" t="s">
        <v>42</v>
      </c>
      <c r="I176" s="234"/>
      <c r="J176" s="231"/>
      <c r="K176" s="231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148</v>
      </c>
      <c r="AU176" s="239" t="s">
        <v>91</v>
      </c>
      <c r="AV176" s="13" t="s">
        <v>86</v>
      </c>
      <c r="AW176" s="13" t="s">
        <v>40</v>
      </c>
      <c r="AX176" s="13" t="s">
        <v>81</v>
      </c>
      <c r="AY176" s="239" t="s">
        <v>135</v>
      </c>
    </row>
    <row r="177" s="14" customFormat="1">
      <c r="A177" s="14"/>
      <c r="B177" s="240"/>
      <c r="C177" s="241"/>
      <c r="D177" s="223" t="s">
        <v>148</v>
      </c>
      <c r="E177" s="242" t="s">
        <v>42</v>
      </c>
      <c r="F177" s="243" t="s">
        <v>708</v>
      </c>
      <c r="G177" s="241"/>
      <c r="H177" s="244">
        <v>1.256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148</v>
      </c>
      <c r="AU177" s="250" t="s">
        <v>91</v>
      </c>
      <c r="AV177" s="14" t="s">
        <v>91</v>
      </c>
      <c r="AW177" s="14" t="s">
        <v>40</v>
      </c>
      <c r="AX177" s="14" t="s">
        <v>81</v>
      </c>
      <c r="AY177" s="250" t="s">
        <v>135</v>
      </c>
    </row>
    <row r="178" s="14" customFormat="1">
      <c r="A178" s="14"/>
      <c r="B178" s="240"/>
      <c r="C178" s="241"/>
      <c r="D178" s="223" t="s">
        <v>148</v>
      </c>
      <c r="E178" s="242" t="s">
        <v>42</v>
      </c>
      <c r="F178" s="243" t="s">
        <v>751</v>
      </c>
      <c r="G178" s="241"/>
      <c r="H178" s="244">
        <v>-0.314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148</v>
      </c>
      <c r="AU178" s="250" t="s">
        <v>91</v>
      </c>
      <c r="AV178" s="14" t="s">
        <v>91</v>
      </c>
      <c r="AW178" s="14" t="s">
        <v>40</v>
      </c>
      <c r="AX178" s="14" t="s">
        <v>81</v>
      </c>
      <c r="AY178" s="250" t="s">
        <v>135</v>
      </c>
    </row>
    <row r="179" s="15" customFormat="1">
      <c r="A179" s="15"/>
      <c r="B179" s="262"/>
      <c r="C179" s="263"/>
      <c r="D179" s="223" t="s">
        <v>148</v>
      </c>
      <c r="E179" s="264" t="s">
        <v>42</v>
      </c>
      <c r="F179" s="265" t="s">
        <v>251</v>
      </c>
      <c r="G179" s="263"/>
      <c r="H179" s="266">
        <v>0.94199999999999995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2" t="s">
        <v>148</v>
      </c>
      <c r="AU179" s="272" t="s">
        <v>91</v>
      </c>
      <c r="AV179" s="15" t="s">
        <v>97</v>
      </c>
      <c r="AW179" s="15" t="s">
        <v>40</v>
      </c>
      <c r="AX179" s="15" t="s">
        <v>86</v>
      </c>
      <c r="AY179" s="272" t="s">
        <v>135</v>
      </c>
    </row>
    <row r="180" s="2" customFormat="1" ht="16.5" customHeight="1">
      <c r="A180" s="42"/>
      <c r="B180" s="43"/>
      <c r="C180" s="251" t="s">
        <v>245</v>
      </c>
      <c r="D180" s="251" t="s">
        <v>155</v>
      </c>
      <c r="E180" s="252" t="s">
        <v>752</v>
      </c>
      <c r="F180" s="253" t="s">
        <v>753</v>
      </c>
      <c r="G180" s="254" t="s">
        <v>158</v>
      </c>
      <c r="H180" s="255">
        <v>1.8839999999999999</v>
      </c>
      <c r="I180" s="256"/>
      <c r="J180" s="257">
        <f>ROUND(I180*H180,2)</f>
        <v>0</v>
      </c>
      <c r="K180" s="253" t="s">
        <v>142</v>
      </c>
      <c r="L180" s="258"/>
      <c r="M180" s="259" t="s">
        <v>42</v>
      </c>
      <c r="N180" s="260" t="s">
        <v>52</v>
      </c>
      <c r="O180" s="88"/>
      <c r="P180" s="219">
        <f>O180*H180</f>
        <v>0</v>
      </c>
      <c r="Q180" s="219">
        <v>1</v>
      </c>
      <c r="R180" s="219">
        <f>Q180*H180</f>
        <v>1.8839999999999999</v>
      </c>
      <c r="S180" s="219">
        <v>0</v>
      </c>
      <c r="T180" s="220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1" t="s">
        <v>159</v>
      </c>
      <c r="AT180" s="221" t="s">
        <v>155</v>
      </c>
      <c r="AU180" s="221" t="s">
        <v>91</v>
      </c>
      <c r="AY180" s="20" t="s">
        <v>135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20" t="s">
        <v>86</v>
      </c>
      <c r="BK180" s="222">
        <f>ROUND(I180*H180,2)</f>
        <v>0</v>
      </c>
      <c r="BL180" s="20" t="s">
        <v>97</v>
      </c>
      <c r="BM180" s="221" t="s">
        <v>754</v>
      </c>
    </row>
    <row r="181" s="2" customFormat="1">
      <c r="A181" s="42"/>
      <c r="B181" s="43"/>
      <c r="C181" s="44"/>
      <c r="D181" s="223" t="s">
        <v>144</v>
      </c>
      <c r="E181" s="44"/>
      <c r="F181" s="224" t="s">
        <v>753</v>
      </c>
      <c r="G181" s="44"/>
      <c r="H181" s="44"/>
      <c r="I181" s="225"/>
      <c r="J181" s="44"/>
      <c r="K181" s="44"/>
      <c r="L181" s="48"/>
      <c r="M181" s="226"/>
      <c r="N181" s="227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144</v>
      </c>
      <c r="AU181" s="20" t="s">
        <v>91</v>
      </c>
    </row>
    <row r="182" s="13" customFormat="1">
      <c r="A182" s="13"/>
      <c r="B182" s="230"/>
      <c r="C182" s="231"/>
      <c r="D182" s="223" t="s">
        <v>148</v>
      </c>
      <c r="E182" s="232" t="s">
        <v>42</v>
      </c>
      <c r="F182" s="233" t="s">
        <v>707</v>
      </c>
      <c r="G182" s="231"/>
      <c r="H182" s="232" t="s">
        <v>42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148</v>
      </c>
      <c r="AU182" s="239" t="s">
        <v>91</v>
      </c>
      <c r="AV182" s="13" t="s">
        <v>86</v>
      </c>
      <c r="AW182" s="13" t="s">
        <v>40</v>
      </c>
      <c r="AX182" s="13" t="s">
        <v>81</v>
      </c>
      <c r="AY182" s="239" t="s">
        <v>135</v>
      </c>
    </row>
    <row r="183" s="14" customFormat="1">
      <c r="A183" s="14"/>
      <c r="B183" s="240"/>
      <c r="C183" s="241"/>
      <c r="D183" s="223" t="s">
        <v>148</v>
      </c>
      <c r="E183" s="242" t="s">
        <v>42</v>
      </c>
      <c r="F183" s="243" t="s">
        <v>708</v>
      </c>
      <c r="G183" s="241"/>
      <c r="H183" s="244">
        <v>1.256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148</v>
      </c>
      <c r="AU183" s="250" t="s">
        <v>91</v>
      </c>
      <c r="AV183" s="14" t="s">
        <v>91</v>
      </c>
      <c r="AW183" s="14" t="s">
        <v>40</v>
      </c>
      <c r="AX183" s="14" t="s">
        <v>81</v>
      </c>
      <c r="AY183" s="250" t="s">
        <v>135</v>
      </c>
    </row>
    <row r="184" s="14" customFormat="1">
      <c r="A184" s="14"/>
      <c r="B184" s="240"/>
      <c r="C184" s="241"/>
      <c r="D184" s="223" t="s">
        <v>148</v>
      </c>
      <c r="E184" s="242" t="s">
        <v>42</v>
      </c>
      <c r="F184" s="243" t="s">
        <v>751</v>
      </c>
      <c r="G184" s="241"/>
      <c r="H184" s="244">
        <v>-0.314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148</v>
      </c>
      <c r="AU184" s="250" t="s">
        <v>91</v>
      </c>
      <c r="AV184" s="14" t="s">
        <v>91</v>
      </c>
      <c r="AW184" s="14" t="s">
        <v>40</v>
      </c>
      <c r="AX184" s="14" t="s">
        <v>81</v>
      </c>
      <c r="AY184" s="250" t="s">
        <v>135</v>
      </c>
    </row>
    <row r="185" s="16" customFormat="1">
      <c r="A185" s="16"/>
      <c r="B185" s="273"/>
      <c r="C185" s="274"/>
      <c r="D185" s="223" t="s">
        <v>148</v>
      </c>
      <c r="E185" s="275" t="s">
        <v>42</v>
      </c>
      <c r="F185" s="276" t="s">
        <v>327</v>
      </c>
      <c r="G185" s="274"/>
      <c r="H185" s="277">
        <v>0.94199999999999995</v>
      </c>
      <c r="I185" s="278"/>
      <c r="J185" s="274"/>
      <c r="K185" s="274"/>
      <c r="L185" s="279"/>
      <c r="M185" s="280"/>
      <c r="N185" s="281"/>
      <c r="O185" s="281"/>
      <c r="P185" s="281"/>
      <c r="Q185" s="281"/>
      <c r="R185" s="281"/>
      <c r="S185" s="281"/>
      <c r="T185" s="282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83" t="s">
        <v>148</v>
      </c>
      <c r="AU185" s="283" t="s">
        <v>91</v>
      </c>
      <c r="AV185" s="16" t="s">
        <v>94</v>
      </c>
      <c r="AW185" s="16" t="s">
        <v>40</v>
      </c>
      <c r="AX185" s="16" t="s">
        <v>81</v>
      </c>
      <c r="AY185" s="283" t="s">
        <v>135</v>
      </c>
    </row>
    <row r="186" s="14" customFormat="1">
      <c r="A186" s="14"/>
      <c r="B186" s="240"/>
      <c r="C186" s="241"/>
      <c r="D186" s="223" t="s">
        <v>148</v>
      </c>
      <c r="E186" s="242" t="s">
        <v>42</v>
      </c>
      <c r="F186" s="243" t="s">
        <v>755</v>
      </c>
      <c r="G186" s="241"/>
      <c r="H186" s="244">
        <v>1.8839999999999999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148</v>
      </c>
      <c r="AU186" s="250" t="s">
        <v>91</v>
      </c>
      <c r="AV186" s="14" t="s">
        <v>91</v>
      </c>
      <c r="AW186" s="14" t="s">
        <v>40</v>
      </c>
      <c r="AX186" s="14" t="s">
        <v>86</v>
      </c>
      <c r="AY186" s="250" t="s">
        <v>135</v>
      </c>
    </row>
    <row r="187" s="2" customFormat="1" ht="24.15" customHeight="1">
      <c r="A187" s="42"/>
      <c r="B187" s="43"/>
      <c r="C187" s="210" t="s">
        <v>252</v>
      </c>
      <c r="D187" s="210" t="s">
        <v>138</v>
      </c>
      <c r="E187" s="211" t="s">
        <v>184</v>
      </c>
      <c r="F187" s="212" t="s">
        <v>185</v>
      </c>
      <c r="G187" s="213" t="s">
        <v>141</v>
      </c>
      <c r="H187" s="214">
        <v>1548.9000000000001</v>
      </c>
      <c r="I187" s="215"/>
      <c r="J187" s="216">
        <f>ROUND(I187*H187,2)</f>
        <v>0</v>
      </c>
      <c r="K187" s="212" t="s">
        <v>142</v>
      </c>
      <c r="L187" s="48"/>
      <c r="M187" s="217" t="s">
        <v>42</v>
      </c>
      <c r="N187" s="218" t="s">
        <v>52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1" t="s">
        <v>97</v>
      </c>
      <c r="AT187" s="221" t="s">
        <v>138</v>
      </c>
      <c r="AU187" s="221" t="s">
        <v>91</v>
      </c>
      <c r="AY187" s="20" t="s">
        <v>135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20" t="s">
        <v>86</v>
      </c>
      <c r="BK187" s="222">
        <f>ROUND(I187*H187,2)</f>
        <v>0</v>
      </c>
      <c r="BL187" s="20" t="s">
        <v>97</v>
      </c>
      <c r="BM187" s="221" t="s">
        <v>756</v>
      </c>
    </row>
    <row r="188" s="2" customFormat="1">
      <c r="A188" s="42"/>
      <c r="B188" s="43"/>
      <c r="C188" s="44"/>
      <c r="D188" s="223" t="s">
        <v>144</v>
      </c>
      <c r="E188" s="44"/>
      <c r="F188" s="224" t="s">
        <v>187</v>
      </c>
      <c r="G188" s="44"/>
      <c r="H188" s="44"/>
      <c r="I188" s="225"/>
      <c r="J188" s="44"/>
      <c r="K188" s="44"/>
      <c r="L188" s="48"/>
      <c r="M188" s="226"/>
      <c r="N188" s="227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144</v>
      </c>
      <c r="AU188" s="20" t="s">
        <v>91</v>
      </c>
    </row>
    <row r="189" s="2" customFormat="1">
      <c r="A189" s="42"/>
      <c r="B189" s="43"/>
      <c r="C189" s="44"/>
      <c r="D189" s="228" t="s">
        <v>146</v>
      </c>
      <c r="E189" s="44"/>
      <c r="F189" s="229" t="s">
        <v>188</v>
      </c>
      <c r="G189" s="44"/>
      <c r="H189" s="44"/>
      <c r="I189" s="225"/>
      <c r="J189" s="44"/>
      <c r="K189" s="44"/>
      <c r="L189" s="48"/>
      <c r="M189" s="226"/>
      <c r="N189" s="227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146</v>
      </c>
      <c r="AU189" s="20" t="s">
        <v>91</v>
      </c>
    </row>
    <row r="190" s="2" customFormat="1">
      <c r="A190" s="42"/>
      <c r="B190" s="43"/>
      <c r="C190" s="44"/>
      <c r="D190" s="223" t="s">
        <v>189</v>
      </c>
      <c r="E190" s="44"/>
      <c r="F190" s="261" t="s">
        <v>190</v>
      </c>
      <c r="G190" s="44"/>
      <c r="H190" s="44"/>
      <c r="I190" s="225"/>
      <c r="J190" s="44"/>
      <c r="K190" s="44"/>
      <c r="L190" s="48"/>
      <c r="M190" s="226"/>
      <c r="N190" s="227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189</v>
      </c>
      <c r="AU190" s="20" t="s">
        <v>91</v>
      </c>
    </row>
    <row r="191" s="13" customFormat="1">
      <c r="A191" s="13"/>
      <c r="B191" s="230"/>
      <c r="C191" s="231"/>
      <c r="D191" s="223" t="s">
        <v>148</v>
      </c>
      <c r="E191" s="232" t="s">
        <v>42</v>
      </c>
      <c r="F191" s="233" t="s">
        <v>735</v>
      </c>
      <c r="G191" s="231"/>
      <c r="H191" s="232" t="s">
        <v>42</v>
      </c>
      <c r="I191" s="234"/>
      <c r="J191" s="231"/>
      <c r="K191" s="231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148</v>
      </c>
      <c r="AU191" s="239" t="s">
        <v>91</v>
      </c>
      <c r="AV191" s="13" t="s">
        <v>86</v>
      </c>
      <c r="AW191" s="13" t="s">
        <v>40</v>
      </c>
      <c r="AX191" s="13" t="s">
        <v>81</v>
      </c>
      <c r="AY191" s="239" t="s">
        <v>135</v>
      </c>
    </row>
    <row r="192" s="14" customFormat="1">
      <c r="A192" s="14"/>
      <c r="B192" s="240"/>
      <c r="C192" s="241"/>
      <c r="D192" s="223" t="s">
        <v>148</v>
      </c>
      <c r="E192" s="242" t="s">
        <v>42</v>
      </c>
      <c r="F192" s="243" t="s">
        <v>736</v>
      </c>
      <c r="G192" s="241"/>
      <c r="H192" s="244">
        <v>204.09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148</v>
      </c>
      <c r="AU192" s="250" t="s">
        <v>91</v>
      </c>
      <c r="AV192" s="14" t="s">
        <v>91</v>
      </c>
      <c r="AW192" s="14" t="s">
        <v>40</v>
      </c>
      <c r="AX192" s="14" t="s">
        <v>81</v>
      </c>
      <c r="AY192" s="250" t="s">
        <v>135</v>
      </c>
    </row>
    <row r="193" s="13" customFormat="1">
      <c r="A193" s="13"/>
      <c r="B193" s="230"/>
      <c r="C193" s="231"/>
      <c r="D193" s="223" t="s">
        <v>148</v>
      </c>
      <c r="E193" s="232" t="s">
        <v>42</v>
      </c>
      <c r="F193" s="233" t="s">
        <v>737</v>
      </c>
      <c r="G193" s="231"/>
      <c r="H193" s="232" t="s">
        <v>42</v>
      </c>
      <c r="I193" s="234"/>
      <c r="J193" s="231"/>
      <c r="K193" s="231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148</v>
      </c>
      <c r="AU193" s="239" t="s">
        <v>91</v>
      </c>
      <c r="AV193" s="13" t="s">
        <v>86</v>
      </c>
      <c r="AW193" s="13" t="s">
        <v>40</v>
      </c>
      <c r="AX193" s="13" t="s">
        <v>81</v>
      </c>
      <c r="AY193" s="239" t="s">
        <v>135</v>
      </c>
    </row>
    <row r="194" s="14" customFormat="1">
      <c r="A194" s="14"/>
      <c r="B194" s="240"/>
      <c r="C194" s="241"/>
      <c r="D194" s="223" t="s">
        <v>148</v>
      </c>
      <c r="E194" s="242" t="s">
        <v>42</v>
      </c>
      <c r="F194" s="243" t="s">
        <v>738</v>
      </c>
      <c r="G194" s="241"/>
      <c r="H194" s="244">
        <v>15.84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148</v>
      </c>
      <c r="AU194" s="250" t="s">
        <v>91</v>
      </c>
      <c r="AV194" s="14" t="s">
        <v>91</v>
      </c>
      <c r="AW194" s="14" t="s">
        <v>40</v>
      </c>
      <c r="AX194" s="14" t="s">
        <v>81</v>
      </c>
      <c r="AY194" s="250" t="s">
        <v>135</v>
      </c>
    </row>
    <row r="195" s="13" customFormat="1">
      <c r="A195" s="13"/>
      <c r="B195" s="230"/>
      <c r="C195" s="231"/>
      <c r="D195" s="223" t="s">
        <v>148</v>
      </c>
      <c r="E195" s="232" t="s">
        <v>42</v>
      </c>
      <c r="F195" s="233" t="s">
        <v>739</v>
      </c>
      <c r="G195" s="231"/>
      <c r="H195" s="232" t="s">
        <v>42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148</v>
      </c>
      <c r="AU195" s="239" t="s">
        <v>91</v>
      </c>
      <c r="AV195" s="13" t="s">
        <v>86</v>
      </c>
      <c r="AW195" s="13" t="s">
        <v>40</v>
      </c>
      <c r="AX195" s="13" t="s">
        <v>81</v>
      </c>
      <c r="AY195" s="239" t="s">
        <v>135</v>
      </c>
    </row>
    <row r="196" s="14" customFormat="1">
      <c r="A196" s="14"/>
      <c r="B196" s="240"/>
      <c r="C196" s="241"/>
      <c r="D196" s="223" t="s">
        <v>148</v>
      </c>
      <c r="E196" s="242" t="s">
        <v>42</v>
      </c>
      <c r="F196" s="243" t="s">
        <v>740</v>
      </c>
      <c r="G196" s="241"/>
      <c r="H196" s="244">
        <v>6.5700000000000003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148</v>
      </c>
      <c r="AU196" s="250" t="s">
        <v>91</v>
      </c>
      <c r="AV196" s="14" t="s">
        <v>91</v>
      </c>
      <c r="AW196" s="14" t="s">
        <v>40</v>
      </c>
      <c r="AX196" s="14" t="s">
        <v>81</v>
      </c>
      <c r="AY196" s="250" t="s">
        <v>135</v>
      </c>
    </row>
    <row r="197" s="13" customFormat="1">
      <c r="A197" s="13"/>
      <c r="B197" s="230"/>
      <c r="C197" s="231"/>
      <c r="D197" s="223" t="s">
        <v>148</v>
      </c>
      <c r="E197" s="232" t="s">
        <v>42</v>
      </c>
      <c r="F197" s="233" t="s">
        <v>757</v>
      </c>
      <c r="G197" s="231"/>
      <c r="H197" s="232" t="s">
        <v>42</v>
      </c>
      <c r="I197" s="234"/>
      <c r="J197" s="231"/>
      <c r="K197" s="231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148</v>
      </c>
      <c r="AU197" s="239" t="s">
        <v>91</v>
      </c>
      <c r="AV197" s="13" t="s">
        <v>86</v>
      </c>
      <c r="AW197" s="13" t="s">
        <v>40</v>
      </c>
      <c r="AX197" s="13" t="s">
        <v>81</v>
      </c>
      <c r="AY197" s="239" t="s">
        <v>135</v>
      </c>
    </row>
    <row r="198" s="14" customFormat="1">
      <c r="A198" s="14"/>
      <c r="B198" s="240"/>
      <c r="C198" s="241"/>
      <c r="D198" s="223" t="s">
        <v>148</v>
      </c>
      <c r="E198" s="242" t="s">
        <v>42</v>
      </c>
      <c r="F198" s="243" t="s">
        <v>758</v>
      </c>
      <c r="G198" s="241"/>
      <c r="H198" s="244">
        <v>153.40000000000001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148</v>
      </c>
      <c r="AU198" s="250" t="s">
        <v>91</v>
      </c>
      <c r="AV198" s="14" t="s">
        <v>91</v>
      </c>
      <c r="AW198" s="14" t="s">
        <v>40</v>
      </c>
      <c r="AX198" s="14" t="s">
        <v>81</v>
      </c>
      <c r="AY198" s="250" t="s">
        <v>135</v>
      </c>
    </row>
    <row r="199" s="13" customFormat="1">
      <c r="A199" s="13"/>
      <c r="B199" s="230"/>
      <c r="C199" s="231"/>
      <c r="D199" s="223" t="s">
        <v>148</v>
      </c>
      <c r="E199" s="232" t="s">
        <v>42</v>
      </c>
      <c r="F199" s="233" t="s">
        <v>759</v>
      </c>
      <c r="G199" s="231"/>
      <c r="H199" s="232" t="s">
        <v>42</v>
      </c>
      <c r="I199" s="234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148</v>
      </c>
      <c r="AU199" s="239" t="s">
        <v>91</v>
      </c>
      <c r="AV199" s="13" t="s">
        <v>86</v>
      </c>
      <c r="AW199" s="13" t="s">
        <v>40</v>
      </c>
      <c r="AX199" s="13" t="s">
        <v>81</v>
      </c>
      <c r="AY199" s="239" t="s">
        <v>135</v>
      </c>
    </row>
    <row r="200" s="14" customFormat="1">
      <c r="A200" s="14"/>
      <c r="B200" s="240"/>
      <c r="C200" s="241"/>
      <c r="D200" s="223" t="s">
        <v>148</v>
      </c>
      <c r="E200" s="242" t="s">
        <v>42</v>
      </c>
      <c r="F200" s="243" t="s">
        <v>760</v>
      </c>
      <c r="G200" s="241"/>
      <c r="H200" s="244">
        <v>1169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148</v>
      </c>
      <c r="AU200" s="250" t="s">
        <v>91</v>
      </c>
      <c r="AV200" s="14" t="s">
        <v>91</v>
      </c>
      <c r="AW200" s="14" t="s">
        <v>40</v>
      </c>
      <c r="AX200" s="14" t="s">
        <v>81</v>
      </c>
      <c r="AY200" s="250" t="s">
        <v>135</v>
      </c>
    </row>
    <row r="201" s="12" customFormat="1" ht="22.8" customHeight="1">
      <c r="A201" s="12"/>
      <c r="B201" s="194"/>
      <c r="C201" s="195"/>
      <c r="D201" s="196" t="s">
        <v>80</v>
      </c>
      <c r="E201" s="208" t="s">
        <v>448</v>
      </c>
      <c r="F201" s="208" t="s">
        <v>761</v>
      </c>
      <c r="G201" s="195"/>
      <c r="H201" s="195"/>
      <c r="I201" s="198"/>
      <c r="J201" s="209">
        <f>BK201</f>
        <v>0</v>
      </c>
      <c r="K201" s="195"/>
      <c r="L201" s="200"/>
      <c r="M201" s="201"/>
      <c r="N201" s="202"/>
      <c r="O201" s="202"/>
      <c r="P201" s="203">
        <f>SUM(P202:P219)</f>
        <v>0</v>
      </c>
      <c r="Q201" s="202"/>
      <c r="R201" s="203">
        <f>SUM(R202:R219)</f>
        <v>2.0589120000000003</v>
      </c>
      <c r="S201" s="202"/>
      <c r="T201" s="204">
        <f>SUM(T202:T219)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5" t="s">
        <v>86</v>
      </c>
      <c r="AT201" s="206" t="s">
        <v>80</v>
      </c>
      <c r="AU201" s="206" t="s">
        <v>86</v>
      </c>
      <c r="AY201" s="205" t="s">
        <v>135</v>
      </c>
      <c r="BK201" s="207">
        <f>SUM(BK202:BK219)</f>
        <v>0</v>
      </c>
    </row>
    <row r="202" s="2" customFormat="1" ht="33" customHeight="1">
      <c r="A202" s="42"/>
      <c r="B202" s="43"/>
      <c r="C202" s="210" t="s">
        <v>261</v>
      </c>
      <c r="D202" s="210" t="s">
        <v>138</v>
      </c>
      <c r="E202" s="211" t="s">
        <v>762</v>
      </c>
      <c r="F202" s="212" t="s">
        <v>763</v>
      </c>
      <c r="G202" s="213" t="s">
        <v>141</v>
      </c>
      <c r="H202" s="214">
        <v>1.2</v>
      </c>
      <c r="I202" s="215"/>
      <c r="J202" s="216">
        <f>ROUND(I202*H202,2)</f>
        <v>0</v>
      </c>
      <c r="K202" s="212" t="s">
        <v>142</v>
      </c>
      <c r="L202" s="48"/>
      <c r="M202" s="217" t="s">
        <v>42</v>
      </c>
      <c r="N202" s="218" t="s">
        <v>52</v>
      </c>
      <c r="O202" s="88"/>
      <c r="P202" s="219">
        <f>O202*H202</f>
        <v>0</v>
      </c>
      <c r="Q202" s="219">
        <v>0.18051</v>
      </c>
      <c r="R202" s="219">
        <f>Q202*H202</f>
        <v>0.216612</v>
      </c>
      <c r="S202" s="219">
        <v>0</v>
      </c>
      <c r="T202" s="220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1" t="s">
        <v>97</v>
      </c>
      <c r="AT202" s="221" t="s">
        <v>138</v>
      </c>
      <c r="AU202" s="221" t="s">
        <v>91</v>
      </c>
      <c r="AY202" s="20" t="s">
        <v>135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20" t="s">
        <v>86</v>
      </c>
      <c r="BK202" s="222">
        <f>ROUND(I202*H202,2)</f>
        <v>0</v>
      </c>
      <c r="BL202" s="20" t="s">
        <v>97</v>
      </c>
      <c r="BM202" s="221" t="s">
        <v>764</v>
      </c>
    </row>
    <row r="203" s="2" customFormat="1">
      <c r="A203" s="42"/>
      <c r="B203" s="43"/>
      <c r="C203" s="44"/>
      <c r="D203" s="223" t="s">
        <v>144</v>
      </c>
      <c r="E203" s="44"/>
      <c r="F203" s="224" t="s">
        <v>765</v>
      </c>
      <c r="G203" s="44"/>
      <c r="H203" s="44"/>
      <c r="I203" s="225"/>
      <c r="J203" s="44"/>
      <c r="K203" s="44"/>
      <c r="L203" s="48"/>
      <c r="M203" s="226"/>
      <c r="N203" s="227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144</v>
      </c>
      <c r="AU203" s="20" t="s">
        <v>91</v>
      </c>
    </row>
    <row r="204" s="2" customFormat="1">
      <c r="A204" s="42"/>
      <c r="B204" s="43"/>
      <c r="C204" s="44"/>
      <c r="D204" s="228" t="s">
        <v>146</v>
      </c>
      <c r="E204" s="44"/>
      <c r="F204" s="229" t="s">
        <v>766</v>
      </c>
      <c r="G204" s="44"/>
      <c r="H204" s="44"/>
      <c r="I204" s="225"/>
      <c r="J204" s="44"/>
      <c r="K204" s="44"/>
      <c r="L204" s="48"/>
      <c r="M204" s="226"/>
      <c r="N204" s="227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146</v>
      </c>
      <c r="AU204" s="20" t="s">
        <v>91</v>
      </c>
    </row>
    <row r="205" s="13" customFormat="1">
      <c r="A205" s="13"/>
      <c r="B205" s="230"/>
      <c r="C205" s="231"/>
      <c r="D205" s="223" t="s">
        <v>148</v>
      </c>
      <c r="E205" s="232" t="s">
        <v>42</v>
      </c>
      <c r="F205" s="233" t="s">
        <v>767</v>
      </c>
      <c r="G205" s="231"/>
      <c r="H205" s="232" t="s">
        <v>42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148</v>
      </c>
      <c r="AU205" s="239" t="s">
        <v>91</v>
      </c>
      <c r="AV205" s="13" t="s">
        <v>86</v>
      </c>
      <c r="AW205" s="13" t="s">
        <v>40</v>
      </c>
      <c r="AX205" s="13" t="s">
        <v>81</v>
      </c>
      <c r="AY205" s="239" t="s">
        <v>135</v>
      </c>
    </row>
    <row r="206" s="14" customFormat="1">
      <c r="A206" s="14"/>
      <c r="B206" s="240"/>
      <c r="C206" s="241"/>
      <c r="D206" s="223" t="s">
        <v>148</v>
      </c>
      <c r="E206" s="242" t="s">
        <v>42</v>
      </c>
      <c r="F206" s="243" t="s">
        <v>768</v>
      </c>
      <c r="G206" s="241"/>
      <c r="H206" s="244">
        <v>1.2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148</v>
      </c>
      <c r="AU206" s="250" t="s">
        <v>91</v>
      </c>
      <c r="AV206" s="14" t="s">
        <v>91</v>
      </c>
      <c r="AW206" s="14" t="s">
        <v>40</v>
      </c>
      <c r="AX206" s="14" t="s">
        <v>86</v>
      </c>
      <c r="AY206" s="250" t="s">
        <v>135</v>
      </c>
    </row>
    <row r="207" s="2" customFormat="1" ht="24.15" customHeight="1">
      <c r="A207" s="42"/>
      <c r="B207" s="43"/>
      <c r="C207" s="210" t="s">
        <v>275</v>
      </c>
      <c r="D207" s="210" t="s">
        <v>138</v>
      </c>
      <c r="E207" s="211" t="s">
        <v>769</v>
      </c>
      <c r="F207" s="212" t="s">
        <v>770</v>
      </c>
      <c r="G207" s="213" t="s">
        <v>141</v>
      </c>
      <c r="H207" s="214">
        <v>18</v>
      </c>
      <c r="I207" s="215"/>
      <c r="J207" s="216">
        <f>ROUND(I207*H207,2)</f>
        <v>0</v>
      </c>
      <c r="K207" s="212" t="s">
        <v>142</v>
      </c>
      <c r="L207" s="48"/>
      <c r="M207" s="217" t="s">
        <v>42</v>
      </c>
      <c r="N207" s="218" t="s">
        <v>52</v>
      </c>
      <c r="O207" s="88"/>
      <c r="P207" s="219">
        <f>O207*H207</f>
        <v>0</v>
      </c>
      <c r="Q207" s="219">
        <v>0.02256</v>
      </c>
      <c r="R207" s="219">
        <f>Q207*H207</f>
        <v>0.40608</v>
      </c>
      <c r="S207" s="219">
        <v>0</v>
      </c>
      <c r="T207" s="220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1" t="s">
        <v>97</v>
      </c>
      <c r="AT207" s="221" t="s">
        <v>138</v>
      </c>
      <c r="AU207" s="221" t="s">
        <v>91</v>
      </c>
      <c r="AY207" s="20" t="s">
        <v>135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20" t="s">
        <v>86</v>
      </c>
      <c r="BK207" s="222">
        <f>ROUND(I207*H207,2)</f>
        <v>0</v>
      </c>
      <c r="BL207" s="20" t="s">
        <v>97</v>
      </c>
      <c r="BM207" s="221" t="s">
        <v>771</v>
      </c>
    </row>
    <row r="208" s="2" customFormat="1">
      <c r="A208" s="42"/>
      <c r="B208" s="43"/>
      <c r="C208" s="44"/>
      <c r="D208" s="223" t="s">
        <v>144</v>
      </c>
      <c r="E208" s="44"/>
      <c r="F208" s="224" t="s">
        <v>772</v>
      </c>
      <c r="G208" s="44"/>
      <c r="H208" s="44"/>
      <c r="I208" s="225"/>
      <c r="J208" s="44"/>
      <c r="K208" s="44"/>
      <c r="L208" s="48"/>
      <c r="M208" s="226"/>
      <c r="N208" s="227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144</v>
      </c>
      <c r="AU208" s="20" t="s">
        <v>91</v>
      </c>
    </row>
    <row r="209" s="2" customFormat="1">
      <c r="A209" s="42"/>
      <c r="B209" s="43"/>
      <c r="C209" s="44"/>
      <c r="D209" s="228" t="s">
        <v>146</v>
      </c>
      <c r="E209" s="44"/>
      <c r="F209" s="229" t="s">
        <v>773</v>
      </c>
      <c r="G209" s="44"/>
      <c r="H209" s="44"/>
      <c r="I209" s="225"/>
      <c r="J209" s="44"/>
      <c r="K209" s="44"/>
      <c r="L209" s="48"/>
      <c r="M209" s="226"/>
      <c r="N209" s="227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146</v>
      </c>
      <c r="AU209" s="20" t="s">
        <v>91</v>
      </c>
    </row>
    <row r="210" s="13" customFormat="1">
      <c r="A210" s="13"/>
      <c r="B210" s="230"/>
      <c r="C210" s="231"/>
      <c r="D210" s="223" t="s">
        <v>148</v>
      </c>
      <c r="E210" s="232" t="s">
        <v>42</v>
      </c>
      <c r="F210" s="233" t="s">
        <v>767</v>
      </c>
      <c r="G210" s="231"/>
      <c r="H210" s="232" t="s">
        <v>42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148</v>
      </c>
      <c r="AU210" s="239" t="s">
        <v>91</v>
      </c>
      <c r="AV210" s="13" t="s">
        <v>86</v>
      </c>
      <c r="AW210" s="13" t="s">
        <v>40</v>
      </c>
      <c r="AX210" s="13" t="s">
        <v>81</v>
      </c>
      <c r="AY210" s="239" t="s">
        <v>135</v>
      </c>
    </row>
    <row r="211" s="14" customFormat="1">
      <c r="A211" s="14"/>
      <c r="B211" s="240"/>
      <c r="C211" s="241"/>
      <c r="D211" s="223" t="s">
        <v>148</v>
      </c>
      <c r="E211" s="242" t="s">
        <v>42</v>
      </c>
      <c r="F211" s="243" t="s">
        <v>774</v>
      </c>
      <c r="G211" s="241"/>
      <c r="H211" s="244">
        <v>18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148</v>
      </c>
      <c r="AU211" s="250" t="s">
        <v>91</v>
      </c>
      <c r="AV211" s="14" t="s">
        <v>91</v>
      </c>
      <c r="AW211" s="14" t="s">
        <v>40</v>
      </c>
      <c r="AX211" s="14" t="s">
        <v>86</v>
      </c>
      <c r="AY211" s="250" t="s">
        <v>135</v>
      </c>
    </row>
    <row r="212" s="2" customFormat="1" ht="24.15" customHeight="1">
      <c r="A212" s="42"/>
      <c r="B212" s="43"/>
      <c r="C212" s="210" t="s">
        <v>283</v>
      </c>
      <c r="D212" s="210" t="s">
        <v>138</v>
      </c>
      <c r="E212" s="211" t="s">
        <v>775</v>
      </c>
      <c r="F212" s="212" t="s">
        <v>776</v>
      </c>
      <c r="G212" s="213" t="s">
        <v>230</v>
      </c>
      <c r="H212" s="214">
        <v>3.6000000000000001</v>
      </c>
      <c r="I212" s="215"/>
      <c r="J212" s="216">
        <f>ROUND(I212*H212,2)</f>
        <v>0</v>
      </c>
      <c r="K212" s="212" t="s">
        <v>142</v>
      </c>
      <c r="L212" s="48"/>
      <c r="M212" s="217" t="s">
        <v>42</v>
      </c>
      <c r="N212" s="218" t="s">
        <v>52</v>
      </c>
      <c r="O212" s="88"/>
      <c r="P212" s="219">
        <f>O212*H212</f>
        <v>0</v>
      </c>
      <c r="Q212" s="219">
        <v>0.39895000000000003</v>
      </c>
      <c r="R212" s="219">
        <f>Q212*H212</f>
        <v>1.4362200000000001</v>
      </c>
      <c r="S212" s="219">
        <v>0</v>
      </c>
      <c r="T212" s="220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1" t="s">
        <v>97</v>
      </c>
      <c r="AT212" s="221" t="s">
        <v>138</v>
      </c>
      <c r="AU212" s="221" t="s">
        <v>91</v>
      </c>
      <c r="AY212" s="20" t="s">
        <v>135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20" t="s">
        <v>86</v>
      </c>
      <c r="BK212" s="222">
        <f>ROUND(I212*H212,2)</f>
        <v>0</v>
      </c>
      <c r="BL212" s="20" t="s">
        <v>97</v>
      </c>
      <c r="BM212" s="221" t="s">
        <v>777</v>
      </c>
    </row>
    <row r="213" s="2" customFormat="1">
      <c r="A213" s="42"/>
      <c r="B213" s="43"/>
      <c r="C213" s="44"/>
      <c r="D213" s="223" t="s">
        <v>144</v>
      </c>
      <c r="E213" s="44"/>
      <c r="F213" s="224" t="s">
        <v>778</v>
      </c>
      <c r="G213" s="44"/>
      <c r="H213" s="44"/>
      <c r="I213" s="225"/>
      <c r="J213" s="44"/>
      <c r="K213" s="44"/>
      <c r="L213" s="48"/>
      <c r="M213" s="226"/>
      <c r="N213" s="227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144</v>
      </c>
      <c r="AU213" s="20" t="s">
        <v>91</v>
      </c>
    </row>
    <row r="214" s="2" customFormat="1">
      <c r="A214" s="42"/>
      <c r="B214" s="43"/>
      <c r="C214" s="44"/>
      <c r="D214" s="228" t="s">
        <v>146</v>
      </c>
      <c r="E214" s="44"/>
      <c r="F214" s="229" t="s">
        <v>779</v>
      </c>
      <c r="G214" s="44"/>
      <c r="H214" s="44"/>
      <c r="I214" s="225"/>
      <c r="J214" s="44"/>
      <c r="K214" s="44"/>
      <c r="L214" s="48"/>
      <c r="M214" s="226"/>
      <c r="N214" s="227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146</v>
      </c>
      <c r="AU214" s="20" t="s">
        <v>91</v>
      </c>
    </row>
    <row r="215" s="13" customFormat="1">
      <c r="A215" s="13"/>
      <c r="B215" s="230"/>
      <c r="C215" s="231"/>
      <c r="D215" s="223" t="s">
        <v>148</v>
      </c>
      <c r="E215" s="232" t="s">
        <v>42</v>
      </c>
      <c r="F215" s="233" t="s">
        <v>767</v>
      </c>
      <c r="G215" s="231"/>
      <c r="H215" s="232" t="s">
        <v>42</v>
      </c>
      <c r="I215" s="234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148</v>
      </c>
      <c r="AU215" s="239" t="s">
        <v>91</v>
      </c>
      <c r="AV215" s="13" t="s">
        <v>86</v>
      </c>
      <c r="AW215" s="13" t="s">
        <v>40</v>
      </c>
      <c r="AX215" s="13" t="s">
        <v>81</v>
      </c>
      <c r="AY215" s="239" t="s">
        <v>135</v>
      </c>
    </row>
    <row r="216" s="14" customFormat="1">
      <c r="A216" s="14"/>
      <c r="B216" s="240"/>
      <c r="C216" s="241"/>
      <c r="D216" s="223" t="s">
        <v>148</v>
      </c>
      <c r="E216" s="242" t="s">
        <v>42</v>
      </c>
      <c r="F216" s="243" t="s">
        <v>780</v>
      </c>
      <c r="G216" s="241"/>
      <c r="H216" s="244">
        <v>3.6000000000000001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148</v>
      </c>
      <c r="AU216" s="250" t="s">
        <v>91</v>
      </c>
      <c r="AV216" s="14" t="s">
        <v>91</v>
      </c>
      <c r="AW216" s="14" t="s">
        <v>40</v>
      </c>
      <c r="AX216" s="14" t="s">
        <v>86</v>
      </c>
      <c r="AY216" s="250" t="s">
        <v>135</v>
      </c>
    </row>
    <row r="217" s="2" customFormat="1" ht="33" customHeight="1">
      <c r="A217" s="42"/>
      <c r="B217" s="43"/>
      <c r="C217" s="210" t="s">
        <v>290</v>
      </c>
      <c r="D217" s="210" t="s">
        <v>138</v>
      </c>
      <c r="E217" s="211" t="s">
        <v>781</v>
      </c>
      <c r="F217" s="212" t="s">
        <v>782</v>
      </c>
      <c r="G217" s="213" t="s">
        <v>158</v>
      </c>
      <c r="H217" s="214">
        <v>2.0590000000000002</v>
      </c>
      <c r="I217" s="215"/>
      <c r="J217" s="216">
        <f>ROUND(I217*H217,2)</f>
        <v>0</v>
      </c>
      <c r="K217" s="212" t="s">
        <v>142</v>
      </c>
      <c r="L217" s="48"/>
      <c r="M217" s="217" t="s">
        <v>42</v>
      </c>
      <c r="N217" s="218" t="s">
        <v>52</v>
      </c>
      <c r="O217" s="88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1" t="s">
        <v>97</v>
      </c>
      <c r="AT217" s="221" t="s">
        <v>138</v>
      </c>
      <c r="AU217" s="221" t="s">
        <v>91</v>
      </c>
      <c r="AY217" s="20" t="s">
        <v>135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20" t="s">
        <v>86</v>
      </c>
      <c r="BK217" s="222">
        <f>ROUND(I217*H217,2)</f>
        <v>0</v>
      </c>
      <c r="BL217" s="20" t="s">
        <v>97</v>
      </c>
      <c r="BM217" s="221" t="s">
        <v>783</v>
      </c>
    </row>
    <row r="218" s="2" customFormat="1">
      <c r="A218" s="42"/>
      <c r="B218" s="43"/>
      <c r="C218" s="44"/>
      <c r="D218" s="223" t="s">
        <v>144</v>
      </c>
      <c r="E218" s="44"/>
      <c r="F218" s="224" t="s">
        <v>784</v>
      </c>
      <c r="G218" s="44"/>
      <c r="H218" s="44"/>
      <c r="I218" s="225"/>
      <c r="J218" s="44"/>
      <c r="K218" s="44"/>
      <c r="L218" s="48"/>
      <c r="M218" s="226"/>
      <c r="N218" s="227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144</v>
      </c>
      <c r="AU218" s="20" t="s">
        <v>91</v>
      </c>
    </row>
    <row r="219" s="2" customFormat="1">
      <c r="A219" s="42"/>
      <c r="B219" s="43"/>
      <c r="C219" s="44"/>
      <c r="D219" s="228" t="s">
        <v>146</v>
      </c>
      <c r="E219" s="44"/>
      <c r="F219" s="229" t="s">
        <v>785</v>
      </c>
      <c r="G219" s="44"/>
      <c r="H219" s="44"/>
      <c r="I219" s="225"/>
      <c r="J219" s="44"/>
      <c r="K219" s="44"/>
      <c r="L219" s="48"/>
      <c r="M219" s="226"/>
      <c r="N219" s="227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0" t="s">
        <v>146</v>
      </c>
      <c r="AU219" s="20" t="s">
        <v>91</v>
      </c>
    </row>
    <row r="220" s="12" customFormat="1" ht="22.8" customHeight="1">
      <c r="A220" s="12"/>
      <c r="B220" s="194"/>
      <c r="C220" s="195"/>
      <c r="D220" s="196" t="s">
        <v>80</v>
      </c>
      <c r="E220" s="208" t="s">
        <v>194</v>
      </c>
      <c r="F220" s="208" t="s">
        <v>195</v>
      </c>
      <c r="G220" s="195"/>
      <c r="H220" s="195"/>
      <c r="I220" s="198"/>
      <c r="J220" s="209">
        <f>BK220</f>
        <v>0</v>
      </c>
      <c r="K220" s="195"/>
      <c r="L220" s="200"/>
      <c r="M220" s="201"/>
      <c r="N220" s="202"/>
      <c r="O220" s="202"/>
      <c r="P220" s="203">
        <f>SUM(P221:P274)</f>
        <v>0</v>
      </c>
      <c r="Q220" s="202"/>
      <c r="R220" s="203">
        <f>SUM(R221:R274)</f>
        <v>93.902413999999993</v>
      </c>
      <c r="S220" s="202"/>
      <c r="T220" s="204">
        <f>SUM(T221:T274)</f>
        <v>32.664000000000001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5" t="s">
        <v>86</v>
      </c>
      <c r="AT220" s="206" t="s">
        <v>80</v>
      </c>
      <c r="AU220" s="206" t="s">
        <v>86</v>
      </c>
      <c r="AY220" s="205" t="s">
        <v>135</v>
      </c>
      <c r="BK220" s="207">
        <f>SUM(BK221:BK274)</f>
        <v>0</v>
      </c>
    </row>
    <row r="221" s="2" customFormat="1" ht="24.15" customHeight="1">
      <c r="A221" s="42"/>
      <c r="B221" s="43"/>
      <c r="C221" s="210" t="s">
        <v>7</v>
      </c>
      <c r="D221" s="210" t="s">
        <v>138</v>
      </c>
      <c r="E221" s="211" t="s">
        <v>196</v>
      </c>
      <c r="F221" s="212" t="s">
        <v>197</v>
      </c>
      <c r="G221" s="213" t="s">
        <v>141</v>
      </c>
      <c r="H221" s="214">
        <v>17.332999999999998</v>
      </c>
      <c r="I221" s="215"/>
      <c r="J221" s="216">
        <f>ROUND(I221*H221,2)</f>
        <v>0</v>
      </c>
      <c r="K221" s="212" t="s">
        <v>142</v>
      </c>
      <c r="L221" s="48"/>
      <c r="M221" s="217" t="s">
        <v>42</v>
      </c>
      <c r="N221" s="218" t="s">
        <v>52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1" t="s">
        <v>97</v>
      </c>
      <c r="AT221" s="221" t="s">
        <v>138</v>
      </c>
      <c r="AU221" s="221" t="s">
        <v>91</v>
      </c>
      <c r="AY221" s="20" t="s">
        <v>135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20" t="s">
        <v>86</v>
      </c>
      <c r="BK221" s="222">
        <f>ROUND(I221*H221,2)</f>
        <v>0</v>
      </c>
      <c r="BL221" s="20" t="s">
        <v>97</v>
      </c>
      <c r="BM221" s="221" t="s">
        <v>786</v>
      </c>
    </row>
    <row r="222" s="2" customFormat="1">
      <c r="A222" s="42"/>
      <c r="B222" s="43"/>
      <c r="C222" s="44"/>
      <c r="D222" s="223" t="s">
        <v>144</v>
      </c>
      <c r="E222" s="44"/>
      <c r="F222" s="224" t="s">
        <v>199</v>
      </c>
      <c r="G222" s="44"/>
      <c r="H222" s="44"/>
      <c r="I222" s="225"/>
      <c r="J222" s="44"/>
      <c r="K222" s="44"/>
      <c r="L222" s="48"/>
      <c r="M222" s="226"/>
      <c r="N222" s="227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144</v>
      </c>
      <c r="AU222" s="20" t="s">
        <v>91</v>
      </c>
    </row>
    <row r="223" s="2" customFormat="1">
      <c r="A223" s="42"/>
      <c r="B223" s="43"/>
      <c r="C223" s="44"/>
      <c r="D223" s="228" t="s">
        <v>146</v>
      </c>
      <c r="E223" s="44"/>
      <c r="F223" s="229" t="s">
        <v>200</v>
      </c>
      <c r="G223" s="44"/>
      <c r="H223" s="44"/>
      <c r="I223" s="225"/>
      <c r="J223" s="44"/>
      <c r="K223" s="44"/>
      <c r="L223" s="48"/>
      <c r="M223" s="226"/>
      <c r="N223" s="227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146</v>
      </c>
      <c r="AU223" s="20" t="s">
        <v>91</v>
      </c>
    </row>
    <row r="224" s="13" customFormat="1">
      <c r="A224" s="13"/>
      <c r="B224" s="230"/>
      <c r="C224" s="231"/>
      <c r="D224" s="223" t="s">
        <v>148</v>
      </c>
      <c r="E224" s="232" t="s">
        <v>42</v>
      </c>
      <c r="F224" s="233" t="s">
        <v>757</v>
      </c>
      <c r="G224" s="231"/>
      <c r="H224" s="232" t="s">
        <v>42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148</v>
      </c>
      <c r="AU224" s="239" t="s">
        <v>91</v>
      </c>
      <c r="AV224" s="13" t="s">
        <v>86</v>
      </c>
      <c r="AW224" s="13" t="s">
        <v>40</v>
      </c>
      <c r="AX224" s="13" t="s">
        <v>81</v>
      </c>
      <c r="AY224" s="239" t="s">
        <v>135</v>
      </c>
    </row>
    <row r="225" s="14" customFormat="1">
      <c r="A225" s="14"/>
      <c r="B225" s="240"/>
      <c r="C225" s="241"/>
      <c r="D225" s="223" t="s">
        <v>148</v>
      </c>
      <c r="E225" s="242" t="s">
        <v>42</v>
      </c>
      <c r="F225" s="243" t="s">
        <v>787</v>
      </c>
      <c r="G225" s="241"/>
      <c r="H225" s="244">
        <v>17.332999999999998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148</v>
      </c>
      <c r="AU225" s="250" t="s">
        <v>91</v>
      </c>
      <c r="AV225" s="14" t="s">
        <v>91</v>
      </c>
      <c r="AW225" s="14" t="s">
        <v>40</v>
      </c>
      <c r="AX225" s="14" t="s">
        <v>86</v>
      </c>
      <c r="AY225" s="250" t="s">
        <v>135</v>
      </c>
    </row>
    <row r="226" s="2" customFormat="1" ht="21.75" customHeight="1">
      <c r="A226" s="42"/>
      <c r="B226" s="43"/>
      <c r="C226" s="210" t="s">
        <v>301</v>
      </c>
      <c r="D226" s="210" t="s">
        <v>138</v>
      </c>
      <c r="E226" s="211" t="s">
        <v>788</v>
      </c>
      <c r="F226" s="212" t="s">
        <v>789</v>
      </c>
      <c r="G226" s="213" t="s">
        <v>141</v>
      </c>
      <c r="H226" s="214">
        <v>1169</v>
      </c>
      <c r="I226" s="215"/>
      <c r="J226" s="216">
        <f>ROUND(I226*H226,2)</f>
        <v>0</v>
      </c>
      <c r="K226" s="212" t="s">
        <v>142</v>
      </c>
      <c r="L226" s="48"/>
      <c r="M226" s="217" t="s">
        <v>42</v>
      </c>
      <c r="N226" s="218" t="s">
        <v>52</v>
      </c>
      <c r="O226" s="88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1" t="s">
        <v>97</v>
      </c>
      <c r="AT226" s="221" t="s">
        <v>138</v>
      </c>
      <c r="AU226" s="221" t="s">
        <v>91</v>
      </c>
      <c r="AY226" s="20" t="s">
        <v>135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20" t="s">
        <v>86</v>
      </c>
      <c r="BK226" s="222">
        <f>ROUND(I226*H226,2)</f>
        <v>0</v>
      </c>
      <c r="BL226" s="20" t="s">
        <v>97</v>
      </c>
      <c r="BM226" s="221" t="s">
        <v>790</v>
      </c>
    </row>
    <row r="227" s="2" customFormat="1">
      <c r="A227" s="42"/>
      <c r="B227" s="43"/>
      <c r="C227" s="44"/>
      <c r="D227" s="223" t="s">
        <v>144</v>
      </c>
      <c r="E227" s="44"/>
      <c r="F227" s="224" t="s">
        <v>791</v>
      </c>
      <c r="G227" s="44"/>
      <c r="H227" s="44"/>
      <c r="I227" s="225"/>
      <c r="J227" s="44"/>
      <c r="K227" s="44"/>
      <c r="L227" s="48"/>
      <c r="M227" s="226"/>
      <c r="N227" s="227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144</v>
      </c>
      <c r="AU227" s="20" t="s">
        <v>91</v>
      </c>
    </row>
    <row r="228" s="2" customFormat="1">
      <c r="A228" s="42"/>
      <c r="B228" s="43"/>
      <c r="C228" s="44"/>
      <c r="D228" s="228" t="s">
        <v>146</v>
      </c>
      <c r="E228" s="44"/>
      <c r="F228" s="229" t="s">
        <v>792</v>
      </c>
      <c r="G228" s="44"/>
      <c r="H228" s="44"/>
      <c r="I228" s="225"/>
      <c r="J228" s="44"/>
      <c r="K228" s="44"/>
      <c r="L228" s="48"/>
      <c r="M228" s="226"/>
      <c r="N228" s="227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146</v>
      </c>
      <c r="AU228" s="20" t="s">
        <v>91</v>
      </c>
    </row>
    <row r="229" s="13" customFormat="1">
      <c r="A229" s="13"/>
      <c r="B229" s="230"/>
      <c r="C229" s="231"/>
      <c r="D229" s="223" t="s">
        <v>148</v>
      </c>
      <c r="E229" s="232" t="s">
        <v>42</v>
      </c>
      <c r="F229" s="233" t="s">
        <v>793</v>
      </c>
      <c r="G229" s="231"/>
      <c r="H229" s="232" t="s">
        <v>42</v>
      </c>
      <c r="I229" s="234"/>
      <c r="J229" s="231"/>
      <c r="K229" s="231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148</v>
      </c>
      <c r="AU229" s="239" t="s">
        <v>91</v>
      </c>
      <c r="AV229" s="13" t="s">
        <v>86</v>
      </c>
      <c r="AW229" s="13" t="s">
        <v>40</v>
      </c>
      <c r="AX229" s="13" t="s">
        <v>81</v>
      </c>
      <c r="AY229" s="239" t="s">
        <v>135</v>
      </c>
    </row>
    <row r="230" s="14" customFormat="1">
      <c r="A230" s="14"/>
      <c r="B230" s="240"/>
      <c r="C230" s="241"/>
      <c r="D230" s="223" t="s">
        <v>148</v>
      </c>
      <c r="E230" s="242" t="s">
        <v>42</v>
      </c>
      <c r="F230" s="243" t="s">
        <v>760</v>
      </c>
      <c r="G230" s="241"/>
      <c r="H230" s="244">
        <v>1169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148</v>
      </c>
      <c r="AU230" s="250" t="s">
        <v>91</v>
      </c>
      <c r="AV230" s="14" t="s">
        <v>91</v>
      </c>
      <c r="AW230" s="14" t="s">
        <v>40</v>
      </c>
      <c r="AX230" s="14" t="s">
        <v>86</v>
      </c>
      <c r="AY230" s="250" t="s">
        <v>135</v>
      </c>
    </row>
    <row r="231" s="2" customFormat="1" ht="21.75" customHeight="1">
      <c r="A231" s="42"/>
      <c r="B231" s="43"/>
      <c r="C231" s="210" t="s">
        <v>308</v>
      </c>
      <c r="D231" s="210" t="s">
        <v>138</v>
      </c>
      <c r="E231" s="211" t="s">
        <v>202</v>
      </c>
      <c r="F231" s="212" t="s">
        <v>203</v>
      </c>
      <c r="G231" s="213" t="s">
        <v>141</v>
      </c>
      <c r="H231" s="214">
        <v>136.06700000000001</v>
      </c>
      <c r="I231" s="215"/>
      <c r="J231" s="216">
        <f>ROUND(I231*H231,2)</f>
        <v>0</v>
      </c>
      <c r="K231" s="212" t="s">
        <v>142</v>
      </c>
      <c r="L231" s="48"/>
      <c r="M231" s="217" t="s">
        <v>42</v>
      </c>
      <c r="N231" s="218" t="s">
        <v>52</v>
      </c>
      <c r="O231" s="88"/>
      <c r="P231" s="219">
        <f>O231*H231</f>
        <v>0</v>
      </c>
      <c r="Q231" s="219">
        <v>0.68999999999999995</v>
      </c>
      <c r="R231" s="219">
        <f>Q231*H231</f>
        <v>93.886229999999998</v>
      </c>
      <c r="S231" s="219">
        <v>0</v>
      </c>
      <c r="T231" s="220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1" t="s">
        <v>97</v>
      </c>
      <c r="AT231" s="221" t="s">
        <v>138</v>
      </c>
      <c r="AU231" s="221" t="s">
        <v>91</v>
      </c>
      <c r="AY231" s="20" t="s">
        <v>135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20" t="s">
        <v>86</v>
      </c>
      <c r="BK231" s="222">
        <f>ROUND(I231*H231,2)</f>
        <v>0</v>
      </c>
      <c r="BL231" s="20" t="s">
        <v>97</v>
      </c>
      <c r="BM231" s="221" t="s">
        <v>204</v>
      </c>
    </row>
    <row r="232" s="2" customFormat="1">
      <c r="A232" s="42"/>
      <c r="B232" s="43"/>
      <c r="C232" s="44"/>
      <c r="D232" s="223" t="s">
        <v>144</v>
      </c>
      <c r="E232" s="44"/>
      <c r="F232" s="224" t="s">
        <v>205</v>
      </c>
      <c r="G232" s="44"/>
      <c r="H232" s="44"/>
      <c r="I232" s="225"/>
      <c r="J232" s="44"/>
      <c r="K232" s="44"/>
      <c r="L232" s="48"/>
      <c r="M232" s="226"/>
      <c r="N232" s="227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144</v>
      </c>
      <c r="AU232" s="20" t="s">
        <v>91</v>
      </c>
    </row>
    <row r="233" s="2" customFormat="1">
      <c r="A233" s="42"/>
      <c r="B233" s="43"/>
      <c r="C233" s="44"/>
      <c r="D233" s="228" t="s">
        <v>146</v>
      </c>
      <c r="E233" s="44"/>
      <c r="F233" s="229" t="s">
        <v>206</v>
      </c>
      <c r="G233" s="44"/>
      <c r="H233" s="44"/>
      <c r="I233" s="225"/>
      <c r="J233" s="44"/>
      <c r="K233" s="44"/>
      <c r="L233" s="48"/>
      <c r="M233" s="226"/>
      <c r="N233" s="227"/>
      <c r="O233" s="88"/>
      <c r="P233" s="88"/>
      <c r="Q233" s="88"/>
      <c r="R233" s="88"/>
      <c r="S233" s="88"/>
      <c r="T233" s="89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T233" s="20" t="s">
        <v>146</v>
      </c>
      <c r="AU233" s="20" t="s">
        <v>91</v>
      </c>
    </row>
    <row r="234" s="13" customFormat="1">
      <c r="A234" s="13"/>
      <c r="B234" s="230"/>
      <c r="C234" s="231"/>
      <c r="D234" s="223" t="s">
        <v>148</v>
      </c>
      <c r="E234" s="232" t="s">
        <v>42</v>
      </c>
      <c r="F234" s="233" t="s">
        <v>757</v>
      </c>
      <c r="G234" s="231"/>
      <c r="H234" s="232" t="s">
        <v>42</v>
      </c>
      <c r="I234" s="234"/>
      <c r="J234" s="231"/>
      <c r="K234" s="231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148</v>
      </c>
      <c r="AU234" s="239" t="s">
        <v>91</v>
      </c>
      <c r="AV234" s="13" t="s">
        <v>86</v>
      </c>
      <c r="AW234" s="13" t="s">
        <v>40</v>
      </c>
      <c r="AX234" s="13" t="s">
        <v>81</v>
      </c>
      <c r="AY234" s="239" t="s">
        <v>135</v>
      </c>
    </row>
    <row r="235" s="14" customFormat="1">
      <c r="A235" s="14"/>
      <c r="B235" s="240"/>
      <c r="C235" s="241"/>
      <c r="D235" s="223" t="s">
        <v>148</v>
      </c>
      <c r="E235" s="242" t="s">
        <v>42</v>
      </c>
      <c r="F235" s="243" t="s">
        <v>794</v>
      </c>
      <c r="G235" s="241"/>
      <c r="H235" s="244">
        <v>136.06700000000001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148</v>
      </c>
      <c r="AU235" s="250" t="s">
        <v>91</v>
      </c>
      <c r="AV235" s="14" t="s">
        <v>91</v>
      </c>
      <c r="AW235" s="14" t="s">
        <v>40</v>
      </c>
      <c r="AX235" s="14" t="s">
        <v>86</v>
      </c>
      <c r="AY235" s="250" t="s">
        <v>135</v>
      </c>
    </row>
    <row r="236" s="2" customFormat="1" ht="24.15" customHeight="1">
      <c r="A236" s="42"/>
      <c r="B236" s="43"/>
      <c r="C236" s="210" t="s">
        <v>315</v>
      </c>
      <c r="D236" s="210" t="s">
        <v>138</v>
      </c>
      <c r="E236" s="211" t="s">
        <v>207</v>
      </c>
      <c r="F236" s="212" t="s">
        <v>208</v>
      </c>
      <c r="G236" s="213" t="s">
        <v>141</v>
      </c>
      <c r="H236" s="214">
        <v>27.899999999999999</v>
      </c>
      <c r="I236" s="215"/>
      <c r="J236" s="216">
        <f>ROUND(I236*H236,2)</f>
        <v>0</v>
      </c>
      <c r="K236" s="212" t="s">
        <v>142</v>
      </c>
      <c r="L236" s="48"/>
      <c r="M236" s="217" t="s">
        <v>42</v>
      </c>
      <c r="N236" s="218" t="s">
        <v>52</v>
      </c>
      <c r="O236" s="88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1" t="s">
        <v>97</v>
      </c>
      <c r="AT236" s="221" t="s">
        <v>138</v>
      </c>
      <c r="AU236" s="221" t="s">
        <v>91</v>
      </c>
      <c r="AY236" s="20" t="s">
        <v>135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20" t="s">
        <v>86</v>
      </c>
      <c r="BK236" s="222">
        <f>ROUND(I236*H236,2)</f>
        <v>0</v>
      </c>
      <c r="BL236" s="20" t="s">
        <v>97</v>
      </c>
      <c r="BM236" s="221" t="s">
        <v>795</v>
      </c>
    </row>
    <row r="237" s="2" customFormat="1">
      <c r="A237" s="42"/>
      <c r="B237" s="43"/>
      <c r="C237" s="44"/>
      <c r="D237" s="223" t="s">
        <v>144</v>
      </c>
      <c r="E237" s="44"/>
      <c r="F237" s="224" t="s">
        <v>210</v>
      </c>
      <c r="G237" s="44"/>
      <c r="H237" s="44"/>
      <c r="I237" s="225"/>
      <c r="J237" s="44"/>
      <c r="K237" s="44"/>
      <c r="L237" s="48"/>
      <c r="M237" s="226"/>
      <c r="N237" s="227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144</v>
      </c>
      <c r="AU237" s="20" t="s">
        <v>91</v>
      </c>
    </row>
    <row r="238" s="2" customFormat="1">
      <c r="A238" s="42"/>
      <c r="B238" s="43"/>
      <c r="C238" s="44"/>
      <c r="D238" s="228" t="s">
        <v>146</v>
      </c>
      <c r="E238" s="44"/>
      <c r="F238" s="229" t="s">
        <v>211</v>
      </c>
      <c r="G238" s="44"/>
      <c r="H238" s="44"/>
      <c r="I238" s="225"/>
      <c r="J238" s="44"/>
      <c r="K238" s="44"/>
      <c r="L238" s="48"/>
      <c r="M238" s="226"/>
      <c r="N238" s="227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146</v>
      </c>
      <c r="AU238" s="20" t="s">
        <v>91</v>
      </c>
    </row>
    <row r="239" s="13" customFormat="1">
      <c r="A239" s="13"/>
      <c r="B239" s="230"/>
      <c r="C239" s="231"/>
      <c r="D239" s="223" t="s">
        <v>148</v>
      </c>
      <c r="E239" s="232" t="s">
        <v>42</v>
      </c>
      <c r="F239" s="233" t="s">
        <v>796</v>
      </c>
      <c r="G239" s="231"/>
      <c r="H239" s="232" t="s">
        <v>42</v>
      </c>
      <c r="I239" s="234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148</v>
      </c>
      <c r="AU239" s="239" t="s">
        <v>91</v>
      </c>
      <c r="AV239" s="13" t="s">
        <v>86</v>
      </c>
      <c r="AW239" s="13" t="s">
        <v>40</v>
      </c>
      <c r="AX239" s="13" t="s">
        <v>81</v>
      </c>
      <c r="AY239" s="239" t="s">
        <v>135</v>
      </c>
    </row>
    <row r="240" s="14" customFormat="1">
      <c r="A240" s="14"/>
      <c r="B240" s="240"/>
      <c r="C240" s="241"/>
      <c r="D240" s="223" t="s">
        <v>148</v>
      </c>
      <c r="E240" s="242" t="s">
        <v>42</v>
      </c>
      <c r="F240" s="243" t="s">
        <v>797</v>
      </c>
      <c r="G240" s="241"/>
      <c r="H240" s="244">
        <v>27.899999999999999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148</v>
      </c>
      <c r="AU240" s="250" t="s">
        <v>91</v>
      </c>
      <c r="AV240" s="14" t="s">
        <v>91</v>
      </c>
      <c r="AW240" s="14" t="s">
        <v>40</v>
      </c>
      <c r="AX240" s="14" t="s">
        <v>86</v>
      </c>
      <c r="AY240" s="250" t="s">
        <v>135</v>
      </c>
    </row>
    <row r="241" s="2" customFormat="1" ht="21.75" customHeight="1">
      <c r="A241" s="42"/>
      <c r="B241" s="43"/>
      <c r="C241" s="210" t="s">
        <v>321</v>
      </c>
      <c r="D241" s="210" t="s">
        <v>138</v>
      </c>
      <c r="E241" s="211" t="s">
        <v>215</v>
      </c>
      <c r="F241" s="212" t="s">
        <v>216</v>
      </c>
      <c r="G241" s="213" t="s">
        <v>141</v>
      </c>
      <c r="H241" s="214">
        <v>27.899999999999999</v>
      </c>
      <c r="I241" s="215"/>
      <c r="J241" s="216">
        <f>ROUND(I241*H241,2)</f>
        <v>0</v>
      </c>
      <c r="K241" s="212" t="s">
        <v>142</v>
      </c>
      <c r="L241" s="48"/>
      <c r="M241" s="217" t="s">
        <v>42</v>
      </c>
      <c r="N241" s="218" t="s">
        <v>52</v>
      </c>
      <c r="O241" s="88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21" t="s">
        <v>97</v>
      </c>
      <c r="AT241" s="221" t="s">
        <v>138</v>
      </c>
      <c r="AU241" s="221" t="s">
        <v>91</v>
      </c>
      <c r="AY241" s="20" t="s">
        <v>135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20" t="s">
        <v>86</v>
      </c>
      <c r="BK241" s="222">
        <f>ROUND(I241*H241,2)</f>
        <v>0</v>
      </c>
      <c r="BL241" s="20" t="s">
        <v>97</v>
      </c>
      <c r="BM241" s="221" t="s">
        <v>217</v>
      </c>
    </row>
    <row r="242" s="2" customFormat="1">
      <c r="A242" s="42"/>
      <c r="B242" s="43"/>
      <c r="C242" s="44"/>
      <c r="D242" s="223" t="s">
        <v>144</v>
      </c>
      <c r="E242" s="44"/>
      <c r="F242" s="224" t="s">
        <v>218</v>
      </c>
      <c r="G242" s="44"/>
      <c r="H242" s="44"/>
      <c r="I242" s="225"/>
      <c r="J242" s="44"/>
      <c r="K242" s="44"/>
      <c r="L242" s="48"/>
      <c r="M242" s="226"/>
      <c r="N242" s="227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144</v>
      </c>
      <c r="AU242" s="20" t="s">
        <v>91</v>
      </c>
    </row>
    <row r="243" s="2" customFormat="1">
      <c r="A243" s="42"/>
      <c r="B243" s="43"/>
      <c r="C243" s="44"/>
      <c r="D243" s="228" t="s">
        <v>146</v>
      </c>
      <c r="E243" s="44"/>
      <c r="F243" s="229" t="s">
        <v>219</v>
      </c>
      <c r="G243" s="44"/>
      <c r="H243" s="44"/>
      <c r="I243" s="225"/>
      <c r="J243" s="44"/>
      <c r="K243" s="44"/>
      <c r="L243" s="48"/>
      <c r="M243" s="226"/>
      <c r="N243" s="227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146</v>
      </c>
      <c r="AU243" s="20" t="s">
        <v>91</v>
      </c>
    </row>
    <row r="244" s="13" customFormat="1">
      <c r="A244" s="13"/>
      <c r="B244" s="230"/>
      <c r="C244" s="231"/>
      <c r="D244" s="223" t="s">
        <v>148</v>
      </c>
      <c r="E244" s="232" t="s">
        <v>42</v>
      </c>
      <c r="F244" s="233" t="s">
        <v>798</v>
      </c>
      <c r="G244" s="231"/>
      <c r="H244" s="232" t="s">
        <v>42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148</v>
      </c>
      <c r="AU244" s="239" t="s">
        <v>91</v>
      </c>
      <c r="AV244" s="13" t="s">
        <v>86</v>
      </c>
      <c r="AW244" s="13" t="s">
        <v>40</v>
      </c>
      <c r="AX244" s="13" t="s">
        <v>81</v>
      </c>
      <c r="AY244" s="239" t="s">
        <v>135</v>
      </c>
    </row>
    <row r="245" s="14" customFormat="1">
      <c r="A245" s="14"/>
      <c r="B245" s="240"/>
      <c r="C245" s="241"/>
      <c r="D245" s="223" t="s">
        <v>148</v>
      </c>
      <c r="E245" s="242" t="s">
        <v>42</v>
      </c>
      <c r="F245" s="243" t="s">
        <v>797</v>
      </c>
      <c r="G245" s="241"/>
      <c r="H245" s="244">
        <v>27.899999999999999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148</v>
      </c>
      <c r="AU245" s="250" t="s">
        <v>91</v>
      </c>
      <c r="AV245" s="14" t="s">
        <v>91</v>
      </c>
      <c r="AW245" s="14" t="s">
        <v>40</v>
      </c>
      <c r="AX245" s="14" t="s">
        <v>81</v>
      </c>
      <c r="AY245" s="250" t="s">
        <v>135</v>
      </c>
    </row>
    <row r="246" s="2" customFormat="1" ht="24.15" customHeight="1">
      <c r="A246" s="42"/>
      <c r="B246" s="43"/>
      <c r="C246" s="210" t="s">
        <v>329</v>
      </c>
      <c r="D246" s="210" t="s">
        <v>138</v>
      </c>
      <c r="E246" s="211" t="s">
        <v>221</v>
      </c>
      <c r="F246" s="212" t="s">
        <v>222</v>
      </c>
      <c r="G246" s="213" t="s">
        <v>141</v>
      </c>
      <c r="H246" s="214">
        <v>27.899999999999999</v>
      </c>
      <c r="I246" s="215"/>
      <c r="J246" s="216">
        <f>ROUND(I246*H246,2)</f>
        <v>0</v>
      </c>
      <c r="K246" s="212" t="s">
        <v>142</v>
      </c>
      <c r="L246" s="48"/>
      <c r="M246" s="217" t="s">
        <v>42</v>
      </c>
      <c r="N246" s="218" t="s">
        <v>52</v>
      </c>
      <c r="O246" s="88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1" t="s">
        <v>97</v>
      </c>
      <c r="AT246" s="221" t="s">
        <v>138</v>
      </c>
      <c r="AU246" s="221" t="s">
        <v>91</v>
      </c>
      <c r="AY246" s="20" t="s">
        <v>135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20" t="s">
        <v>86</v>
      </c>
      <c r="BK246" s="222">
        <f>ROUND(I246*H246,2)</f>
        <v>0</v>
      </c>
      <c r="BL246" s="20" t="s">
        <v>97</v>
      </c>
      <c r="BM246" s="221" t="s">
        <v>799</v>
      </c>
    </row>
    <row r="247" s="2" customFormat="1">
      <c r="A247" s="42"/>
      <c r="B247" s="43"/>
      <c r="C247" s="44"/>
      <c r="D247" s="223" t="s">
        <v>144</v>
      </c>
      <c r="E247" s="44"/>
      <c r="F247" s="224" t="s">
        <v>224</v>
      </c>
      <c r="G247" s="44"/>
      <c r="H247" s="44"/>
      <c r="I247" s="225"/>
      <c r="J247" s="44"/>
      <c r="K247" s="44"/>
      <c r="L247" s="48"/>
      <c r="M247" s="226"/>
      <c r="N247" s="227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144</v>
      </c>
      <c r="AU247" s="20" t="s">
        <v>91</v>
      </c>
    </row>
    <row r="248" s="2" customFormat="1">
      <c r="A248" s="42"/>
      <c r="B248" s="43"/>
      <c r="C248" s="44"/>
      <c r="D248" s="228" t="s">
        <v>146</v>
      </c>
      <c r="E248" s="44"/>
      <c r="F248" s="229" t="s">
        <v>225</v>
      </c>
      <c r="G248" s="44"/>
      <c r="H248" s="44"/>
      <c r="I248" s="225"/>
      <c r="J248" s="44"/>
      <c r="K248" s="44"/>
      <c r="L248" s="48"/>
      <c r="M248" s="226"/>
      <c r="N248" s="227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146</v>
      </c>
      <c r="AU248" s="20" t="s">
        <v>91</v>
      </c>
    </row>
    <row r="249" s="13" customFormat="1">
      <c r="A249" s="13"/>
      <c r="B249" s="230"/>
      <c r="C249" s="231"/>
      <c r="D249" s="223" t="s">
        <v>148</v>
      </c>
      <c r="E249" s="232" t="s">
        <v>42</v>
      </c>
      <c r="F249" s="233" t="s">
        <v>800</v>
      </c>
      <c r="G249" s="231"/>
      <c r="H249" s="232" t="s">
        <v>42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148</v>
      </c>
      <c r="AU249" s="239" t="s">
        <v>91</v>
      </c>
      <c r="AV249" s="13" t="s">
        <v>86</v>
      </c>
      <c r="AW249" s="13" t="s">
        <v>40</v>
      </c>
      <c r="AX249" s="13" t="s">
        <v>81</v>
      </c>
      <c r="AY249" s="239" t="s">
        <v>135</v>
      </c>
    </row>
    <row r="250" s="14" customFormat="1">
      <c r="A250" s="14"/>
      <c r="B250" s="240"/>
      <c r="C250" s="241"/>
      <c r="D250" s="223" t="s">
        <v>148</v>
      </c>
      <c r="E250" s="242" t="s">
        <v>42</v>
      </c>
      <c r="F250" s="243" t="s">
        <v>797</v>
      </c>
      <c r="G250" s="241"/>
      <c r="H250" s="244">
        <v>27.899999999999999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148</v>
      </c>
      <c r="AU250" s="250" t="s">
        <v>91</v>
      </c>
      <c r="AV250" s="14" t="s">
        <v>91</v>
      </c>
      <c r="AW250" s="14" t="s">
        <v>40</v>
      </c>
      <c r="AX250" s="14" t="s">
        <v>86</v>
      </c>
      <c r="AY250" s="250" t="s">
        <v>135</v>
      </c>
    </row>
    <row r="251" s="2" customFormat="1" ht="24.15" customHeight="1">
      <c r="A251" s="42"/>
      <c r="B251" s="43"/>
      <c r="C251" s="210" t="s">
        <v>334</v>
      </c>
      <c r="D251" s="210" t="s">
        <v>138</v>
      </c>
      <c r="E251" s="211" t="s">
        <v>228</v>
      </c>
      <c r="F251" s="212" t="s">
        <v>229</v>
      </c>
      <c r="G251" s="213" t="s">
        <v>230</v>
      </c>
      <c r="H251" s="214">
        <v>57.799999999999997</v>
      </c>
      <c r="I251" s="215"/>
      <c r="J251" s="216">
        <f>ROUND(I251*H251,2)</f>
        <v>0</v>
      </c>
      <c r="K251" s="212" t="s">
        <v>142</v>
      </c>
      <c r="L251" s="48"/>
      <c r="M251" s="217" t="s">
        <v>42</v>
      </c>
      <c r="N251" s="218" t="s">
        <v>52</v>
      </c>
      <c r="O251" s="88"/>
      <c r="P251" s="219">
        <f>O251*H251</f>
        <v>0</v>
      </c>
      <c r="Q251" s="219">
        <v>0.00027999999999999998</v>
      </c>
      <c r="R251" s="219">
        <f>Q251*H251</f>
        <v>0.016183999999999997</v>
      </c>
      <c r="S251" s="219">
        <v>0</v>
      </c>
      <c r="T251" s="220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1" t="s">
        <v>97</v>
      </c>
      <c r="AT251" s="221" t="s">
        <v>138</v>
      </c>
      <c r="AU251" s="221" t="s">
        <v>91</v>
      </c>
      <c r="AY251" s="20" t="s">
        <v>135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20" t="s">
        <v>86</v>
      </c>
      <c r="BK251" s="222">
        <f>ROUND(I251*H251,2)</f>
        <v>0</v>
      </c>
      <c r="BL251" s="20" t="s">
        <v>97</v>
      </c>
      <c r="BM251" s="221" t="s">
        <v>231</v>
      </c>
    </row>
    <row r="252" s="2" customFormat="1">
      <c r="A252" s="42"/>
      <c r="B252" s="43"/>
      <c r="C252" s="44"/>
      <c r="D252" s="223" t="s">
        <v>144</v>
      </c>
      <c r="E252" s="44"/>
      <c r="F252" s="224" t="s">
        <v>232</v>
      </c>
      <c r="G252" s="44"/>
      <c r="H252" s="44"/>
      <c r="I252" s="225"/>
      <c r="J252" s="44"/>
      <c r="K252" s="44"/>
      <c r="L252" s="48"/>
      <c r="M252" s="226"/>
      <c r="N252" s="227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144</v>
      </c>
      <c r="AU252" s="20" t="s">
        <v>91</v>
      </c>
    </row>
    <row r="253" s="2" customFormat="1">
      <c r="A253" s="42"/>
      <c r="B253" s="43"/>
      <c r="C253" s="44"/>
      <c r="D253" s="228" t="s">
        <v>146</v>
      </c>
      <c r="E253" s="44"/>
      <c r="F253" s="229" t="s">
        <v>233</v>
      </c>
      <c r="G253" s="44"/>
      <c r="H253" s="44"/>
      <c r="I253" s="225"/>
      <c r="J253" s="44"/>
      <c r="K253" s="44"/>
      <c r="L253" s="48"/>
      <c r="M253" s="226"/>
      <c r="N253" s="227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146</v>
      </c>
      <c r="AU253" s="20" t="s">
        <v>91</v>
      </c>
    </row>
    <row r="254" s="2" customFormat="1">
      <c r="A254" s="42"/>
      <c r="B254" s="43"/>
      <c r="C254" s="44"/>
      <c r="D254" s="223" t="s">
        <v>189</v>
      </c>
      <c r="E254" s="44"/>
      <c r="F254" s="261" t="s">
        <v>234</v>
      </c>
      <c r="G254" s="44"/>
      <c r="H254" s="44"/>
      <c r="I254" s="225"/>
      <c r="J254" s="44"/>
      <c r="K254" s="44"/>
      <c r="L254" s="48"/>
      <c r="M254" s="226"/>
      <c r="N254" s="227"/>
      <c r="O254" s="88"/>
      <c r="P254" s="88"/>
      <c r="Q254" s="88"/>
      <c r="R254" s="88"/>
      <c r="S254" s="88"/>
      <c r="T254" s="89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T254" s="20" t="s">
        <v>189</v>
      </c>
      <c r="AU254" s="20" t="s">
        <v>91</v>
      </c>
    </row>
    <row r="255" s="13" customFormat="1">
      <c r="A255" s="13"/>
      <c r="B255" s="230"/>
      <c r="C255" s="231"/>
      <c r="D255" s="223" t="s">
        <v>148</v>
      </c>
      <c r="E255" s="232" t="s">
        <v>42</v>
      </c>
      <c r="F255" s="233" t="s">
        <v>801</v>
      </c>
      <c r="G255" s="231"/>
      <c r="H255" s="232" t="s">
        <v>42</v>
      </c>
      <c r="I255" s="234"/>
      <c r="J255" s="231"/>
      <c r="K255" s="231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148</v>
      </c>
      <c r="AU255" s="239" t="s">
        <v>91</v>
      </c>
      <c r="AV255" s="13" t="s">
        <v>86</v>
      </c>
      <c r="AW255" s="13" t="s">
        <v>40</v>
      </c>
      <c r="AX255" s="13" t="s">
        <v>81</v>
      </c>
      <c r="AY255" s="239" t="s">
        <v>135</v>
      </c>
    </row>
    <row r="256" s="14" customFormat="1">
      <c r="A256" s="14"/>
      <c r="B256" s="240"/>
      <c r="C256" s="241"/>
      <c r="D256" s="223" t="s">
        <v>148</v>
      </c>
      <c r="E256" s="242" t="s">
        <v>42</v>
      </c>
      <c r="F256" s="243" t="s">
        <v>802</v>
      </c>
      <c r="G256" s="241"/>
      <c r="H256" s="244">
        <v>57.799999999999997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148</v>
      </c>
      <c r="AU256" s="250" t="s">
        <v>91</v>
      </c>
      <c r="AV256" s="14" t="s">
        <v>91</v>
      </c>
      <c r="AW256" s="14" t="s">
        <v>40</v>
      </c>
      <c r="AX256" s="14" t="s">
        <v>86</v>
      </c>
      <c r="AY256" s="250" t="s">
        <v>135</v>
      </c>
    </row>
    <row r="257" s="2" customFormat="1" ht="16.5" customHeight="1">
      <c r="A257" s="42"/>
      <c r="B257" s="43"/>
      <c r="C257" s="210" t="s">
        <v>343</v>
      </c>
      <c r="D257" s="210" t="s">
        <v>138</v>
      </c>
      <c r="E257" s="211" t="s">
        <v>238</v>
      </c>
      <c r="F257" s="212" t="s">
        <v>239</v>
      </c>
      <c r="G257" s="213" t="s">
        <v>141</v>
      </c>
      <c r="H257" s="214">
        <v>1088.8</v>
      </c>
      <c r="I257" s="215"/>
      <c r="J257" s="216">
        <f>ROUND(I257*H257,2)</f>
        <v>0</v>
      </c>
      <c r="K257" s="212" t="s">
        <v>142</v>
      </c>
      <c r="L257" s="48"/>
      <c r="M257" s="217" t="s">
        <v>42</v>
      </c>
      <c r="N257" s="218" t="s">
        <v>52</v>
      </c>
      <c r="O257" s="88"/>
      <c r="P257" s="219">
        <f>O257*H257</f>
        <v>0</v>
      </c>
      <c r="Q257" s="219">
        <v>0</v>
      </c>
      <c r="R257" s="219">
        <f>Q257*H257</f>
        <v>0</v>
      </c>
      <c r="S257" s="219">
        <v>0.01</v>
      </c>
      <c r="T257" s="220">
        <f>S257*H257</f>
        <v>10.888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21" t="s">
        <v>97</v>
      </c>
      <c r="AT257" s="221" t="s">
        <v>138</v>
      </c>
      <c r="AU257" s="221" t="s">
        <v>91</v>
      </c>
      <c r="AY257" s="20" t="s">
        <v>135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20" t="s">
        <v>86</v>
      </c>
      <c r="BK257" s="222">
        <f>ROUND(I257*H257,2)</f>
        <v>0</v>
      </c>
      <c r="BL257" s="20" t="s">
        <v>97</v>
      </c>
      <c r="BM257" s="221" t="s">
        <v>240</v>
      </c>
    </row>
    <row r="258" s="2" customFormat="1">
      <c r="A258" s="42"/>
      <c r="B258" s="43"/>
      <c r="C258" s="44"/>
      <c r="D258" s="223" t="s">
        <v>144</v>
      </c>
      <c r="E258" s="44"/>
      <c r="F258" s="224" t="s">
        <v>241</v>
      </c>
      <c r="G258" s="44"/>
      <c r="H258" s="44"/>
      <c r="I258" s="225"/>
      <c r="J258" s="44"/>
      <c r="K258" s="44"/>
      <c r="L258" s="48"/>
      <c r="M258" s="226"/>
      <c r="N258" s="227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144</v>
      </c>
      <c r="AU258" s="20" t="s">
        <v>91</v>
      </c>
    </row>
    <row r="259" s="2" customFormat="1">
      <c r="A259" s="42"/>
      <c r="B259" s="43"/>
      <c r="C259" s="44"/>
      <c r="D259" s="228" t="s">
        <v>146</v>
      </c>
      <c r="E259" s="44"/>
      <c r="F259" s="229" t="s">
        <v>242</v>
      </c>
      <c r="G259" s="44"/>
      <c r="H259" s="44"/>
      <c r="I259" s="225"/>
      <c r="J259" s="44"/>
      <c r="K259" s="44"/>
      <c r="L259" s="48"/>
      <c r="M259" s="226"/>
      <c r="N259" s="227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146</v>
      </c>
      <c r="AU259" s="20" t="s">
        <v>91</v>
      </c>
    </row>
    <row r="260" s="13" customFormat="1">
      <c r="A260" s="13"/>
      <c r="B260" s="230"/>
      <c r="C260" s="231"/>
      <c r="D260" s="223" t="s">
        <v>148</v>
      </c>
      <c r="E260" s="232" t="s">
        <v>42</v>
      </c>
      <c r="F260" s="233" t="s">
        <v>803</v>
      </c>
      <c r="G260" s="231"/>
      <c r="H260" s="232" t="s">
        <v>42</v>
      </c>
      <c r="I260" s="234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148</v>
      </c>
      <c r="AU260" s="239" t="s">
        <v>91</v>
      </c>
      <c r="AV260" s="13" t="s">
        <v>86</v>
      </c>
      <c r="AW260" s="13" t="s">
        <v>40</v>
      </c>
      <c r="AX260" s="13" t="s">
        <v>81</v>
      </c>
      <c r="AY260" s="239" t="s">
        <v>135</v>
      </c>
    </row>
    <row r="261" s="14" customFormat="1">
      <c r="A261" s="14"/>
      <c r="B261" s="240"/>
      <c r="C261" s="241"/>
      <c r="D261" s="223" t="s">
        <v>148</v>
      </c>
      <c r="E261" s="242" t="s">
        <v>42</v>
      </c>
      <c r="F261" s="243" t="s">
        <v>804</v>
      </c>
      <c r="G261" s="241"/>
      <c r="H261" s="244">
        <v>628.89999999999998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148</v>
      </c>
      <c r="AU261" s="250" t="s">
        <v>91</v>
      </c>
      <c r="AV261" s="14" t="s">
        <v>91</v>
      </c>
      <c r="AW261" s="14" t="s">
        <v>40</v>
      </c>
      <c r="AX261" s="14" t="s">
        <v>81</v>
      </c>
      <c r="AY261" s="250" t="s">
        <v>135</v>
      </c>
    </row>
    <row r="262" s="13" customFormat="1">
      <c r="A262" s="13"/>
      <c r="B262" s="230"/>
      <c r="C262" s="231"/>
      <c r="D262" s="223" t="s">
        <v>148</v>
      </c>
      <c r="E262" s="232" t="s">
        <v>42</v>
      </c>
      <c r="F262" s="233" t="s">
        <v>805</v>
      </c>
      <c r="G262" s="231"/>
      <c r="H262" s="232" t="s">
        <v>42</v>
      </c>
      <c r="I262" s="234"/>
      <c r="J262" s="231"/>
      <c r="K262" s="231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148</v>
      </c>
      <c r="AU262" s="239" t="s">
        <v>91</v>
      </c>
      <c r="AV262" s="13" t="s">
        <v>86</v>
      </c>
      <c r="AW262" s="13" t="s">
        <v>40</v>
      </c>
      <c r="AX262" s="13" t="s">
        <v>81</v>
      </c>
      <c r="AY262" s="239" t="s">
        <v>135</v>
      </c>
    </row>
    <row r="263" s="14" customFormat="1">
      <c r="A263" s="14"/>
      <c r="B263" s="240"/>
      <c r="C263" s="241"/>
      <c r="D263" s="223" t="s">
        <v>148</v>
      </c>
      <c r="E263" s="242" t="s">
        <v>42</v>
      </c>
      <c r="F263" s="243" t="s">
        <v>806</v>
      </c>
      <c r="G263" s="241"/>
      <c r="H263" s="244">
        <v>459.89999999999998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148</v>
      </c>
      <c r="AU263" s="250" t="s">
        <v>91</v>
      </c>
      <c r="AV263" s="14" t="s">
        <v>91</v>
      </c>
      <c r="AW263" s="14" t="s">
        <v>40</v>
      </c>
      <c r="AX263" s="14" t="s">
        <v>81</v>
      </c>
      <c r="AY263" s="250" t="s">
        <v>135</v>
      </c>
    </row>
    <row r="264" s="2" customFormat="1" ht="24.15" customHeight="1">
      <c r="A264" s="42"/>
      <c r="B264" s="43"/>
      <c r="C264" s="210" t="s">
        <v>348</v>
      </c>
      <c r="D264" s="210" t="s">
        <v>138</v>
      </c>
      <c r="E264" s="211" t="s">
        <v>246</v>
      </c>
      <c r="F264" s="212" t="s">
        <v>247</v>
      </c>
      <c r="G264" s="213" t="s">
        <v>141</v>
      </c>
      <c r="H264" s="214">
        <v>1088.8</v>
      </c>
      <c r="I264" s="215"/>
      <c r="J264" s="216">
        <f>ROUND(I264*H264,2)</f>
        <v>0</v>
      </c>
      <c r="K264" s="212" t="s">
        <v>142</v>
      </c>
      <c r="L264" s="48"/>
      <c r="M264" s="217" t="s">
        <v>42</v>
      </c>
      <c r="N264" s="218" t="s">
        <v>52</v>
      </c>
      <c r="O264" s="88"/>
      <c r="P264" s="219">
        <f>O264*H264</f>
        <v>0</v>
      </c>
      <c r="Q264" s="219">
        <v>0</v>
      </c>
      <c r="R264" s="219">
        <f>Q264*H264</f>
        <v>0</v>
      </c>
      <c r="S264" s="219">
        <v>0.02</v>
      </c>
      <c r="T264" s="220">
        <f>S264*H264</f>
        <v>21.776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1" t="s">
        <v>97</v>
      </c>
      <c r="AT264" s="221" t="s">
        <v>138</v>
      </c>
      <c r="AU264" s="221" t="s">
        <v>91</v>
      </c>
      <c r="AY264" s="20" t="s">
        <v>135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20" t="s">
        <v>86</v>
      </c>
      <c r="BK264" s="222">
        <f>ROUND(I264*H264,2)</f>
        <v>0</v>
      </c>
      <c r="BL264" s="20" t="s">
        <v>97</v>
      </c>
      <c r="BM264" s="221" t="s">
        <v>248</v>
      </c>
    </row>
    <row r="265" s="2" customFormat="1">
      <c r="A265" s="42"/>
      <c r="B265" s="43"/>
      <c r="C265" s="44"/>
      <c r="D265" s="223" t="s">
        <v>144</v>
      </c>
      <c r="E265" s="44"/>
      <c r="F265" s="224" t="s">
        <v>249</v>
      </c>
      <c r="G265" s="44"/>
      <c r="H265" s="44"/>
      <c r="I265" s="225"/>
      <c r="J265" s="44"/>
      <c r="K265" s="44"/>
      <c r="L265" s="48"/>
      <c r="M265" s="226"/>
      <c r="N265" s="227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144</v>
      </c>
      <c r="AU265" s="20" t="s">
        <v>91</v>
      </c>
    </row>
    <row r="266" s="2" customFormat="1">
      <c r="A266" s="42"/>
      <c r="B266" s="43"/>
      <c r="C266" s="44"/>
      <c r="D266" s="228" t="s">
        <v>146</v>
      </c>
      <c r="E266" s="44"/>
      <c r="F266" s="229" t="s">
        <v>250</v>
      </c>
      <c r="G266" s="44"/>
      <c r="H266" s="44"/>
      <c r="I266" s="225"/>
      <c r="J266" s="44"/>
      <c r="K266" s="44"/>
      <c r="L266" s="48"/>
      <c r="M266" s="226"/>
      <c r="N266" s="227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146</v>
      </c>
      <c r="AU266" s="20" t="s">
        <v>91</v>
      </c>
    </row>
    <row r="267" s="13" customFormat="1">
      <c r="A267" s="13"/>
      <c r="B267" s="230"/>
      <c r="C267" s="231"/>
      <c r="D267" s="223" t="s">
        <v>148</v>
      </c>
      <c r="E267" s="232" t="s">
        <v>42</v>
      </c>
      <c r="F267" s="233" t="s">
        <v>803</v>
      </c>
      <c r="G267" s="231"/>
      <c r="H267" s="232" t="s">
        <v>42</v>
      </c>
      <c r="I267" s="234"/>
      <c r="J267" s="231"/>
      <c r="K267" s="231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148</v>
      </c>
      <c r="AU267" s="239" t="s">
        <v>91</v>
      </c>
      <c r="AV267" s="13" t="s">
        <v>86</v>
      </c>
      <c r="AW267" s="13" t="s">
        <v>40</v>
      </c>
      <c r="AX267" s="13" t="s">
        <v>81</v>
      </c>
      <c r="AY267" s="239" t="s">
        <v>135</v>
      </c>
    </row>
    <row r="268" s="14" customFormat="1">
      <c r="A268" s="14"/>
      <c r="B268" s="240"/>
      <c r="C268" s="241"/>
      <c r="D268" s="223" t="s">
        <v>148</v>
      </c>
      <c r="E268" s="242" t="s">
        <v>42</v>
      </c>
      <c r="F268" s="243" t="s">
        <v>804</v>
      </c>
      <c r="G268" s="241"/>
      <c r="H268" s="244">
        <v>628.89999999999998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148</v>
      </c>
      <c r="AU268" s="250" t="s">
        <v>91</v>
      </c>
      <c r="AV268" s="14" t="s">
        <v>91</v>
      </c>
      <c r="AW268" s="14" t="s">
        <v>40</v>
      </c>
      <c r="AX268" s="14" t="s">
        <v>81</v>
      </c>
      <c r="AY268" s="250" t="s">
        <v>135</v>
      </c>
    </row>
    <row r="269" s="13" customFormat="1">
      <c r="A269" s="13"/>
      <c r="B269" s="230"/>
      <c r="C269" s="231"/>
      <c r="D269" s="223" t="s">
        <v>148</v>
      </c>
      <c r="E269" s="232" t="s">
        <v>42</v>
      </c>
      <c r="F269" s="233" t="s">
        <v>805</v>
      </c>
      <c r="G269" s="231"/>
      <c r="H269" s="232" t="s">
        <v>42</v>
      </c>
      <c r="I269" s="234"/>
      <c r="J269" s="231"/>
      <c r="K269" s="231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148</v>
      </c>
      <c r="AU269" s="239" t="s">
        <v>91</v>
      </c>
      <c r="AV269" s="13" t="s">
        <v>86</v>
      </c>
      <c r="AW269" s="13" t="s">
        <v>40</v>
      </c>
      <c r="AX269" s="13" t="s">
        <v>81</v>
      </c>
      <c r="AY269" s="239" t="s">
        <v>135</v>
      </c>
    </row>
    <row r="270" s="14" customFormat="1">
      <c r="A270" s="14"/>
      <c r="B270" s="240"/>
      <c r="C270" s="241"/>
      <c r="D270" s="223" t="s">
        <v>148</v>
      </c>
      <c r="E270" s="242" t="s">
        <v>42</v>
      </c>
      <c r="F270" s="243" t="s">
        <v>806</v>
      </c>
      <c r="G270" s="241"/>
      <c r="H270" s="244">
        <v>459.89999999999998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148</v>
      </c>
      <c r="AU270" s="250" t="s">
        <v>91</v>
      </c>
      <c r="AV270" s="14" t="s">
        <v>91</v>
      </c>
      <c r="AW270" s="14" t="s">
        <v>40</v>
      </c>
      <c r="AX270" s="14" t="s">
        <v>81</v>
      </c>
      <c r="AY270" s="250" t="s">
        <v>135</v>
      </c>
    </row>
    <row r="271" s="2" customFormat="1" ht="33" customHeight="1">
      <c r="A271" s="42"/>
      <c r="B271" s="43"/>
      <c r="C271" s="210" t="s">
        <v>356</v>
      </c>
      <c r="D271" s="210" t="s">
        <v>138</v>
      </c>
      <c r="E271" s="211" t="s">
        <v>253</v>
      </c>
      <c r="F271" s="212" t="s">
        <v>254</v>
      </c>
      <c r="G271" s="213" t="s">
        <v>158</v>
      </c>
      <c r="H271" s="214">
        <v>93.902000000000001</v>
      </c>
      <c r="I271" s="215"/>
      <c r="J271" s="216">
        <f>ROUND(I271*H271,2)</f>
        <v>0</v>
      </c>
      <c r="K271" s="212" t="s">
        <v>142</v>
      </c>
      <c r="L271" s="48"/>
      <c r="M271" s="217" t="s">
        <v>42</v>
      </c>
      <c r="N271" s="218" t="s">
        <v>52</v>
      </c>
      <c r="O271" s="88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21" t="s">
        <v>97</v>
      </c>
      <c r="AT271" s="221" t="s">
        <v>138</v>
      </c>
      <c r="AU271" s="221" t="s">
        <v>91</v>
      </c>
      <c r="AY271" s="20" t="s">
        <v>135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20" t="s">
        <v>86</v>
      </c>
      <c r="BK271" s="222">
        <f>ROUND(I271*H271,2)</f>
        <v>0</v>
      </c>
      <c r="BL271" s="20" t="s">
        <v>97</v>
      </c>
      <c r="BM271" s="221" t="s">
        <v>255</v>
      </c>
    </row>
    <row r="272" s="2" customFormat="1">
      <c r="A272" s="42"/>
      <c r="B272" s="43"/>
      <c r="C272" s="44"/>
      <c r="D272" s="223" t="s">
        <v>144</v>
      </c>
      <c r="E272" s="44"/>
      <c r="F272" s="224" t="s">
        <v>256</v>
      </c>
      <c r="G272" s="44"/>
      <c r="H272" s="44"/>
      <c r="I272" s="225"/>
      <c r="J272" s="44"/>
      <c r="K272" s="44"/>
      <c r="L272" s="48"/>
      <c r="M272" s="226"/>
      <c r="N272" s="227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144</v>
      </c>
      <c r="AU272" s="20" t="s">
        <v>91</v>
      </c>
    </row>
    <row r="273" s="2" customFormat="1">
      <c r="A273" s="42"/>
      <c r="B273" s="43"/>
      <c r="C273" s="44"/>
      <c r="D273" s="228" t="s">
        <v>146</v>
      </c>
      <c r="E273" s="44"/>
      <c r="F273" s="229" t="s">
        <v>257</v>
      </c>
      <c r="G273" s="44"/>
      <c r="H273" s="44"/>
      <c r="I273" s="225"/>
      <c r="J273" s="44"/>
      <c r="K273" s="44"/>
      <c r="L273" s="48"/>
      <c r="M273" s="226"/>
      <c r="N273" s="227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146</v>
      </c>
      <c r="AU273" s="20" t="s">
        <v>91</v>
      </c>
    </row>
    <row r="274" s="2" customFormat="1">
      <c r="A274" s="42"/>
      <c r="B274" s="43"/>
      <c r="C274" s="44"/>
      <c r="D274" s="223" t="s">
        <v>189</v>
      </c>
      <c r="E274" s="44"/>
      <c r="F274" s="261" t="s">
        <v>258</v>
      </c>
      <c r="G274" s="44"/>
      <c r="H274" s="44"/>
      <c r="I274" s="225"/>
      <c r="J274" s="44"/>
      <c r="K274" s="44"/>
      <c r="L274" s="48"/>
      <c r="M274" s="226"/>
      <c r="N274" s="227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189</v>
      </c>
      <c r="AU274" s="20" t="s">
        <v>91</v>
      </c>
    </row>
    <row r="275" s="12" customFormat="1" ht="22.8" customHeight="1">
      <c r="A275" s="12"/>
      <c r="B275" s="194"/>
      <c r="C275" s="195"/>
      <c r="D275" s="196" t="s">
        <v>80</v>
      </c>
      <c r="E275" s="208" t="s">
        <v>259</v>
      </c>
      <c r="F275" s="208" t="s">
        <v>260</v>
      </c>
      <c r="G275" s="195"/>
      <c r="H275" s="195"/>
      <c r="I275" s="198"/>
      <c r="J275" s="209">
        <f>BK275</f>
        <v>0</v>
      </c>
      <c r="K275" s="195"/>
      <c r="L275" s="200"/>
      <c r="M275" s="201"/>
      <c r="N275" s="202"/>
      <c r="O275" s="202"/>
      <c r="P275" s="203">
        <f>SUM(P276:P470)</f>
        <v>0</v>
      </c>
      <c r="Q275" s="202"/>
      <c r="R275" s="203">
        <f>SUM(R276:R470)</f>
        <v>581.21386246000009</v>
      </c>
      <c r="S275" s="202"/>
      <c r="T275" s="204">
        <f>SUM(T276:T470)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5" t="s">
        <v>86</v>
      </c>
      <c r="AT275" s="206" t="s">
        <v>80</v>
      </c>
      <c r="AU275" s="206" t="s">
        <v>86</v>
      </c>
      <c r="AY275" s="205" t="s">
        <v>135</v>
      </c>
      <c r="BK275" s="207">
        <f>SUM(BK276:BK470)</f>
        <v>0</v>
      </c>
    </row>
    <row r="276" s="2" customFormat="1" ht="24.15" customHeight="1">
      <c r="A276" s="42"/>
      <c r="B276" s="43"/>
      <c r="C276" s="210" t="s">
        <v>361</v>
      </c>
      <c r="D276" s="210" t="s">
        <v>138</v>
      </c>
      <c r="E276" s="211" t="s">
        <v>262</v>
      </c>
      <c r="F276" s="212" t="s">
        <v>263</v>
      </c>
      <c r="G276" s="213" t="s">
        <v>141</v>
      </c>
      <c r="H276" s="214">
        <v>202.30000000000001</v>
      </c>
      <c r="I276" s="215"/>
      <c r="J276" s="216">
        <f>ROUND(I276*H276,2)</f>
        <v>0</v>
      </c>
      <c r="K276" s="212" t="s">
        <v>142</v>
      </c>
      <c r="L276" s="48"/>
      <c r="M276" s="217" t="s">
        <v>42</v>
      </c>
      <c r="N276" s="218" t="s">
        <v>52</v>
      </c>
      <c r="O276" s="88"/>
      <c r="P276" s="219">
        <f>O276*H276</f>
        <v>0</v>
      </c>
      <c r="Q276" s="219">
        <v>0.089219999999999994</v>
      </c>
      <c r="R276" s="219">
        <f>Q276*H276</f>
        <v>18.049205999999998</v>
      </c>
      <c r="S276" s="219">
        <v>0</v>
      </c>
      <c r="T276" s="220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21" t="s">
        <v>97</v>
      </c>
      <c r="AT276" s="221" t="s">
        <v>138</v>
      </c>
      <c r="AU276" s="221" t="s">
        <v>91</v>
      </c>
      <c r="AY276" s="20" t="s">
        <v>135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20" t="s">
        <v>86</v>
      </c>
      <c r="BK276" s="222">
        <f>ROUND(I276*H276,2)</f>
        <v>0</v>
      </c>
      <c r="BL276" s="20" t="s">
        <v>97</v>
      </c>
      <c r="BM276" s="221" t="s">
        <v>264</v>
      </c>
    </row>
    <row r="277" s="2" customFormat="1">
      <c r="A277" s="42"/>
      <c r="B277" s="43"/>
      <c r="C277" s="44"/>
      <c r="D277" s="223" t="s">
        <v>144</v>
      </c>
      <c r="E277" s="44"/>
      <c r="F277" s="224" t="s">
        <v>265</v>
      </c>
      <c r="G277" s="44"/>
      <c r="H277" s="44"/>
      <c r="I277" s="225"/>
      <c r="J277" s="44"/>
      <c r="K277" s="44"/>
      <c r="L277" s="48"/>
      <c r="M277" s="226"/>
      <c r="N277" s="227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144</v>
      </c>
      <c r="AU277" s="20" t="s">
        <v>91</v>
      </c>
    </row>
    <row r="278" s="2" customFormat="1">
      <c r="A278" s="42"/>
      <c r="B278" s="43"/>
      <c r="C278" s="44"/>
      <c r="D278" s="228" t="s">
        <v>146</v>
      </c>
      <c r="E278" s="44"/>
      <c r="F278" s="229" t="s">
        <v>266</v>
      </c>
      <c r="G278" s="44"/>
      <c r="H278" s="44"/>
      <c r="I278" s="225"/>
      <c r="J278" s="44"/>
      <c r="K278" s="44"/>
      <c r="L278" s="48"/>
      <c r="M278" s="226"/>
      <c r="N278" s="227"/>
      <c r="O278" s="88"/>
      <c r="P278" s="88"/>
      <c r="Q278" s="88"/>
      <c r="R278" s="88"/>
      <c r="S278" s="88"/>
      <c r="T278" s="89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T278" s="20" t="s">
        <v>146</v>
      </c>
      <c r="AU278" s="20" t="s">
        <v>91</v>
      </c>
    </row>
    <row r="279" s="13" customFormat="1">
      <c r="A279" s="13"/>
      <c r="B279" s="230"/>
      <c r="C279" s="231"/>
      <c r="D279" s="223" t="s">
        <v>148</v>
      </c>
      <c r="E279" s="232" t="s">
        <v>42</v>
      </c>
      <c r="F279" s="233" t="s">
        <v>807</v>
      </c>
      <c r="G279" s="231"/>
      <c r="H279" s="232" t="s">
        <v>42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148</v>
      </c>
      <c r="AU279" s="239" t="s">
        <v>91</v>
      </c>
      <c r="AV279" s="13" t="s">
        <v>86</v>
      </c>
      <c r="AW279" s="13" t="s">
        <v>40</v>
      </c>
      <c r="AX279" s="13" t="s">
        <v>81</v>
      </c>
      <c r="AY279" s="239" t="s">
        <v>135</v>
      </c>
    </row>
    <row r="280" s="14" customFormat="1">
      <c r="A280" s="14"/>
      <c r="B280" s="240"/>
      <c r="C280" s="241"/>
      <c r="D280" s="223" t="s">
        <v>148</v>
      </c>
      <c r="E280" s="242" t="s">
        <v>42</v>
      </c>
      <c r="F280" s="243" t="s">
        <v>701</v>
      </c>
      <c r="G280" s="241"/>
      <c r="H280" s="244">
        <v>62.299999999999997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148</v>
      </c>
      <c r="AU280" s="250" t="s">
        <v>91</v>
      </c>
      <c r="AV280" s="14" t="s">
        <v>91</v>
      </c>
      <c r="AW280" s="14" t="s">
        <v>40</v>
      </c>
      <c r="AX280" s="14" t="s">
        <v>81</v>
      </c>
      <c r="AY280" s="250" t="s">
        <v>135</v>
      </c>
    </row>
    <row r="281" s="13" customFormat="1">
      <c r="A281" s="13"/>
      <c r="B281" s="230"/>
      <c r="C281" s="231"/>
      <c r="D281" s="223" t="s">
        <v>148</v>
      </c>
      <c r="E281" s="232" t="s">
        <v>42</v>
      </c>
      <c r="F281" s="233" t="s">
        <v>808</v>
      </c>
      <c r="G281" s="231"/>
      <c r="H281" s="232" t="s">
        <v>42</v>
      </c>
      <c r="I281" s="234"/>
      <c r="J281" s="231"/>
      <c r="K281" s="231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148</v>
      </c>
      <c r="AU281" s="239" t="s">
        <v>91</v>
      </c>
      <c r="AV281" s="13" t="s">
        <v>86</v>
      </c>
      <c r="AW281" s="13" t="s">
        <v>40</v>
      </c>
      <c r="AX281" s="13" t="s">
        <v>81</v>
      </c>
      <c r="AY281" s="239" t="s">
        <v>135</v>
      </c>
    </row>
    <row r="282" s="14" customFormat="1">
      <c r="A282" s="14"/>
      <c r="B282" s="240"/>
      <c r="C282" s="241"/>
      <c r="D282" s="223" t="s">
        <v>148</v>
      </c>
      <c r="E282" s="242" t="s">
        <v>42</v>
      </c>
      <c r="F282" s="243" t="s">
        <v>809</v>
      </c>
      <c r="G282" s="241"/>
      <c r="H282" s="244">
        <v>82.299999999999997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148</v>
      </c>
      <c r="AU282" s="250" t="s">
        <v>91</v>
      </c>
      <c r="AV282" s="14" t="s">
        <v>91</v>
      </c>
      <c r="AW282" s="14" t="s">
        <v>40</v>
      </c>
      <c r="AX282" s="14" t="s">
        <v>81</v>
      </c>
      <c r="AY282" s="250" t="s">
        <v>135</v>
      </c>
    </row>
    <row r="283" s="13" customFormat="1">
      <c r="A283" s="13"/>
      <c r="B283" s="230"/>
      <c r="C283" s="231"/>
      <c r="D283" s="223" t="s">
        <v>148</v>
      </c>
      <c r="E283" s="232" t="s">
        <v>42</v>
      </c>
      <c r="F283" s="233" t="s">
        <v>810</v>
      </c>
      <c r="G283" s="231"/>
      <c r="H283" s="232" t="s">
        <v>42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148</v>
      </c>
      <c r="AU283" s="239" t="s">
        <v>91</v>
      </c>
      <c r="AV283" s="13" t="s">
        <v>86</v>
      </c>
      <c r="AW283" s="13" t="s">
        <v>40</v>
      </c>
      <c r="AX283" s="13" t="s">
        <v>81</v>
      </c>
      <c r="AY283" s="239" t="s">
        <v>135</v>
      </c>
    </row>
    <row r="284" s="14" customFormat="1">
      <c r="A284" s="14"/>
      <c r="B284" s="240"/>
      <c r="C284" s="241"/>
      <c r="D284" s="223" t="s">
        <v>148</v>
      </c>
      <c r="E284" s="242" t="s">
        <v>42</v>
      </c>
      <c r="F284" s="243" t="s">
        <v>811</v>
      </c>
      <c r="G284" s="241"/>
      <c r="H284" s="244">
        <v>1.5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148</v>
      </c>
      <c r="AU284" s="250" t="s">
        <v>91</v>
      </c>
      <c r="AV284" s="14" t="s">
        <v>91</v>
      </c>
      <c r="AW284" s="14" t="s">
        <v>40</v>
      </c>
      <c r="AX284" s="14" t="s">
        <v>81</v>
      </c>
      <c r="AY284" s="250" t="s">
        <v>135</v>
      </c>
    </row>
    <row r="285" s="13" customFormat="1">
      <c r="A285" s="13"/>
      <c r="B285" s="230"/>
      <c r="C285" s="231"/>
      <c r="D285" s="223" t="s">
        <v>148</v>
      </c>
      <c r="E285" s="232" t="s">
        <v>42</v>
      </c>
      <c r="F285" s="233" t="s">
        <v>812</v>
      </c>
      <c r="G285" s="231"/>
      <c r="H285" s="232" t="s">
        <v>42</v>
      </c>
      <c r="I285" s="234"/>
      <c r="J285" s="231"/>
      <c r="K285" s="231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148</v>
      </c>
      <c r="AU285" s="239" t="s">
        <v>91</v>
      </c>
      <c r="AV285" s="13" t="s">
        <v>86</v>
      </c>
      <c r="AW285" s="13" t="s">
        <v>40</v>
      </c>
      <c r="AX285" s="13" t="s">
        <v>81</v>
      </c>
      <c r="AY285" s="239" t="s">
        <v>135</v>
      </c>
    </row>
    <row r="286" s="14" customFormat="1">
      <c r="A286" s="14"/>
      <c r="B286" s="240"/>
      <c r="C286" s="241"/>
      <c r="D286" s="223" t="s">
        <v>148</v>
      </c>
      <c r="E286" s="242" t="s">
        <v>42</v>
      </c>
      <c r="F286" s="243" t="s">
        <v>813</v>
      </c>
      <c r="G286" s="241"/>
      <c r="H286" s="244">
        <v>1.3999999999999999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148</v>
      </c>
      <c r="AU286" s="250" t="s">
        <v>91</v>
      </c>
      <c r="AV286" s="14" t="s">
        <v>91</v>
      </c>
      <c r="AW286" s="14" t="s">
        <v>40</v>
      </c>
      <c r="AX286" s="14" t="s">
        <v>81</v>
      </c>
      <c r="AY286" s="250" t="s">
        <v>135</v>
      </c>
    </row>
    <row r="287" s="13" customFormat="1">
      <c r="A287" s="13"/>
      <c r="B287" s="230"/>
      <c r="C287" s="231"/>
      <c r="D287" s="223" t="s">
        <v>148</v>
      </c>
      <c r="E287" s="232" t="s">
        <v>42</v>
      </c>
      <c r="F287" s="233" t="s">
        <v>814</v>
      </c>
      <c r="G287" s="231"/>
      <c r="H287" s="232" t="s">
        <v>42</v>
      </c>
      <c r="I287" s="234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148</v>
      </c>
      <c r="AU287" s="239" t="s">
        <v>91</v>
      </c>
      <c r="AV287" s="13" t="s">
        <v>86</v>
      </c>
      <c r="AW287" s="13" t="s">
        <v>40</v>
      </c>
      <c r="AX287" s="13" t="s">
        <v>81</v>
      </c>
      <c r="AY287" s="239" t="s">
        <v>135</v>
      </c>
    </row>
    <row r="288" s="14" customFormat="1">
      <c r="A288" s="14"/>
      <c r="B288" s="240"/>
      <c r="C288" s="241"/>
      <c r="D288" s="223" t="s">
        <v>148</v>
      </c>
      <c r="E288" s="242" t="s">
        <v>42</v>
      </c>
      <c r="F288" s="243" t="s">
        <v>506</v>
      </c>
      <c r="G288" s="241"/>
      <c r="H288" s="244">
        <v>51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148</v>
      </c>
      <c r="AU288" s="250" t="s">
        <v>91</v>
      </c>
      <c r="AV288" s="14" t="s">
        <v>91</v>
      </c>
      <c r="AW288" s="14" t="s">
        <v>40</v>
      </c>
      <c r="AX288" s="14" t="s">
        <v>81</v>
      </c>
      <c r="AY288" s="250" t="s">
        <v>135</v>
      </c>
    </row>
    <row r="289" s="13" customFormat="1">
      <c r="A289" s="13"/>
      <c r="B289" s="230"/>
      <c r="C289" s="231"/>
      <c r="D289" s="223" t="s">
        <v>148</v>
      </c>
      <c r="E289" s="232" t="s">
        <v>42</v>
      </c>
      <c r="F289" s="233" t="s">
        <v>815</v>
      </c>
      <c r="G289" s="231"/>
      <c r="H289" s="232" t="s">
        <v>42</v>
      </c>
      <c r="I289" s="234"/>
      <c r="J289" s="231"/>
      <c r="K289" s="231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148</v>
      </c>
      <c r="AU289" s="239" t="s">
        <v>91</v>
      </c>
      <c r="AV289" s="13" t="s">
        <v>86</v>
      </c>
      <c r="AW289" s="13" t="s">
        <v>40</v>
      </c>
      <c r="AX289" s="13" t="s">
        <v>81</v>
      </c>
      <c r="AY289" s="239" t="s">
        <v>135</v>
      </c>
    </row>
    <row r="290" s="14" customFormat="1">
      <c r="A290" s="14"/>
      <c r="B290" s="240"/>
      <c r="C290" s="241"/>
      <c r="D290" s="223" t="s">
        <v>148</v>
      </c>
      <c r="E290" s="242" t="s">
        <v>42</v>
      </c>
      <c r="F290" s="243" t="s">
        <v>816</v>
      </c>
      <c r="G290" s="241"/>
      <c r="H290" s="244">
        <v>3.7999999999999998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148</v>
      </c>
      <c r="AU290" s="250" t="s">
        <v>91</v>
      </c>
      <c r="AV290" s="14" t="s">
        <v>91</v>
      </c>
      <c r="AW290" s="14" t="s">
        <v>40</v>
      </c>
      <c r="AX290" s="14" t="s">
        <v>81</v>
      </c>
      <c r="AY290" s="250" t="s">
        <v>135</v>
      </c>
    </row>
    <row r="291" s="2" customFormat="1" ht="33" customHeight="1">
      <c r="A291" s="42"/>
      <c r="B291" s="43"/>
      <c r="C291" s="210" t="s">
        <v>368</v>
      </c>
      <c r="D291" s="210" t="s">
        <v>138</v>
      </c>
      <c r="E291" s="211" t="s">
        <v>817</v>
      </c>
      <c r="F291" s="212" t="s">
        <v>818</v>
      </c>
      <c r="G291" s="213" t="s">
        <v>141</v>
      </c>
      <c r="H291" s="214">
        <v>130.09999999999999</v>
      </c>
      <c r="I291" s="215"/>
      <c r="J291" s="216">
        <f>ROUND(I291*H291,2)</f>
        <v>0</v>
      </c>
      <c r="K291" s="212" t="s">
        <v>142</v>
      </c>
      <c r="L291" s="48"/>
      <c r="M291" s="217" t="s">
        <v>42</v>
      </c>
      <c r="N291" s="218" t="s">
        <v>52</v>
      </c>
      <c r="O291" s="88"/>
      <c r="P291" s="219">
        <f>O291*H291</f>
        <v>0</v>
      </c>
      <c r="Q291" s="219">
        <v>0.089219999999999994</v>
      </c>
      <c r="R291" s="219">
        <f>Q291*H291</f>
        <v>11.607522</v>
      </c>
      <c r="S291" s="219">
        <v>0</v>
      </c>
      <c r="T291" s="220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1" t="s">
        <v>97</v>
      </c>
      <c r="AT291" s="221" t="s">
        <v>138</v>
      </c>
      <c r="AU291" s="221" t="s">
        <v>91</v>
      </c>
      <c r="AY291" s="20" t="s">
        <v>135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20" t="s">
        <v>86</v>
      </c>
      <c r="BK291" s="222">
        <f>ROUND(I291*H291,2)</f>
        <v>0</v>
      </c>
      <c r="BL291" s="20" t="s">
        <v>97</v>
      </c>
      <c r="BM291" s="221" t="s">
        <v>819</v>
      </c>
    </row>
    <row r="292" s="2" customFormat="1">
      <c r="A292" s="42"/>
      <c r="B292" s="43"/>
      <c r="C292" s="44"/>
      <c r="D292" s="223" t="s">
        <v>144</v>
      </c>
      <c r="E292" s="44"/>
      <c r="F292" s="224" t="s">
        <v>820</v>
      </c>
      <c r="G292" s="44"/>
      <c r="H292" s="44"/>
      <c r="I292" s="225"/>
      <c r="J292" s="44"/>
      <c r="K292" s="44"/>
      <c r="L292" s="48"/>
      <c r="M292" s="226"/>
      <c r="N292" s="227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144</v>
      </c>
      <c r="AU292" s="20" t="s">
        <v>91</v>
      </c>
    </row>
    <row r="293" s="2" customFormat="1">
      <c r="A293" s="42"/>
      <c r="B293" s="43"/>
      <c r="C293" s="44"/>
      <c r="D293" s="228" t="s">
        <v>146</v>
      </c>
      <c r="E293" s="44"/>
      <c r="F293" s="229" t="s">
        <v>821</v>
      </c>
      <c r="G293" s="44"/>
      <c r="H293" s="44"/>
      <c r="I293" s="225"/>
      <c r="J293" s="44"/>
      <c r="K293" s="44"/>
      <c r="L293" s="48"/>
      <c r="M293" s="226"/>
      <c r="N293" s="227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146</v>
      </c>
      <c r="AU293" s="20" t="s">
        <v>91</v>
      </c>
    </row>
    <row r="294" s="13" customFormat="1">
      <c r="A294" s="13"/>
      <c r="B294" s="230"/>
      <c r="C294" s="231"/>
      <c r="D294" s="223" t="s">
        <v>148</v>
      </c>
      <c r="E294" s="232" t="s">
        <v>42</v>
      </c>
      <c r="F294" s="233" t="s">
        <v>822</v>
      </c>
      <c r="G294" s="231"/>
      <c r="H294" s="232" t="s">
        <v>42</v>
      </c>
      <c r="I294" s="234"/>
      <c r="J294" s="231"/>
      <c r="K294" s="231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148</v>
      </c>
      <c r="AU294" s="239" t="s">
        <v>91</v>
      </c>
      <c r="AV294" s="13" t="s">
        <v>86</v>
      </c>
      <c r="AW294" s="13" t="s">
        <v>40</v>
      </c>
      <c r="AX294" s="13" t="s">
        <v>81</v>
      </c>
      <c r="AY294" s="239" t="s">
        <v>135</v>
      </c>
    </row>
    <row r="295" s="14" customFormat="1">
      <c r="A295" s="14"/>
      <c r="B295" s="240"/>
      <c r="C295" s="241"/>
      <c r="D295" s="223" t="s">
        <v>148</v>
      </c>
      <c r="E295" s="242" t="s">
        <v>42</v>
      </c>
      <c r="F295" s="243" t="s">
        <v>823</v>
      </c>
      <c r="G295" s="241"/>
      <c r="H295" s="244">
        <v>130.09999999999999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148</v>
      </c>
      <c r="AU295" s="250" t="s">
        <v>91</v>
      </c>
      <c r="AV295" s="14" t="s">
        <v>91</v>
      </c>
      <c r="AW295" s="14" t="s">
        <v>40</v>
      </c>
      <c r="AX295" s="14" t="s">
        <v>81</v>
      </c>
      <c r="AY295" s="250" t="s">
        <v>135</v>
      </c>
    </row>
    <row r="296" s="2" customFormat="1" ht="24.15" customHeight="1">
      <c r="A296" s="42"/>
      <c r="B296" s="43"/>
      <c r="C296" s="210" t="s">
        <v>373</v>
      </c>
      <c r="D296" s="210" t="s">
        <v>138</v>
      </c>
      <c r="E296" s="211" t="s">
        <v>276</v>
      </c>
      <c r="F296" s="212" t="s">
        <v>277</v>
      </c>
      <c r="G296" s="213" t="s">
        <v>141</v>
      </c>
      <c r="H296" s="214">
        <v>1086.7000000000001</v>
      </c>
      <c r="I296" s="215"/>
      <c r="J296" s="216">
        <f>ROUND(I296*H296,2)</f>
        <v>0</v>
      </c>
      <c r="K296" s="212" t="s">
        <v>142</v>
      </c>
      <c r="L296" s="48"/>
      <c r="M296" s="217" t="s">
        <v>42</v>
      </c>
      <c r="N296" s="218" t="s">
        <v>52</v>
      </c>
      <c r="O296" s="88"/>
      <c r="P296" s="219">
        <f>O296*H296</f>
        <v>0</v>
      </c>
      <c r="Q296" s="219">
        <v>0.089219999999999994</v>
      </c>
      <c r="R296" s="219">
        <f>Q296*H296</f>
        <v>96.955373999999992</v>
      </c>
      <c r="S296" s="219">
        <v>0</v>
      </c>
      <c r="T296" s="220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21" t="s">
        <v>97</v>
      </c>
      <c r="AT296" s="221" t="s">
        <v>138</v>
      </c>
      <c r="AU296" s="221" t="s">
        <v>91</v>
      </c>
      <c r="AY296" s="20" t="s">
        <v>135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20" t="s">
        <v>86</v>
      </c>
      <c r="BK296" s="222">
        <f>ROUND(I296*H296,2)</f>
        <v>0</v>
      </c>
      <c r="BL296" s="20" t="s">
        <v>97</v>
      </c>
      <c r="BM296" s="221" t="s">
        <v>278</v>
      </c>
    </row>
    <row r="297" s="2" customFormat="1">
      <c r="A297" s="42"/>
      <c r="B297" s="43"/>
      <c r="C297" s="44"/>
      <c r="D297" s="223" t="s">
        <v>144</v>
      </c>
      <c r="E297" s="44"/>
      <c r="F297" s="224" t="s">
        <v>279</v>
      </c>
      <c r="G297" s="44"/>
      <c r="H297" s="44"/>
      <c r="I297" s="225"/>
      <c r="J297" s="44"/>
      <c r="K297" s="44"/>
      <c r="L297" s="48"/>
      <c r="M297" s="226"/>
      <c r="N297" s="227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144</v>
      </c>
      <c r="AU297" s="20" t="s">
        <v>91</v>
      </c>
    </row>
    <row r="298" s="2" customFormat="1">
      <c r="A298" s="42"/>
      <c r="B298" s="43"/>
      <c r="C298" s="44"/>
      <c r="D298" s="228" t="s">
        <v>146</v>
      </c>
      <c r="E298" s="44"/>
      <c r="F298" s="229" t="s">
        <v>280</v>
      </c>
      <c r="G298" s="44"/>
      <c r="H298" s="44"/>
      <c r="I298" s="225"/>
      <c r="J298" s="44"/>
      <c r="K298" s="44"/>
      <c r="L298" s="48"/>
      <c r="M298" s="226"/>
      <c r="N298" s="227"/>
      <c r="O298" s="88"/>
      <c r="P298" s="88"/>
      <c r="Q298" s="88"/>
      <c r="R298" s="88"/>
      <c r="S298" s="88"/>
      <c r="T298" s="89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T298" s="20" t="s">
        <v>146</v>
      </c>
      <c r="AU298" s="20" t="s">
        <v>91</v>
      </c>
    </row>
    <row r="299" s="13" customFormat="1">
      <c r="A299" s="13"/>
      <c r="B299" s="230"/>
      <c r="C299" s="231"/>
      <c r="D299" s="223" t="s">
        <v>148</v>
      </c>
      <c r="E299" s="232" t="s">
        <v>42</v>
      </c>
      <c r="F299" s="233" t="s">
        <v>824</v>
      </c>
      <c r="G299" s="231"/>
      <c r="H299" s="232" t="s">
        <v>42</v>
      </c>
      <c r="I299" s="234"/>
      <c r="J299" s="231"/>
      <c r="K299" s="231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148</v>
      </c>
      <c r="AU299" s="239" t="s">
        <v>91</v>
      </c>
      <c r="AV299" s="13" t="s">
        <v>86</v>
      </c>
      <c r="AW299" s="13" t="s">
        <v>40</v>
      </c>
      <c r="AX299" s="13" t="s">
        <v>81</v>
      </c>
      <c r="AY299" s="239" t="s">
        <v>135</v>
      </c>
    </row>
    <row r="300" s="14" customFormat="1">
      <c r="A300" s="14"/>
      <c r="B300" s="240"/>
      <c r="C300" s="241"/>
      <c r="D300" s="223" t="s">
        <v>148</v>
      </c>
      <c r="E300" s="242" t="s">
        <v>42</v>
      </c>
      <c r="F300" s="243" t="s">
        <v>825</v>
      </c>
      <c r="G300" s="241"/>
      <c r="H300" s="244">
        <v>1086.7000000000001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148</v>
      </c>
      <c r="AU300" s="250" t="s">
        <v>91</v>
      </c>
      <c r="AV300" s="14" t="s">
        <v>91</v>
      </c>
      <c r="AW300" s="14" t="s">
        <v>40</v>
      </c>
      <c r="AX300" s="14" t="s">
        <v>81</v>
      </c>
      <c r="AY300" s="250" t="s">
        <v>135</v>
      </c>
    </row>
    <row r="301" s="15" customFormat="1">
      <c r="A301" s="15"/>
      <c r="B301" s="262"/>
      <c r="C301" s="263"/>
      <c r="D301" s="223" t="s">
        <v>148</v>
      </c>
      <c r="E301" s="264" t="s">
        <v>42</v>
      </c>
      <c r="F301" s="265" t="s">
        <v>251</v>
      </c>
      <c r="G301" s="263"/>
      <c r="H301" s="266">
        <v>1086.7000000000001</v>
      </c>
      <c r="I301" s="267"/>
      <c r="J301" s="263"/>
      <c r="K301" s="263"/>
      <c r="L301" s="268"/>
      <c r="M301" s="269"/>
      <c r="N301" s="270"/>
      <c r="O301" s="270"/>
      <c r="P301" s="270"/>
      <c r="Q301" s="270"/>
      <c r="R301" s="270"/>
      <c r="S301" s="270"/>
      <c r="T301" s="27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2" t="s">
        <v>148</v>
      </c>
      <c r="AU301" s="272" t="s">
        <v>91</v>
      </c>
      <c r="AV301" s="15" t="s">
        <v>97</v>
      </c>
      <c r="AW301" s="15" t="s">
        <v>40</v>
      </c>
      <c r="AX301" s="15" t="s">
        <v>86</v>
      </c>
      <c r="AY301" s="272" t="s">
        <v>135</v>
      </c>
    </row>
    <row r="302" s="2" customFormat="1" ht="24.15" customHeight="1">
      <c r="A302" s="42"/>
      <c r="B302" s="43"/>
      <c r="C302" s="251" t="s">
        <v>383</v>
      </c>
      <c r="D302" s="251" t="s">
        <v>155</v>
      </c>
      <c r="E302" s="252" t="s">
        <v>284</v>
      </c>
      <c r="F302" s="253" t="s">
        <v>285</v>
      </c>
      <c r="G302" s="254" t="s">
        <v>286</v>
      </c>
      <c r="H302" s="255">
        <v>3.9140000000000001</v>
      </c>
      <c r="I302" s="256"/>
      <c r="J302" s="257">
        <f>ROUND(I302*H302,2)</f>
        <v>0</v>
      </c>
      <c r="K302" s="253" t="s">
        <v>42</v>
      </c>
      <c r="L302" s="258"/>
      <c r="M302" s="259" t="s">
        <v>42</v>
      </c>
      <c r="N302" s="260" t="s">
        <v>52</v>
      </c>
      <c r="O302" s="88"/>
      <c r="P302" s="219">
        <f>O302*H302</f>
        <v>0</v>
      </c>
      <c r="Q302" s="219">
        <v>0.14599999999999999</v>
      </c>
      <c r="R302" s="219">
        <f>Q302*H302</f>
        <v>0.57144399999999995</v>
      </c>
      <c r="S302" s="219">
        <v>0</v>
      </c>
      <c r="T302" s="220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21" t="s">
        <v>159</v>
      </c>
      <c r="AT302" s="221" t="s">
        <v>155</v>
      </c>
      <c r="AU302" s="221" t="s">
        <v>91</v>
      </c>
      <c r="AY302" s="20" t="s">
        <v>135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20" t="s">
        <v>86</v>
      </c>
      <c r="BK302" s="222">
        <f>ROUND(I302*H302,2)</f>
        <v>0</v>
      </c>
      <c r="BL302" s="20" t="s">
        <v>97</v>
      </c>
      <c r="BM302" s="221" t="s">
        <v>287</v>
      </c>
    </row>
    <row r="303" s="2" customFormat="1">
      <c r="A303" s="42"/>
      <c r="B303" s="43"/>
      <c r="C303" s="44"/>
      <c r="D303" s="223" t="s">
        <v>144</v>
      </c>
      <c r="E303" s="44"/>
      <c r="F303" s="224" t="s">
        <v>285</v>
      </c>
      <c r="G303" s="44"/>
      <c r="H303" s="44"/>
      <c r="I303" s="225"/>
      <c r="J303" s="44"/>
      <c r="K303" s="44"/>
      <c r="L303" s="48"/>
      <c r="M303" s="226"/>
      <c r="N303" s="227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144</v>
      </c>
      <c r="AU303" s="20" t="s">
        <v>91</v>
      </c>
    </row>
    <row r="304" s="13" customFormat="1">
      <c r="A304" s="13"/>
      <c r="B304" s="230"/>
      <c r="C304" s="231"/>
      <c r="D304" s="223" t="s">
        <v>148</v>
      </c>
      <c r="E304" s="232" t="s">
        <v>42</v>
      </c>
      <c r="F304" s="233" t="s">
        <v>826</v>
      </c>
      <c r="G304" s="231"/>
      <c r="H304" s="232" t="s">
        <v>42</v>
      </c>
      <c r="I304" s="234"/>
      <c r="J304" s="231"/>
      <c r="K304" s="231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148</v>
      </c>
      <c r="AU304" s="239" t="s">
        <v>91</v>
      </c>
      <c r="AV304" s="13" t="s">
        <v>86</v>
      </c>
      <c r="AW304" s="13" t="s">
        <v>40</v>
      </c>
      <c r="AX304" s="13" t="s">
        <v>81</v>
      </c>
      <c r="AY304" s="239" t="s">
        <v>135</v>
      </c>
    </row>
    <row r="305" s="14" customFormat="1">
      <c r="A305" s="14"/>
      <c r="B305" s="240"/>
      <c r="C305" s="241"/>
      <c r="D305" s="223" t="s">
        <v>148</v>
      </c>
      <c r="E305" s="242" t="s">
        <v>42</v>
      </c>
      <c r="F305" s="243" t="s">
        <v>827</v>
      </c>
      <c r="G305" s="241"/>
      <c r="H305" s="244">
        <v>3.9140000000000001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148</v>
      </c>
      <c r="AU305" s="250" t="s">
        <v>91</v>
      </c>
      <c r="AV305" s="14" t="s">
        <v>91</v>
      </c>
      <c r="AW305" s="14" t="s">
        <v>40</v>
      </c>
      <c r="AX305" s="14" t="s">
        <v>81</v>
      </c>
      <c r="AY305" s="250" t="s">
        <v>135</v>
      </c>
    </row>
    <row r="306" s="2" customFormat="1" ht="24.15" customHeight="1">
      <c r="A306" s="42"/>
      <c r="B306" s="43"/>
      <c r="C306" s="251" t="s">
        <v>391</v>
      </c>
      <c r="D306" s="251" t="s">
        <v>155</v>
      </c>
      <c r="E306" s="252" t="s">
        <v>291</v>
      </c>
      <c r="F306" s="253" t="s">
        <v>292</v>
      </c>
      <c r="G306" s="254" t="s">
        <v>141</v>
      </c>
      <c r="H306" s="255">
        <v>84.769000000000005</v>
      </c>
      <c r="I306" s="256"/>
      <c r="J306" s="257">
        <f>ROUND(I306*H306,2)</f>
        <v>0</v>
      </c>
      <c r="K306" s="253" t="s">
        <v>142</v>
      </c>
      <c r="L306" s="258"/>
      <c r="M306" s="259" t="s">
        <v>42</v>
      </c>
      <c r="N306" s="260" t="s">
        <v>52</v>
      </c>
      <c r="O306" s="88"/>
      <c r="P306" s="219">
        <f>O306*H306</f>
        <v>0</v>
      </c>
      <c r="Q306" s="219">
        <v>0.13100000000000001</v>
      </c>
      <c r="R306" s="219">
        <f>Q306*H306</f>
        <v>11.104739</v>
      </c>
      <c r="S306" s="219">
        <v>0</v>
      </c>
      <c r="T306" s="220">
        <f>S306*H306</f>
        <v>0</v>
      </c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R306" s="221" t="s">
        <v>159</v>
      </c>
      <c r="AT306" s="221" t="s">
        <v>155</v>
      </c>
      <c r="AU306" s="221" t="s">
        <v>91</v>
      </c>
      <c r="AY306" s="20" t="s">
        <v>135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20" t="s">
        <v>86</v>
      </c>
      <c r="BK306" s="222">
        <f>ROUND(I306*H306,2)</f>
        <v>0</v>
      </c>
      <c r="BL306" s="20" t="s">
        <v>97</v>
      </c>
      <c r="BM306" s="221" t="s">
        <v>293</v>
      </c>
    </row>
    <row r="307" s="2" customFormat="1">
      <c r="A307" s="42"/>
      <c r="B307" s="43"/>
      <c r="C307" s="44"/>
      <c r="D307" s="223" t="s">
        <v>144</v>
      </c>
      <c r="E307" s="44"/>
      <c r="F307" s="224" t="s">
        <v>292</v>
      </c>
      <c r="G307" s="44"/>
      <c r="H307" s="44"/>
      <c r="I307" s="225"/>
      <c r="J307" s="44"/>
      <c r="K307" s="44"/>
      <c r="L307" s="48"/>
      <c r="M307" s="226"/>
      <c r="N307" s="227"/>
      <c r="O307" s="88"/>
      <c r="P307" s="88"/>
      <c r="Q307" s="88"/>
      <c r="R307" s="88"/>
      <c r="S307" s="88"/>
      <c r="T307" s="89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T307" s="20" t="s">
        <v>144</v>
      </c>
      <c r="AU307" s="20" t="s">
        <v>91</v>
      </c>
    </row>
    <row r="308" s="13" customFormat="1">
      <c r="A308" s="13"/>
      <c r="B308" s="230"/>
      <c r="C308" s="231"/>
      <c r="D308" s="223" t="s">
        <v>148</v>
      </c>
      <c r="E308" s="232" t="s">
        <v>42</v>
      </c>
      <c r="F308" s="233" t="s">
        <v>828</v>
      </c>
      <c r="G308" s="231"/>
      <c r="H308" s="232" t="s">
        <v>42</v>
      </c>
      <c r="I308" s="234"/>
      <c r="J308" s="231"/>
      <c r="K308" s="231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148</v>
      </c>
      <c r="AU308" s="239" t="s">
        <v>91</v>
      </c>
      <c r="AV308" s="13" t="s">
        <v>86</v>
      </c>
      <c r="AW308" s="13" t="s">
        <v>40</v>
      </c>
      <c r="AX308" s="13" t="s">
        <v>81</v>
      </c>
      <c r="AY308" s="239" t="s">
        <v>135</v>
      </c>
    </row>
    <row r="309" s="13" customFormat="1">
      <c r="A309" s="13"/>
      <c r="B309" s="230"/>
      <c r="C309" s="231"/>
      <c r="D309" s="223" t="s">
        <v>148</v>
      </c>
      <c r="E309" s="232" t="s">
        <v>42</v>
      </c>
      <c r="F309" s="233" t="s">
        <v>295</v>
      </c>
      <c r="G309" s="231"/>
      <c r="H309" s="232" t="s">
        <v>42</v>
      </c>
      <c r="I309" s="234"/>
      <c r="J309" s="231"/>
      <c r="K309" s="231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148</v>
      </c>
      <c r="AU309" s="239" t="s">
        <v>91</v>
      </c>
      <c r="AV309" s="13" t="s">
        <v>86</v>
      </c>
      <c r="AW309" s="13" t="s">
        <v>40</v>
      </c>
      <c r="AX309" s="13" t="s">
        <v>81</v>
      </c>
      <c r="AY309" s="239" t="s">
        <v>135</v>
      </c>
    </row>
    <row r="310" s="14" customFormat="1">
      <c r="A310" s="14"/>
      <c r="B310" s="240"/>
      <c r="C310" s="241"/>
      <c r="D310" s="223" t="s">
        <v>148</v>
      </c>
      <c r="E310" s="242" t="s">
        <v>42</v>
      </c>
      <c r="F310" s="243" t="s">
        <v>829</v>
      </c>
      <c r="G310" s="241"/>
      <c r="H310" s="244">
        <v>84.769000000000005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148</v>
      </c>
      <c r="AU310" s="250" t="s">
        <v>91</v>
      </c>
      <c r="AV310" s="14" t="s">
        <v>91</v>
      </c>
      <c r="AW310" s="14" t="s">
        <v>40</v>
      </c>
      <c r="AX310" s="14" t="s">
        <v>86</v>
      </c>
      <c r="AY310" s="250" t="s">
        <v>135</v>
      </c>
    </row>
    <row r="311" s="2" customFormat="1" ht="24.15" customHeight="1">
      <c r="A311" s="42"/>
      <c r="B311" s="43"/>
      <c r="C311" s="251" t="s">
        <v>399</v>
      </c>
      <c r="D311" s="251" t="s">
        <v>155</v>
      </c>
      <c r="E311" s="252" t="s">
        <v>830</v>
      </c>
      <c r="F311" s="253" t="s">
        <v>831</v>
      </c>
      <c r="G311" s="254" t="s">
        <v>141</v>
      </c>
      <c r="H311" s="255">
        <v>1.442</v>
      </c>
      <c r="I311" s="256"/>
      <c r="J311" s="257">
        <f>ROUND(I311*H311,2)</f>
        <v>0</v>
      </c>
      <c r="K311" s="253" t="s">
        <v>142</v>
      </c>
      <c r="L311" s="258"/>
      <c r="M311" s="259" t="s">
        <v>42</v>
      </c>
      <c r="N311" s="260" t="s">
        <v>52</v>
      </c>
      <c r="O311" s="88"/>
      <c r="P311" s="219">
        <f>O311*H311</f>
        <v>0</v>
      </c>
      <c r="Q311" s="219">
        <v>0.13100000000000001</v>
      </c>
      <c r="R311" s="219">
        <f>Q311*H311</f>
        <v>0.18890200000000001</v>
      </c>
      <c r="S311" s="219">
        <v>0</v>
      </c>
      <c r="T311" s="220">
        <f>S311*H311</f>
        <v>0</v>
      </c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R311" s="221" t="s">
        <v>159</v>
      </c>
      <c r="AT311" s="221" t="s">
        <v>155</v>
      </c>
      <c r="AU311" s="221" t="s">
        <v>91</v>
      </c>
      <c r="AY311" s="20" t="s">
        <v>135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20" t="s">
        <v>86</v>
      </c>
      <c r="BK311" s="222">
        <f>ROUND(I311*H311,2)</f>
        <v>0</v>
      </c>
      <c r="BL311" s="20" t="s">
        <v>97</v>
      </c>
      <c r="BM311" s="221" t="s">
        <v>832</v>
      </c>
    </row>
    <row r="312" s="2" customFormat="1">
      <c r="A312" s="42"/>
      <c r="B312" s="43"/>
      <c r="C312" s="44"/>
      <c r="D312" s="223" t="s">
        <v>144</v>
      </c>
      <c r="E312" s="44"/>
      <c r="F312" s="224" t="s">
        <v>831</v>
      </c>
      <c r="G312" s="44"/>
      <c r="H312" s="44"/>
      <c r="I312" s="225"/>
      <c r="J312" s="44"/>
      <c r="K312" s="44"/>
      <c r="L312" s="48"/>
      <c r="M312" s="226"/>
      <c r="N312" s="227"/>
      <c r="O312" s="88"/>
      <c r="P312" s="88"/>
      <c r="Q312" s="88"/>
      <c r="R312" s="88"/>
      <c r="S312" s="88"/>
      <c r="T312" s="89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T312" s="20" t="s">
        <v>144</v>
      </c>
      <c r="AU312" s="20" t="s">
        <v>91</v>
      </c>
    </row>
    <row r="313" s="13" customFormat="1">
      <c r="A313" s="13"/>
      <c r="B313" s="230"/>
      <c r="C313" s="231"/>
      <c r="D313" s="223" t="s">
        <v>148</v>
      </c>
      <c r="E313" s="232" t="s">
        <v>42</v>
      </c>
      <c r="F313" s="233" t="s">
        <v>833</v>
      </c>
      <c r="G313" s="231"/>
      <c r="H313" s="232" t="s">
        <v>42</v>
      </c>
      <c r="I313" s="234"/>
      <c r="J313" s="231"/>
      <c r="K313" s="231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148</v>
      </c>
      <c r="AU313" s="239" t="s">
        <v>91</v>
      </c>
      <c r="AV313" s="13" t="s">
        <v>86</v>
      </c>
      <c r="AW313" s="13" t="s">
        <v>40</v>
      </c>
      <c r="AX313" s="13" t="s">
        <v>81</v>
      </c>
      <c r="AY313" s="239" t="s">
        <v>135</v>
      </c>
    </row>
    <row r="314" s="14" customFormat="1">
      <c r="A314" s="14"/>
      <c r="B314" s="240"/>
      <c r="C314" s="241"/>
      <c r="D314" s="223" t="s">
        <v>148</v>
      </c>
      <c r="E314" s="242" t="s">
        <v>42</v>
      </c>
      <c r="F314" s="243" t="s">
        <v>834</v>
      </c>
      <c r="G314" s="241"/>
      <c r="H314" s="244">
        <v>1.442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148</v>
      </c>
      <c r="AU314" s="250" t="s">
        <v>91</v>
      </c>
      <c r="AV314" s="14" t="s">
        <v>91</v>
      </c>
      <c r="AW314" s="14" t="s">
        <v>40</v>
      </c>
      <c r="AX314" s="14" t="s">
        <v>86</v>
      </c>
      <c r="AY314" s="250" t="s">
        <v>135</v>
      </c>
    </row>
    <row r="315" s="2" customFormat="1" ht="24.15" customHeight="1">
      <c r="A315" s="42"/>
      <c r="B315" s="43"/>
      <c r="C315" s="251" t="s">
        <v>405</v>
      </c>
      <c r="D315" s="251" t="s">
        <v>155</v>
      </c>
      <c r="E315" s="252" t="s">
        <v>835</v>
      </c>
      <c r="F315" s="253" t="s">
        <v>836</v>
      </c>
      <c r="G315" s="254" t="s">
        <v>141</v>
      </c>
      <c r="H315" s="255">
        <v>131.40100000000001</v>
      </c>
      <c r="I315" s="256"/>
      <c r="J315" s="257">
        <f>ROUND(I315*H315,2)</f>
        <v>0</v>
      </c>
      <c r="K315" s="253" t="s">
        <v>142</v>
      </c>
      <c r="L315" s="258"/>
      <c r="M315" s="259" t="s">
        <v>42</v>
      </c>
      <c r="N315" s="260" t="s">
        <v>52</v>
      </c>
      <c r="O315" s="88"/>
      <c r="P315" s="219">
        <f>O315*H315</f>
        <v>0</v>
      </c>
      <c r="Q315" s="219">
        <v>0.13200000000000001</v>
      </c>
      <c r="R315" s="219">
        <f>Q315*H315</f>
        <v>17.344932000000004</v>
      </c>
      <c r="S315" s="219">
        <v>0</v>
      </c>
      <c r="T315" s="220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21" t="s">
        <v>159</v>
      </c>
      <c r="AT315" s="221" t="s">
        <v>155</v>
      </c>
      <c r="AU315" s="221" t="s">
        <v>91</v>
      </c>
      <c r="AY315" s="20" t="s">
        <v>135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20" t="s">
        <v>86</v>
      </c>
      <c r="BK315" s="222">
        <f>ROUND(I315*H315,2)</f>
        <v>0</v>
      </c>
      <c r="BL315" s="20" t="s">
        <v>97</v>
      </c>
      <c r="BM315" s="221" t="s">
        <v>837</v>
      </c>
    </row>
    <row r="316" s="2" customFormat="1">
      <c r="A316" s="42"/>
      <c r="B316" s="43"/>
      <c r="C316" s="44"/>
      <c r="D316" s="223" t="s">
        <v>144</v>
      </c>
      <c r="E316" s="44"/>
      <c r="F316" s="224" t="s">
        <v>836</v>
      </c>
      <c r="G316" s="44"/>
      <c r="H316" s="44"/>
      <c r="I316" s="225"/>
      <c r="J316" s="44"/>
      <c r="K316" s="44"/>
      <c r="L316" s="48"/>
      <c r="M316" s="226"/>
      <c r="N316" s="227"/>
      <c r="O316" s="88"/>
      <c r="P316" s="88"/>
      <c r="Q316" s="88"/>
      <c r="R316" s="88"/>
      <c r="S316" s="88"/>
      <c r="T316" s="89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T316" s="20" t="s">
        <v>144</v>
      </c>
      <c r="AU316" s="20" t="s">
        <v>91</v>
      </c>
    </row>
    <row r="317" s="13" customFormat="1">
      <c r="A317" s="13"/>
      <c r="B317" s="230"/>
      <c r="C317" s="231"/>
      <c r="D317" s="223" t="s">
        <v>148</v>
      </c>
      <c r="E317" s="232" t="s">
        <v>42</v>
      </c>
      <c r="F317" s="233" t="s">
        <v>838</v>
      </c>
      <c r="G317" s="231"/>
      <c r="H317" s="232" t="s">
        <v>42</v>
      </c>
      <c r="I317" s="234"/>
      <c r="J317" s="231"/>
      <c r="K317" s="231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148</v>
      </c>
      <c r="AU317" s="239" t="s">
        <v>91</v>
      </c>
      <c r="AV317" s="13" t="s">
        <v>86</v>
      </c>
      <c r="AW317" s="13" t="s">
        <v>40</v>
      </c>
      <c r="AX317" s="13" t="s">
        <v>81</v>
      </c>
      <c r="AY317" s="239" t="s">
        <v>135</v>
      </c>
    </row>
    <row r="318" s="14" customFormat="1">
      <c r="A318" s="14"/>
      <c r="B318" s="240"/>
      <c r="C318" s="241"/>
      <c r="D318" s="223" t="s">
        <v>148</v>
      </c>
      <c r="E318" s="242" t="s">
        <v>42</v>
      </c>
      <c r="F318" s="243" t="s">
        <v>839</v>
      </c>
      <c r="G318" s="241"/>
      <c r="H318" s="244">
        <v>131.40100000000001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148</v>
      </c>
      <c r="AU318" s="250" t="s">
        <v>91</v>
      </c>
      <c r="AV318" s="14" t="s">
        <v>91</v>
      </c>
      <c r="AW318" s="14" t="s">
        <v>40</v>
      </c>
      <c r="AX318" s="14" t="s">
        <v>86</v>
      </c>
      <c r="AY318" s="250" t="s">
        <v>135</v>
      </c>
    </row>
    <row r="319" s="2" customFormat="1" ht="24.15" customHeight="1">
      <c r="A319" s="42"/>
      <c r="B319" s="43"/>
      <c r="C319" s="251" t="s">
        <v>411</v>
      </c>
      <c r="D319" s="251" t="s">
        <v>155</v>
      </c>
      <c r="E319" s="252" t="s">
        <v>302</v>
      </c>
      <c r="F319" s="253" t="s">
        <v>303</v>
      </c>
      <c r="G319" s="254" t="s">
        <v>141</v>
      </c>
      <c r="H319" s="255">
        <v>51.509999999999998</v>
      </c>
      <c r="I319" s="256"/>
      <c r="J319" s="257">
        <f>ROUND(I319*H319,2)</f>
        <v>0</v>
      </c>
      <c r="K319" s="253" t="s">
        <v>142</v>
      </c>
      <c r="L319" s="258"/>
      <c r="M319" s="259" t="s">
        <v>42</v>
      </c>
      <c r="N319" s="260" t="s">
        <v>52</v>
      </c>
      <c r="O319" s="88"/>
      <c r="P319" s="219">
        <f>O319*H319</f>
        <v>0</v>
      </c>
      <c r="Q319" s="219">
        <v>0.13200000000000001</v>
      </c>
      <c r="R319" s="219">
        <f>Q319*H319</f>
        <v>6.7993199999999998</v>
      </c>
      <c r="S319" s="219">
        <v>0</v>
      </c>
      <c r="T319" s="220">
        <f>S319*H319</f>
        <v>0</v>
      </c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R319" s="221" t="s">
        <v>159</v>
      </c>
      <c r="AT319" s="221" t="s">
        <v>155</v>
      </c>
      <c r="AU319" s="221" t="s">
        <v>91</v>
      </c>
      <c r="AY319" s="20" t="s">
        <v>135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20" t="s">
        <v>86</v>
      </c>
      <c r="BK319" s="222">
        <f>ROUND(I319*H319,2)</f>
        <v>0</v>
      </c>
      <c r="BL319" s="20" t="s">
        <v>97</v>
      </c>
      <c r="BM319" s="221" t="s">
        <v>304</v>
      </c>
    </row>
    <row r="320" s="2" customFormat="1">
      <c r="A320" s="42"/>
      <c r="B320" s="43"/>
      <c r="C320" s="44"/>
      <c r="D320" s="223" t="s">
        <v>144</v>
      </c>
      <c r="E320" s="44"/>
      <c r="F320" s="224" t="s">
        <v>303</v>
      </c>
      <c r="G320" s="44"/>
      <c r="H320" s="44"/>
      <c r="I320" s="225"/>
      <c r="J320" s="44"/>
      <c r="K320" s="44"/>
      <c r="L320" s="48"/>
      <c r="M320" s="226"/>
      <c r="N320" s="227"/>
      <c r="O320" s="88"/>
      <c r="P320" s="88"/>
      <c r="Q320" s="88"/>
      <c r="R320" s="88"/>
      <c r="S320" s="88"/>
      <c r="T320" s="89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T320" s="20" t="s">
        <v>144</v>
      </c>
      <c r="AU320" s="20" t="s">
        <v>91</v>
      </c>
    </row>
    <row r="321" s="13" customFormat="1">
      <c r="A321" s="13"/>
      <c r="B321" s="230"/>
      <c r="C321" s="231"/>
      <c r="D321" s="223" t="s">
        <v>148</v>
      </c>
      <c r="E321" s="232" t="s">
        <v>42</v>
      </c>
      <c r="F321" s="233" t="s">
        <v>840</v>
      </c>
      <c r="G321" s="231"/>
      <c r="H321" s="232" t="s">
        <v>42</v>
      </c>
      <c r="I321" s="234"/>
      <c r="J321" s="231"/>
      <c r="K321" s="231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148</v>
      </c>
      <c r="AU321" s="239" t="s">
        <v>91</v>
      </c>
      <c r="AV321" s="13" t="s">
        <v>86</v>
      </c>
      <c r="AW321" s="13" t="s">
        <v>40</v>
      </c>
      <c r="AX321" s="13" t="s">
        <v>81</v>
      </c>
      <c r="AY321" s="239" t="s">
        <v>135</v>
      </c>
    </row>
    <row r="322" s="13" customFormat="1">
      <c r="A322" s="13"/>
      <c r="B322" s="230"/>
      <c r="C322" s="231"/>
      <c r="D322" s="223" t="s">
        <v>148</v>
      </c>
      <c r="E322" s="232" t="s">
        <v>42</v>
      </c>
      <c r="F322" s="233" t="s">
        <v>841</v>
      </c>
      <c r="G322" s="231"/>
      <c r="H322" s="232" t="s">
        <v>42</v>
      </c>
      <c r="I322" s="234"/>
      <c r="J322" s="231"/>
      <c r="K322" s="231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148</v>
      </c>
      <c r="AU322" s="239" t="s">
        <v>91</v>
      </c>
      <c r="AV322" s="13" t="s">
        <v>86</v>
      </c>
      <c r="AW322" s="13" t="s">
        <v>40</v>
      </c>
      <c r="AX322" s="13" t="s">
        <v>81</v>
      </c>
      <c r="AY322" s="239" t="s">
        <v>135</v>
      </c>
    </row>
    <row r="323" s="14" customFormat="1">
      <c r="A323" s="14"/>
      <c r="B323" s="240"/>
      <c r="C323" s="241"/>
      <c r="D323" s="223" t="s">
        <v>148</v>
      </c>
      <c r="E323" s="242" t="s">
        <v>42</v>
      </c>
      <c r="F323" s="243" t="s">
        <v>842</v>
      </c>
      <c r="G323" s="241"/>
      <c r="H323" s="244">
        <v>51.509999999999998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148</v>
      </c>
      <c r="AU323" s="250" t="s">
        <v>91</v>
      </c>
      <c r="AV323" s="14" t="s">
        <v>91</v>
      </c>
      <c r="AW323" s="14" t="s">
        <v>40</v>
      </c>
      <c r="AX323" s="14" t="s">
        <v>86</v>
      </c>
      <c r="AY323" s="250" t="s">
        <v>135</v>
      </c>
    </row>
    <row r="324" s="2" customFormat="1" ht="24.15" customHeight="1">
      <c r="A324" s="42"/>
      <c r="B324" s="43"/>
      <c r="C324" s="251" t="s">
        <v>417</v>
      </c>
      <c r="D324" s="251" t="s">
        <v>155</v>
      </c>
      <c r="E324" s="252" t="s">
        <v>843</v>
      </c>
      <c r="F324" s="253" t="s">
        <v>844</v>
      </c>
      <c r="G324" s="254" t="s">
        <v>141</v>
      </c>
      <c r="H324" s="255">
        <v>1.5449999999999999</v>
      </c>
      <c r="I324" s="256"/>
      <c r="J324" s="257">
        <f>ROUND(I324*H324,2)</f>
        <v>0</v>
      </c>
      <c r="K324" s="253" t="s">
        <v>142</v>
      </c>
      <c r="L324" s="258"/>
      <c r="M324" s="259" t="s">
        <v>42</v>
      </c>
      <c r="N324" s="260" t="s">
        <v>52</v>
      </c>
      <c r="O324" s="88"/>
      <c r="P324" s="219">
        <f>O324*H324</f>
        <v>0</v>
      </c>
      <c r="Q324" s="219">
        <v>0.13200000000000001</v>
      </c>
      <c r="R324" s="219">
        <f>Q324*H324</f>
        <v>0.20394000000000001</v>
      </c>
      <c r="S324" s="219">
        <v>0</v>
      </c>
      <c r="T324" s="220">
        <f>S324*H324</f>
        <v>0</v>
      </c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R324" s="221" t="s">
        <v>159</v>
      </c>
      <c r="AT324" s="221" t="s">
        <v>155</v>
      </c>
      <c r="AU324" s="221" t="s">
        <v>91</v>
      </c>
      <c r="AY324" s="20" t="s">
        <v>135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20" t="s">
        <v>86</v>
      </c>
      <c r="BK324" s="222">
        <f>ROUND(I324*H324,2)</f>
        <v>0</v>
      </c>
      <c r="BL324" s="20" t="s">
        <v>97</v>
      </c>
      <c r="BM324" s="221" t="s">
        <v>845</v>
      </c>
    </row>
    <row r="325" s="2" customFormat="1">
      <c r="A325" s="42"/>
      <c r="B325" s="43"/>
      <c r="C325" s="44"/>
      <c r="D325" s="223" t="s">
        <v>144</v>
      </c>
      <c r="E325" s="44"/>
      <c r="F325" s="224" t="s">
        <v>844</v>
      </c>
      <c r="G325" s="44"/>
      <c r="H325" s="44"/>
      <c r="I325" s="225"/>
      <c r="J325" s="44"/>
      <c r="K325" s="44"/>
      <c r="L325" s="48"/>
      <c r="M325" s="226"/>
      <c r="N325" s="227"/>
      <c r="O325" s="88"/>
      <c r="P325" s="88"/>
      <c r="Q325" s="88"/>
      <c r="R325" s="88"/>
      <c r="S325" s="88"/>
      <c r="T325" s="89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T325" s="20" t="s">
        <v>144</v>
      </c>
      <c r="AU325" s="20" t="s">
        <v>91</v>
      </c>
    </row>
    <row r="326" s="13" customFormat="1">
      <c r="A326" s="13"/>
      <c r="B326" s="230"/>
      <c r="C326" s="231"/>
      <c r="D326" s="223" t="s">
        <v>148</v>
      </c>
      <c r="E326" s="232" t="s">
        <v>42</v>
      </c>
      <c r="F326" s="233" t="s">
        <v>828</v>
      </c>
      <c r="G326" s="231"/>
      <c r="H326" s="232" t="s">
        <v>42</v>
      </c>
      <c r="I326" s="234"/>
      <c r="J326" s="231"/>
      <c r="K326" s="231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148</v>
      </c>
      <c r="AU326" s="239" t="s">
        <v>91</v>
      </c>
      <c r="AV326" s="13" t="s">
        <v>86</v>
      </c>
      <c r="AW326" s="13" t="s">
        <v>40</v>
      </c>
      <c r="AX326" s="13" t="s">
        <v>81</v>
      </c>
      <c r="AY326" s="239" t="s">
        <v>135</v>
      </c>
    </row>
    <row r="327" s="13" customFormat="1">
      <c r="A327" s="13"/>
      <c r="B327" s="230"/>
      <c r="C327" s="231"/>
      <c r="D327" s="223" t="s">
        <v>148</v>
      </c>
      <c r="E327" s="232" t="s">
        <v>42</v>
      </c>
      <c r="F327" s="233" t="s">
        <v>846</v>
      </c>
      <c r="G327" s="231"/>
      <c r="H327" s="232" t="s">
        <v>42</v>
      </c>
      <c r="I327" s="234"/>
      <c r="J327" s="231"/>
      <c r="K327" s="231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148</v>
      </c>
      <c r="AU327" s="239" t="s">
        <v>91</v>
      </c>
      <c r="AV327" s="13" t="s">
        <v>86</v>
      </c>
      <c r="AW327" s="13" t="s">
        <v>40</v>
      </c>
      <c r="AX327" s="13" t="s">
        <v>81</v>
      </c>
      <c r="AY327" s="239" t="s">
        <v>135</v>
      </c>
    </row>
    <row r="328" s="14" customFormat="1">
      <c r="A328" s="14"/>
      <c r="B328" s="240"/>
      <c r="C328" s="241"/>
      <c r="D328" s="223" t="s">
        <v>148</v>
      </c>
      <c r="E328" s="242" t="s">
        <v>42</v>
      </c>
      <c r="F328" s="243" t="s">
        <v>847</v>
      </c>
      <c r="G328" s="241"/>
      <c r="H328" s="244">
        <v>1.5449999999999999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148</v>
      </c>
      <c r="AU328" s="250" t="s">
        <v>91</v>
      </c>
      <c r="AV328" s="14" t="s">
        <v>91</v>
      </c>
      <c r="AW328" s="14" t="s">
        <v>40</v>
      </c>
      <c r="AX328" s="14" t="s">
        <v>86</v>
      </c>
      <c r="AY328" s="250" t="s">
        <v>135</v>
      </c>
    </row>
    <row r="329" s="2" customFormat="1" ht="24.15" customHeight="1">
      <c r="A329" s="42"/>
      <c r="B329" s="43"/>
      <c r="C329" s="251" t="s">
        <v>424</v>
      </c>
      <c r="D329" s="251" t="s">
        <v>155</v>
      </c>
      <c r="E329" s="252" t="s">
        <v>297</v>
      </c>
      <c r="F329" s="253" t="s">
        <v>298</v>
      </c>
      <c r="G329" s="254" t="s">
        <v>141</v>
      </c>
      <c r="H329" s="255">
        <v>1097.567</v>
      </c>
      <c r="I329" s="256"/>
      <c r="J329" s="257">
        <f>ROUND(I329*H329,2)</f>
        <v>0</v>
      </c>
      <c r="K329" s="253" t="s">
        <v>142</v>
      </c>
      <c r="L329" s="258"/>
      <c r="M329" s="259" t="s">
        <v>42</v>
      </c>
      <c r="N329" s="260" t="s">
        <v>52</v>
      </c>
      <c r="O329" s="88"/>
      <c r="P329" s="219">
        <f>O329*H329</f>
        <v>0</v>
      </c>
      <c r="Q329" s="219">
        <v>0.13200000000000001</v>
      </c>
      <c r="R329" s="219">
        <f>Q329*H329</f>
        <v>144.87884400000002</v>
      </c>
      <c r="S329" s="219">
        <v>0</v>
      </c>
      <c r="T329" s="220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1" t="s">
        <v>159</v>
      </c>
      <c r="AT329" s="221" t="s">
        <v>155</v>
      </c>
      <c r="AU329" s="221" t="s">
        <v>91</v>
      </c>
      <c r="AY329" s="20" t="s">
        <v>135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20" t="s">
        <v>86</v>
      </c>
      <c r="BK329" s="222">
        <f>ROUND(I329*H329,2)</f>
        <v>0</v>
      </c>
      <c r="BL329" s="20" t="s">
        <v>97</v>
      </c>
      <c r="BM329" s="221" t="s">
        <v>848</v>
      </c>
    </row>
    <row r="330" s="2" customFormat="1">
      <c r="A330" s="42"/>
      <c r="B330" s="43"/>
      <c r="C330" s="44"/>
      <c r="D330" s="223" t="s">
        <v>144</v>
      </c>
      <c r="E330" s="44"/>
      <c r="F330" s="224" t="s">
        <v>298</v>
      </c>
      <c r="G330" s="44"/>
      <c r="H330" s="44"/>
      <c r="I330" s="225"/>
      <c r="J330" s="44"/>
      <c r="K330" s="44"/>
      <c r="L330" s="48"/>
      <c r="M330" s="226"/>
      <c r="N330" s="227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0" t="s">
        <v>144</v>
      </c>
      <c r="AU330" s="20" t="s">
        <v>91</v>
      </c>
    </row>
    <row r="331" s="13" customFormat="1">
      <c r="A331" s="13"/>
      <c r="B331" s="230"/>
      <c r="C331" s="231"/>
      <c r="D331" s="223" t="s">
        <v>148</v>
      </c>
      <c r="E331" s="232" t="s">
        <v>42</v>
      </c>
      <c r="F331" s="233" t="s">
        <v>824</v>
      </c>
      <c r="G331" s="231"/>
      <c r="H331" s="232" t="s">
        <v>42</v>
      </c>
      <c r="I331" s="234"/>
      <c r="J331" s="231"/>
      <c r="K331" s="231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148</v>
      </c>
      <c r="AU331" s="239" t="s">
        <v>91</v>
      </c>
      <c r="AV331" s="13" t="s">
        <v>86</v>
      </c>
      <c r="AW331" s="13" t="s">
        <v>40</v>
      </c>
      <c r="AX331" s="13" t="s">
        <v>81</v>
      </c>
      <c r="AY331" s="239" t="s">
        <v>135</v>
      </c>
    </row>
    <row r="332" s="13" customFormat="1">
      <c r="A332" s="13"/>
      <c r="B332" s="230"/>
      <c r="C332" s="231"/>
      <c r="D332" s="223" t="s">
        <v>148</v>
      </c>
      <c r="E332" s="232" t="s">
        <v>42</v>
      </c>
      <c r="F332" s="233" t="s">
        <v>849</v>
      </c>
      <c r="G332" s="231"/>
      <c r="H332" s="232" t="s">
        <v>42</v>
      </c>
      <c r="I332" s="234"/>
      <c r="J332" s="231"/>
      <c r="K332" s="231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148</v>
      </c>
      <c r="AU332" s="239" t="s">
        <v>91</v>
      </c>
      <c r="AV332" s="13" t="s">
        <v>86</v>
      </c>
      <c r="AW332" s="13" t="s">
        <v>40</v>
      </c>
      <c r="AX332" s="13" t="s">
        <v>81</v>
      </c>
      <c r="AY332" s="239" t="s">
        <v>135</v>
      </c>
    </row>
    <row r="333" s="14" customFormat="1">
      <c r="A333" s="14"/>
      <c r="B333" s="240"/>
      <c r="C333" s="241"/>
      <c r="D333" s="223" t="s">
        <v>148</v>
      </c>
      <c r="E333" s="242" t="s">
        <v>42</v>
      </c>
      <c r="F333" s="243" t="s">
        <v>850</v>
      </c>
      <c r="G333" s="241"/>
      <c r="H333" s="244">
        <v>1097.567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148</v>
      </c>
      <c r="AU333" s="250" t="s">
        <v>91</v>
      </c>
      <c r="AV333" s="14" t="s">
        <v>91</v>
      </c>
      <c r="AW333" s="14" t="s">
        <v>40</v>
      </c>
      <c r="AX333" s="14" t="s">
        <v>86</v>
      </c>
      <c r="AY333" s="250" t="s">
        <v>135</v>
      </c>
    </row>
    <row r="334" s="2" customFormat="1" ht="24.15" customHeight="1">
      <c r="A334" s="42"/>
      <c r="B334" s="43"/>
      <c r="C334" s="210" t="s">
        <v>428</v>
      </c>
      <c r="D334" s="210" t="s">
        <v>138</v>
      </c>
      <c r="E334" s="211" t="s">
        <v>309</v>
      </c>
      <c r="F334" s="212" t="s">
        <v>310</v>
      </c>
      <c r="G334" s="213" t="s">
        <v>141</v>
      </c>
      <c r="H334" s="214">
        <v>12.199999999999999</v>
      </c>
      <c r="I334" s="215"/>
      <c r="J334" s="216">
        <f>ROUND(I334*H334,2)</f>
        <v>0</v>
      </c>
      <c r="K334" s="212" t="s">
        <v>142</v>
      </c>
      <c r="L334" s="48"/>
      <c r="M334" s="217" t="s">
        <v>42</v>
      </c>
      <c r="N334" s="218" t="s">
        <v>52</v>
      </c>
      <c r="O334" s="88"/>
      <c r="P334" s="219">
        <f>O334*H334</f>
        <v>0</v>
      </c>
      <c r="Q334" s="219">
        <v>0.090620000000000006</v>
      </c>
      <c r="R334" s="219">
        <f>Q334*H334</f>
        <v>1.105564</v>
      </c>
      <c r="S334" s="219">
        <v>0</v>
      </c>
      <c r="T334" s="220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21" t="s">
        <v>97</v>
      </c>
      <c r="AT334" s="221" t="s">
        <v>138</v>
      </c>
      <c r="AU334" s="221" t="s">
        <v>91</v>
      </c>
      <c r="AY334" s="20" t="s">
        <v>135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20" t="s">
        <v>86</v>
      </c>
      <c r="BK334" s="222">
        <f>ROUND(I334*H334,2)</f>
        <v>0</v>
      </c>
      <c r="BL334" s="20" t="s">
        <v>97</v>
      </c>
      <c r="BM334" s="221" t="s">
        <v>311</v>
      </c>
    </row>
    <row r="335" s="2" customFormat="1">
      <c r="A335" s="42"/>
      <c r="B335" s="43"/>
      <c r="C335" s="44"/>
      <c r="D335" s="223" t="s">
        <v>144</v>
      </c>
      <c r="E335" s="44"/>
      <c r="F335" s="224" t="s">
        <v>312</v>
      </c>
      <c r="G335" s="44"/>
      <c r="H335" s="44"/>
      <c r="I335" s="225"/>
      <c r="J335" s="44"/>
      <c r="K335" s="44"/>
      <c r="L335" s="48"/>
      <c r="M335" s="226"/>
      <c r="N335" s="227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144</v>
      </c>
      <c r="AU335" s="20" t="s">
        <v>91</v>
      </c>
    </row>
    <row r="336" s="2" customFormat="1">
      <c r="A336" s="42"/>
      <c r="B336" s="43"/>
      <c r="C336" s="44"/>
      <c r="D336" s="228" t="s">
        <v>146</v>
      </c>
      <c r="E336" s="44"/>
      <c r="F336" s="229" t="s">
        <v>313</v>
      </c>
      <c r="G336" s="44"/>
      <c r="H336" s="44"/>
      <c r="I336" s="225"/>
      <c r="J336" s="44"/>
      <c r="K336" s="44"/>
      <c r="L336" s="48"/>
      <c r="M336" s="226"/>
      <c r="N336" s="227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0" t="s">
        <v>146</v>
      </c>
      <c r="AU336" s="20" t="s">
        <v>91</v>
      </c>
    </row>
    <row r="337" s="13" customFormat="1">
      <c r="A337" s="13"/>
      <c r="B337" s="230"/>
      <c r="C337" s="231"/>
      <c r="D337" s="223" t="s">
        <v>148</v>
      </c>
      <c r="E337" s="232" t="s">
        <v>42</v>
      </c>
      <c r="F337" s="233" t="s">
        <v>851</v>
      </c>
      <c r="G337" s="231"/>
      <c r="H337" s="232" t="s">
        <v>42</v>
      </c>
      <c r="I337" s="234"/>
      <c r="J337" s="231"/>
      <c r="K337" s="231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148</v>
      </c>
      <c r="AU337" s="239" t="s">
        <v>91</v>
      </c>
      <c r="AV337" s="13" t="s">
        <v>86</v>
      </c>
      <c r="AW337" s="13" t="s">
        <v>40</v>
      </c>
      <c r="AX337" s="13" t="s">
        <v>81</v>
      </c>
      <c r="AY337" s="239" t="s">
        <v>135</v>
      </c>
    </row>
    <row r="338" s="14" customFormat="1">
      <c r="A338" s="14"/>
      <c r="B338" s="240"/>
      <c r="C338" s="241"/>
      <c r="D338" s="223" t="s">
        <v>148</v>
      </c>
      <c r="E338" s="242" t="s">
        <v>42</v>
      </c>
      <c r="F338" s="243" t="s">
        <v>852</v>
      </c>
      <c r="G338" s="241"/>
      <c r="H338" s="244">
        <v>8.6999999999999993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148</v>
      </c>
      <c r="AU338" s="250" t="s">
        <v>91</v>
      </c>
      <c r="AV338" s="14" t="s">
        <v>91</v>
      </c>
      <c r="AW338" s="14" t="s">
        <v>40</v>
      </c>
      <c r="AX338" s="14" t="s">
        <v>81</v>
      </c>
      <c r="AY338" s="250" t="s">
        <v>135</v>
      </c>
    </row>
    <row r="339" s="13" customFormat="1">
      <c r="A339" s="13"/>
      <c r="B339" s="230"/>
      <c r="C339" s="231"/>
      <c r="D339" s="223" t="s">
        <v>148</v>
      </c>
      <c r="E339" s="232" t="s">
        <v>42</v>
      </c>
      <c r="F339" s="233" t="s">
        <v>853</v>
      </c>
      <c r="G339" s="231"/>
      <c r="H339" s="232" t="s">
        <v>42</v>
      </c>
      <c r="I339" s="234"/>
      <c r="J339" s="231"/>
      <c r="K339" s="231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148</v>
      </c>
      <c r="AU339" s="239" t="s">
        <v>91</v>
      </c>
      <c r="AV339" s="13" t="s">
        <v>86</v>
      </c>
      <c r="AW339" s="13" t="s">
        <v>40</v>
      </c>
      <c r="AX339" s="13" t="s">
        <v>81</v>
      </c>
      <c r="AY339" s="239" t="s">
        <v>135</v>
      </c>
    </row>
    <row r="340" s="14" customFormat="1">
      <c r="A340" s="14"/>
      <c r="B340" s="240"/>
      <c r="C340" s="241"/>
      <c r="D340" s="223" t="s">
        <v>148</v>
      </c>
      <c r="E340" s="242" t="s">
        <v>42</v>
      </c>
      <c r="F340" s="243" t="s">
        <v>854</v>
      </c>
      <c r="G340" s="241"/>
      <c r="H340" s="244">
        <v>3.5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148</v>
      </c>
      <c r="AU340" s="250" t="s">
        <v>91</v>
      </c>
      <c r="AV340" s="14" t="s">
        <v>91</v>
      </c>
      <c r="AW340" s="14" t="s">
        <v>40</v>
      </c>
      <c r="AX340" s="14" t="s">
        <v>81</v>
      </c>
      <c r="AY340" s="250" t="s">
        <v>135</v>
      </c>
    </row>
    <row r="341" s="2" customFormat="1" ht="33" customHeight="1">
      <c r="A341" s="42"/>
      <c r="B341" s="43"/>
      <c r="C341" s="210" t="s">
        <v>438</v>
      </c>
      <c r="D341" s="210" t="s">
        <v>138</v>
      </c>
      <c r="E341" s="211" t="s">
        <v>855</v>
      </c>
      <c r="F341" s="212" t="s">
        <v>856</v>
      </c>
      <c r="G341" s="213" t="s">
        <v>141</v>
      </c>
      <c r="H341" s="214">
        <v>66.299999999999997</v>
      </c>
      <c r="I341" s="215"/>
      <c r="J341" s="216">
        <f>ROUND(I341*H341,2)</f>
        <v>0</v>
      </c>
      <c r="K341" s="212" t="s">
        <v>142</v>
      </c>
      <c r="L341" s="48"/>
      <c r="M341" s="217" t="s">
        <v>42</v>
      </c>
      <c r="N341" s="218" t="s">
        <v>52</v>
      </c>
      <c r="O341" s="88"/>
      <c r="P341" s="219">
        <f>O341*H341</f>
        <v>0</v>
      </c>
      <c r="Q341" s="219">
        <v>0.090620000000000006</v>
      </c>
      <c r="R341" s="219">
        <f>Q341*H341</f>
        <v>6.0081059999999997</v>
      </c>
      <c r="S341" s="219">
        <v>0</v>
      </c>
      <c r="T341" s="220">
        <f>S341*H341</f>
        <v>0</v>
      </c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R341" s="221" t="s">
        <v>97</v>
      </c>
      <c r="AT341" s="221" t="s">
        <v>138</v>
      </c>
      <c r="AU341" s="221" t="s">
        <v>91</v>
      </c>
      <c r="AY341" s="20" t="s">
        <v>135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20" t="s">
        <v>86</v>
      </c>
      <c r="BK341" s="222">
        <f>ROUND(I341*H341,2)</f>
        <v>0</v>
      </c>
      <c r="BL341" s="20" t="s">
        <v>97</v>
      </c>
      <c r="BM341" s="221" t="s">
        <v>857</v>
      </c>
    </row>
    <row r="342" s="2" customFormat="1">
      <c r="A342" s="42"/>
      <c r="B342" s="43"/>
      <c r="C342" s="44"/>
      <c r="D342" s="223" t="s">
        <v>144</v>
      </c>
      <c r="E342" s="44"/>
      <c r="F342" s="224" t="s">
        <v>858</v>
      </c>
      <c r="G342" s="44"/>
      <c r="H342" s="44"/>
      <c r="I342" s="225"/>
      <c r="J342" s="44"/>
      <c r="K342" s="44"/>
      <c r="L342" s="48"/>
      <c r="M342" s="226"/>
      <c r="N342" s="227"/>
      <c r="O342" s="88"/>
      <c r="P342" s="88"/>
      <c r="Q342" s="88"/>
      <c r="R342" s="88"/>
      <c r="S342" s="88"/>
      <c r="T342" s="89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T342" s="20" t="s">
        <v>144</v>
      </c>
      <c r="AU342" s="20" t="s">
        <v>91</v>
      </c>
    </row>
    <row r="343" s="2" customFormat="1">
      <c r="A343" s="42"/>
      <c r="B343" s="43"/>
      <c r="C343" s="44"/>
      <c r="D343" s="228" t="s">
        <v>146</v>
      </c>
      <c r="E343" s="44"/>
      <c r="F343" s="229" t="s">
        <v>859</v>
      </c>
      <c r="G343" s="44"/>
      <c r="H343" s="44"/>
      <c r="I343" s="225"/>
      <c r="J343" s="44"/>
      <c r="K343" s="44"/>
      <c r="L343" s="48"/>
      <c r="M343" s="226"/>
      <c r="N343" s="227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0" t="s">
        <v>146</v>
      </c>
      <c r="AU343" s="20" t="s">
        <v>91</v>
      </c>
    </row>
    <row r="344" s="13" customFormat="1">
      <c r="A344" s="13"/>
      <c r="B344" s="230"/>
      <c r="C344" s="231"/>
      <c r="D344" s="223" t="s">
        <v>148</v>
      </c>
      <c r="E344" s="232" t="s">
        <v>42</v>
      </c>
      <c r="F344" s="233" t="s">
        <v>860</v>
      </c>
      <c r="G344" s="231"/>
      <c r="H344" s="232" t="s">
        <v>42</v>
      </c>
      <c r="I344" s="234"/>
      <c r="J344" s="231"/>
      <c r="K344" s="231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148</v>
      </c>
      <c r="AU344" s="239" t="s">
        <v>91</v>
      </c>
      <c r="AV344" s="13" t="s">
        <v>86</v>
      </c>
      <c r="AW344" s="13" t="s">
        <v>40</v>
      </c>
      <c r="AX344" s="13" t="s">
        <v>81</v>
      </c>
      <c r="AY344" s="239" t="s">
        <v>135</v>
      </c>
    </row>
    <row r="345" s="14" customFormat="1">
      <c r="A345" s="14"/>
      <c r="B345" s="240"/>
      <c r="C345" s="241"/>
      <c r="D345" s="223" t="s">
        <v>148</v>
      </c>
      <c r="E345" s="242" t="s">
        <v>42</v>
      </c>
      <c r="F345" s="243" t="s">
        <v>861</v>
      </c>
      <c r="G345" s="241"/>
      <c r="H345" s="244">
        <v>66.299999999999997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148</v>
      </c>
      <c r="AU345" s="250" t="s">
        <v>91</v>
      </c>
      <c r="AV345" s="14" t="s">
        <v>91</v>
      </c>
      <c r="AW345" s="14" t="s">
        <v>40</v>
      </c>
      <c r="AX345" s="14" t="s">
        <v>81</v>
      </c>
      <c r="AY345" s="250" t="s">
        <v>135</v>
      </c>
    </row>
    <row r="346" s="2" customFormat="1" ht="24.15" customHeight="1">
      <c r="A346" s="42"/>
      <c r="B346" s="43"/>
      <c r="C346" s="251" t="s">
        <v>448</v>
      </c>
      <c r="D346" s="251" t="s">
        <v>155</v>
      </c>
      <c r="E346" s="252" t="s">
        <v>862</v>
      </c>
      <c r="F346" s="253" t="s">
        <v>863</v>
      </c>
      <c r="G346" s="254" t="s">
        <v>141</v>
      </c>
      <c r="H346" s="255">
        <v>77.25</v>
      </c>
      <c r="I346" s="256"/>
      <c r="J346" s="257">
        <f>ROUND(I346*H346,2)</f>
        <v>0</v>
      </c>
      <c r="K346" s="253" t="s">
        <v>142</v>
      </c>
      <c r="L346" s="258"/>
      <c r="M346" s="259" t="s">
        <v>42</v>
      </c>
      <c r="N346" s="260" t="s">
        <v>52</v>
      </c>
      <c r="O346" s="88"/>
      <c r="P346" s="219">
        <f>O346*H346</f>
        <v>0</v>
      </c>
      <c r="Q346" s="219">
        <v>0.17599999999999999</v>
      </c>
      <c r="R346" s="219">
        <f>Q346*H346</f>
        <v>13.596</v>
      </c>
      <c r="S346" s="219">
        <v>0</v>
      </c>
      <c r="T346" s="220">
        <f>S346*H346</f>
        <v>0</v>
      </c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R346" s="221" t="s">
        <v>159</v>
      </c>
      <c r="AT346" s="221" t="s">
        <v>155</v>
      </c>
      <c r="AU346" s="221" t="s">
        <v>91</v>
      </c>
      <c r="AY346" s="20" t="s">
        <v>135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20" t="s">
        <v>86</v>
      </c>
      <c r="BK346" s="222">
        <f>ROUND(I346*H346,2)</f>
        <v>0</v>
      </c>
      <c r="BL346" s="20" t="s">
        <v>97</v>
      </c>
      <c r="BM346" s="221" t="s">
        <v>864</v>
      </c>
    </row>
    <row r="347" s="2" customFormat="1">
      <c r="A347" s="42"/>
      <c r="B347" s="43"/>
      <c r="C347" s="44"/>
      <c r="D347" s="223" t="s">
        <v>144</v>
      </c>
      <c r="E347" s="44"/>
      <c r="F347" s="224" t="s">
        <v>863</v>
      </c>
      <c r="G347" s="44"/>
      <c r="H347" s="44"/>
      <c r="I347" s="225"/>
      <c r="J347" s="44"/>
      <c r="K347" s="44"/>
      <c r="L347" s="48"/>
      <c r="M347" s="226"/>
      <c r="N347" s="227"/>
      <c r="O347" s="88"/>
      <c r="P347" s="88"/>
      <c r="Q347" s="88"/>
      <c r="R347" s="88"/>
      <c r="S347" s="88"/>
      <c r="T347" s="89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T347" s="20" t="s">
        <v>144</v>
      </c>
      <c r="AU347" s="20" t="s">
        <v>91</v>
      </c>
    </row>
    <row r="348" s="13" customFormat="1">
      <c r="A348" s="13"/>
      <c r="B348" s="230"/>
      <c r="C348" s="231"/>
      <c r="D348" s="223" t="s">
        <v>148</v>
      </c>
      <c r="E348" s="232" t="s">
        <v>42</v>
      </c>
      <c r="F348" s="233" t="s">
        <v>851</v>
      </c>
      <c r="G348" s="231"/>
      <c r="H348" s="232" t="s">
        <v>42</v>
      </c>
      <c r="I348" s="234"/>
      <c r="J348" s="231"/>
      <c r="K348" s="231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148</v>
      </c>
      <c r="AU348" s="239" t="s">
        <v>91</v>
      </c>
      <c r="AV348" s="13" t="s">
        <v>86</v>
      </c>
      <c r="AW348" s="13" t="s">
        <v>40</v>
      </c>
      <c r="AX348" s="13" t="s">
        <v>81</v>
      </c>
      <c r="AY348" s="239" t="s">
        <v>135</v>
      </c>
    </row>
    <row r="349" s="13" customFormat="1">
      <c r="A349" s="13"/>
      <c r="B349" s="230"/>
      <c r="C349" s="231"/>
      <c r="D349" s="223" t="s">
        <v>148</v>
      </c>
      <c r="E349" s="232" t="s">
        <v>42</v>
      </c>
      <c r="F349" s="233" t="s">
        <v>865</v>
      </c>
      <c r="G349" s="231"/>
      <c r="H349" s="232" t="s">
        <v>42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148</v>
      </c>
      <c r="AU349" s="239" t="s">
        <v>91</v>
      </c>
      <c r="AV349" s="13" t="s">
        <v>86</v>
      </c>
      <c r="AW349" s="13" t="s">
        <v>40</v>
      </c>
      <c r="AX349" s="13" t="s">
        <v>81</v>
      </c>
      <c r="AY349" s="239" t="s">
        <v>135</v>
      </c>
    </row>
    <row r="350" s="14" customFormat="1">
      <c r="A350" s="14"/>
      <c r="B350" s="240"/>
      <c r="C350" s="241"/>
      <c r="D350" s="223" t="s">
        <v>148</v>
      </c>
      <c r="E350" s="242" t="s">
        <v>42</v>
      </c>
      <c r="F350" s="243" t="s">
        <v>866</v>
      </c>
      <c r="G350" s="241"/>
      <c r="H350" s="244">
        <v>8.9610000000000003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148</v>
      </c>
      <c r="AU350" s="250" t="s">
        <v>91</v>
      </c>
      <c r="AV350" s="14" t="s">
        <v>91</v>
      </c>
      <c r="AW350" s="14" t="s">
        <v>40</v>
      </c>
      <c r="AX350" s="14" t="s">
        <v>81</v>
      </c>
      <c r="AY350" s="250" t="s">
        <v>135</v>
      </c>
    </row>
    <row r="351" s="13" customFormat="1">
      <c r="A351" s="13"/>
      <c r="B351" s="230"/>
      <c r="C351" s="231"/>
      <c r="D351" s="223" t="s">
        <v>148</v>
      </c>
      <c r="E351" s="232" t="s">
        <v>42</v>
      </c>
      <c r="F351" s="233" t="s">
        <v>860</v>
      </c>
      <c r="G351" s="231"/>
      <c r="H351" s="232" t="s">
        <v>42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148</v>
      </c>
      <c r="AU351" s="239" t="s">
        <v>91</v>
      </c>
      <c r="AV351" s="13" t="s">
        <v>86</v>
      </c>
      <c r="AW351" s="13" t="s">
        <v>40</v>
      </c>
      <c r="AX351" s="13" t="s">
        <v>81</v>
      </c>
      <c r="AY351" s="239" t="s">
        <v>135</v>
      </c>
    </row>
    <row r="352" s="13" customFormat="1">
      <c r="A352" s="13"/>
      <c r="B352" s="230"/>
      <c r="C352" s="231"/>
      <c r="D352" s="223" t="s">
        <v>148</v>
      </c>
      <c r="E352" s="232" t="s">
        <v>42</v>
      </c>
      <c r="F352" s="233" t="s">
        <v>865</v>
      </c>
      <c r="G352" s="231"/>
      <c r="H352" s="232" t="s">
        <v>42</v>
      </c>
      <c r="I352" s="234"/>
      <c r="J352" s="231"/>
      <c r="K352" s="231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148</v>
      </c>
      <c r="AU352" s="239" t="s">
        <v>91</v>
      </c>
      <c r="AV352" s="13" t="s">
        <v>86</v>
      </c>
      <c r="AW352" s="13" t="s">
        <v>40</v>
      </c>
      <c r="AX352" s="13" t="s">
        <v>81</v>
      </c>
      <c r="AY352" s="239" t="s">
        <v>135</v>
      </c>
    </row>
    <row r="353" s="14" customFormat="1">
      <c r="A353" s="14"/>
      <c r="B353" s="240"/>
      <c r="C353" s="241"/>
      <c r="D353" s="223" t="s">
        <v>148</v>
      </c>
      <c r="E353" s="242" t="s">
        <v>42</v>
      </c>
      <c r="F353" s="243" t="s">
        <v>867</v>
      </c>
      <c r="G353" s="241"/>
      <c r="H353" s="244">
        <v>68.289000000000001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148</v>
      </c>
      <c r="AU353" s="250" t="s">
        <v>91</v>
      </c>
      <c r="AV353" s="14" t="s">
        <v>91</v>
      </c>
      <c r="AW353" s="14" t="s">
        <v>40</v>
      </c>
      <c r="AX353" s="14" t="s">
        <v>81</v>
      </c>
      <c r="AY353" s="250" t="s">
        <v>135</v>
      </c>
    </row>
    <row r="354" s="2" customFormat="1" ht="24.15" customHeight="1">
      <c r="A354" s="42"/>
      <c r="B354" s="43"/>
      <c r="C354" s="251" t="s">
        <v>456</v>
      </c>
      <c r="D354" s="251" t="s">
        <v>155</v>
      </c>
      <c r="E354" s="252" t="s">
        <v>868</v>
      </c>
      <c r="F354" s="253" t="s">
        <v>869</v>
      </c>
      <c r="G354" s="254" t="s">
        <v>141</v>
      </c>
      <c r="H354" s="255">
        <v>68.289000000000001</v>
      </c>
      <c r="I354" s="256"/>
      <c r="J354" s="257">
        <f>ROUND(I354*H354,2)</f>
        <v>0</v>
      </c>
      <c r="K354" s="253" t="s">
        <v>142</v>
      </c>
      <c r="L354" s="258"/>
      <c r="M354" s="259" t="s">
        <v>42</v>
      </c>
      <c r="N354" s="260" t="s">
        <v>52</v>
      </c>
      <c r="O354" s="88"/>
      <c r="P354" s="219">
        <f>O354*H354</f>
        <v>0</v>
      </c>
      <c r="Q354" s="219">
        <v>0.17599999999999999</v>
      </c>
      <c r="R354" s="219">
        <f>Q354*H354</f>
        <v>12.018863999999999</v>
      </c>
      <c r="S354" s="219">
        <v>0</v>
      </c>
      <c r="T354" s="220">
        <f>S354*H354</f>
        <v>0</v>
      </c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R354" s="221" t="s">
        <v>159</v>
      </c>
      <c r="AT354" s="221" t="s">
        <v>155</v>
      </c>
      <c r="AU354" s="221" t="s">
        <v>91</v>
      </c>
      <c r="AY354" s="20" t="s">
        <v>135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20" t="s">
        <v>86</v>
      </c>
      <c r="BK354" s="222">
        <f>ROUND(I354*H354,2)</f>
        <v>0</v>
      </c>
      <c r="BL354" s="20" t="s">
        <v>97</v>
      </c>
      <c r="BM354" s="221" t="s">
        <v>870</v>
      </c>
    </row>
    <row r="355" s="2" customFormat="1">
      <c r="A355" s="42"/>
      <c r="B355" s="43"/>
      <c r="C355" s="44"/>
      <c r="D355" s="223" t="s">
        <v>144</v>
      </c>
      <c r="E355" s="44"/>
      <c r="F355" s="224" t="s">
        <v>869</v>
      </c>
      <c r="G355" s="44"/>
      <c r="H355" s="44"/>
      <c r="I355" s="225"/>
      <c r="J355" s="44"/>
      <c r="K355" s="44"/>
      <c r="L355" s="48"/>
      <c r="M355" s="226"/>
      <c r="N355" s="227"/>
      <c r="O355" s="88"/>
      <c r="P355" s="88"/>
      <c r="Q355" s="88"/>
      <c r="R355" s="88"/>
      <c r="S355" s="88"/>
      <c r="T355" s="89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T355" s="20" t="s">
        <v>144</v>
      </c>
      <c r="AU355" s="20" t="s">
        <v>91</v>
      </c>
    </row>
    <row r="356" s="13" customFormat="1">
      <c r="A356" s="13"/>
      <c r="B356" s="230"/>
      <c r="C356" s="231"/>
      <c r="D356" s="223" t="s">
        <v>148</v>
      </c>
      <c r="E356" s="232" t="s">
        <v>42</v>
      </c>
      <c r="F356" s="233" t="s">
        <v>860</v>
      </c>
      <c r="G356" s="231"/>
      <c r="H356" s="232" t="s">
        <v>42</v>
      </c>
      <c r="I356" s="234"/>
      <c r="J356" s="231"/>
      <c r="K356" s="231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148</v>
      </c>
      <c r="AU356" s="239" t="s">
        <v>91</v>
      </c>
      <c r="AV356" s="13" t="s">
        <v>86</v>
      </c>
      <c r="AW356" s="13" t="s">
        <v>40</v>
      </c>
      <c r="AX356" s="13" t="s">
        <v>81</v>
      </c>
      <c r="AY356" s="239" t="s">
        <v>135</v>
      </c>
    </row>
    <row r="357" s="13" customFormat="1">
      <c r="A357" s="13"/>
      <c r="B357" s="230"/>
      <c r="C357" s="231"/>
      <c r="D357" s="223" t="s">
        <v>148</v>
      </c>
      <c r="E357" s="232" t="s">
        <v>42</v>
      </c>
      <c r="F357" s="233" t="s">
        <v>865</v>
      </c>
      <c r="G357" s="231"/>
      <c r="H357" s="232" t="s">
        <v>42</v>
      </c>
      <c r="I357" s="234"/>
      <c r="J357" s="231"/>
      <c r="K357" s="231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148</v>
      </c>
      <c r="AU357" s="239" t="s">
        <v>91</v>
      </c>
      <c r="AV357" s="13" t="s">
        <v>86</v>
      </c>
      <c r="AW357" s="13" t="s">
        <v>40</v>
      </c>
      <c r="AX357" s="13" t="s">
        <v>81</v>
      </c>
      <c r="AY357" s="239" t="s">
        <v>135</v>
      </c>
    </row>
    <row r="358" s="14" customFormat="1">
      <c r="A358" s="14"/>
      <c r="B358" s="240"/>
      <c r="C358" s="241"/>
      <c r="D358" s="223" t="s">
        <v>148</v>
      </c>
      <c r="E358" s="242" t="s">
        <v>42</v>
      </c>
      <c r="F358" s="243" t="s">
        <v>867</v>
      </c>
      <c r="G358" s="241"/>
      <c r="H358" s="244">
        <v>68.289000000000001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148</v>
      </c>
      <c r="AU358" s="250" t="s">
        <v>91</v>
      </c>
      <c r="AV358" s="14" t="s">
        <v>91</v>
      </c>
      <c r="AW358" s="14" t="s">
        <v>40</v>
      </c>
      <c r="AX358" s="14" t="s">
        <v>81</v>
      </c>
      <c r="AY358" s="250" t="s">
        <v>135</v>
      </c>
    </row>
    <row r="359" s="2" customFormat="1" ht="24.15" customHeight="1">
      <c r="A359" s="42"/>
      <c r="B359" s="43"/>
      <c r="C359" s="251" t="s">
        <v>464</v>
      </c>
      <c r="D359" s="251" t="s">
        <v>155</v>
      </c>
      <c r="E359" s="252" t="s">
        <v>316</v>
      </c>
      <c r="F359" s="253" t="s">
        <v>317</v>
      </c>
      <c r="G359" s="254" t="s">
        <v>141</v>
      </c>
      <c r="H359" s="255">
        <v>3.605</v>
      </c>
      <c r="I359" s="256"/>
      <c r="J359" s="257">
        <f>ROUND(I359*H359,2)</f>
        <v>0</v>
      </c>
      <c r="K359" s="253" t="s">
        <v>142</v>
      </c>
      <c r="L359" s="258"/>
      <c r="M359" s="259" t="s">
        <v>42</v>
      </c>
      <c r="N359" s="260" t="s">
        <v>52</v>
      </c>
      <c r="O359" s="88"/>
      <c r="P359" s="219">
        <f>O359*H359</f>
        <v>0</v>
      </c>
      <c r="Q359" s="219">
        <v>0.17599999999999999</v>
      </c>
      <c r="R359" s="219">
        <f>Q359*H359</f>
        <v>0.63447999999999993</v>
      </c>
      <c r="S359" s="219">
        <v>0</v>
      </c>
      <c r="T359" s="220">
        <f>S359*H359</f>
        <v>0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21" t="s">
        <v>159</v>
      </c>
      <c r="AT359" s="221" t="s">
        <v>155</v>
      </c>
      <c r="AU359" s="221" t="s">
        <v>91</v>
      </c>
      <c r="AY359" s="20" t="s">
        <v>135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20" t="s">
        <v>86</v>
      </c>
      <c r="BK359" s="222">
        <f>ROUND(I359*H359,2)</f>
        <v>0</v>
      </c>
      <c r="BL359" s="20" t="s">
        <v>97</v>
      </c>
      <c r="BM359" s="221" t="s">
        <v>318</v>
      </c>
    </row>
    <row r="360" s="2" customFormat="1">
      <c r="A360" s="42"/>
      <c r="B360" s="43"/>
      <c r="C360" s="44"/>
      <c r="D360" s="223" t="s">
        <v>144</v>
      </c>
      <c r="E360" s="44"/>
      <c r="F360" s="224" t="s">
        <v>317</v>
      </c>
      <c r="G360" s="44"/>
      <c r="H360" s="44"/>
      <c r="I360" s="225"/>
      <c r="J360" s="44"/>
      <c r="K360" s="44"/>
      <c r="L360" s="48"/>
      <c r="M360" s="226"/>
      <c r="N360" s="227"/>
      <c r="O360" s="88"/>
      <c r="P360" s="88"/>
      <c r="Q360" s="88"/>
      <c r="R360" s="88"/>
      <c r="S360" s="88"/>
      <c r="T360" s="89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T360" s="20" t="s">
        <v>144</v>
      </c>
      <c r="AU360" s="20" t="s">
        <v>91</v>
      </c>
    </row>
    <row r="361" s="13" customFormat="1">
      <c r="A361" s="13"/>
      <c r="B361" s="230"/>
      <c r="C361" s="231"/>
      <c r="D361" s="223" t="s">
        <v>148</v>
      </c>
      <c r="E361" s="232" t="s">
        <v>42</v>
      </c>
      <c r="F361" s="233" t="s">
        <v>853</v>
      </c>
      <c r="G361" s="231"/>
      <c r="H361" s="232" t="s">
        <v>42</v>
      </c>
      <c r="I361" s="234"/>
      <c r="J361" s="231"/>
      <c r="K361" s="231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148</v>
      </c>
      <c r="AU361" s="239" t="s">
        <v>91</v>
      </c>
      <c r="AV361" s="13" t="s">
        <v>86</v>
      </c>
      <c r="AW361" s="13" t="s">
        <v>40</v>
      </c>
      <c r="AX361" s="13" t="s">
        <v>81</v>
      </c>
      <c r="AY361" s="239" t="s">
        <v>135</v>
      </c>
    </row>
    <row r="362" s="13" customFormat="1">
      <c r="A362" s="13"/>
      <c r="B362" s="230"/>
      <c r="C362" s="231"/>
      <c r="D362" s="223" t="s">
        <v>148</v>
      </c>
      <c r="E362" s="232" t="s">
        <v>42</v>
      </c>
      <c r="F362" s="233" t="s">
        <v>306</v>
      </c>
      <c r="G362" s="231"/>
      <c r="H362" s="232" t="s">
        <v>42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148</v>
      </c>
      <c r="AU362" s="239" t="s">
        <v>91</v>
      </c>
      <c r="AV362" s="13" t="s">
        <v>86</v>
      </c>
      <c r="AW362" s="13" t="s">
        <v>40</v>
      </c>
      <c r="AX362" s="13" t="s">
        <v>81</v>
      </c>
      <c r="AY362" s="239" t="s">
        <v>135</v>
      </c>
    </row>
    <row r="363" s="14" customFormat="1">
      <c r="A363" s="14"/>
      <c r="B363" s="240"/>
      <c r="C363" s="241"/>
      <c r="D363" s="223" t="s">
        <v>148</v>
      </c>
      <c r="E363" s="242" t="s">
        <v>42</v>
      </c>
      <c r="F363" s="243" t="s">
        <v>871</v>
      </c>
      <c r="G363" s="241"/>
      <c r="H363" s="244">
        <v>3.605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148</v>
      </c>
      <c r="AU363" s="250" t="s">
        <v>91</v>
      </c>
      <c r="AV363" s="14" t="s">
        <v>91</v>
      </c>
      <c r="AW363" s="14" t="s">
        <v>40</v>
      </c>
      <c r="AX363" s="14" t="s">
        <v>86</v>
      </c>
      <c r="AY363" s="250" t="s">
        <v>135</v>
      </c>
    </row>
    <row r="364" s="2" customFormat="1" ht="24.15" customHeight="1">
      <c r="A364" s="42"/>
      <c r="B364" s="43"/>
      <c r="C364" s="210" t="s">
        <v>470</v>
      </c>
      <c r="D364" s="210" t="s">
        <v>138</v>
      </c>
      <c r="E364" s="211" t="s">
        <v>322</v>
      </c>
      <c r="F364" s="212" t="s">
        <v>323</v>
      </c>
      <c r="G364" s="213" t="s">
        <v>230</v>
      </c>
      <c r="H364" s="214">
        <v>3.9249999999999998</v>
      </c>
      <c r="I364" s="215"/>
      <c r="J364" s="216">
        <f>ROUND(I364*H364,2)</f>
        <v>0</v>
      </c>
      <c r="K364" s="212" t="s">
        <v>42</v>
      </c>
      <c r="L364" s="48"/>
      <c r="M364" s="217" t="s">
        <v>42</v>
      </c>
      <c r="N364" s="218" t="s">
        <v>52</v>
      </c>
      <c r="O364" s="88"/>
      <c r="P364" s="219">
        <f>O364*H364</f>
        <v>0</v>
      </c>
      <c r="Q364" s="219">
        <v>0.089219999999999994</v>
      </c>
      <c r="R364" s="219">
        <f>Q364*H364</f>
        <v>0.35018849999999996</v>
      </c>
      <c r="S364" s="219">
        <v>0</v>
      </c>
      <c r="T364" s="220">
        <f>S364*H364</f>
        <v>0</v>
      </c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R364" s="221" t="s">
        <v>97</v>
      </c>
      <c r="AT364" s="221" t="s">
        <v>138</v>
      </c>
      <c r="AU364" s="221" t="s">
        <v>91</v>
      </c>
      <c r="AY364" s="20" t="s">
        <v>135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20" t="s">
        <v>86</v>
      </c>
      <c r="BK364" s="222">
        <f>ROUND(I364*H364,2)</f>
        <v>0</v>
      </c>
      <c r="BL364" s="20" t="s">
        <v>97</v>
      </c>
      <c r="BM364" s="221" t="s">
        <v>872</v>
      </c>
    </row>
    <row r="365" s="2" customFormat="1">
      <c r="A365" s="42"/>
      <c r="B365" s="43"/>
      <c r="C365" s="44"/>
      <c r="D365" s="223" t="s">
        <v>144</v>
      </c>
      <c r="E365" s="44"/>
      <c r="F365" s="224" t="s">
        <v>325</v>
      </c>
      <c r="G365" s="44"/>
      <c r="H365" s="44"/>
      <c r="I365" s="225"/>
      <c r="J365" s="44"/>
      <c r="K365" s="44"/>
      <c r="L365" s="48"/>
      <c r="M365" s="226"/>
      <c r="N365" s="227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144</v>
      </c>
      <c r="AU365" s="20" t="s">
        <v>91</v>
      </c>
    </row>
    <row r="366" s="13" customFormat="1">
      <c r="A366" s="13"/>
      <c r="B366" s="230"/>
      <c r="C366" s="231"/>
      <c r="D366" s="223" t="s">
        <v>148</v>
      </c>
      <c r="E366" s="232" t="s">
        <v>42</v>
      </c>
      <c r="F366" s="233" t="s">
        <v>326</v>
      </c>
      <c r="G366" s="231"/>
      <c r="H366" s="232" t="s">
        <v>42</v>
      </c>
      <c r="I366" s="234"/>
      <c r="J366" s="231"/>
      <c r="K366" s="231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148</v>
      </c>
      <c r="AU366" s="239" t="s">
        <v>91</v>
      </c>
      <c r="AV366" s="13" t="s">
        <v>86</v>
      </c>
      <c r="AW366" s="13" t="s">
        <v>40</v>
      </c>
      <c r="AX366" s="13" t="s">
        <v>81</v>
      </c>
      <c r="AY366" s="239" t="s">
        <v>135</v>
      </c>
    </row>
    <row r="367" s="13" customFormat="1">
      <c r="A367" s="13"/>
      <c r="B367" s="230"/>
      <c r="C367" s="231"/>
      <c r="D367" s="223" t="s">
        <v>148</v>
      </c>
      <c r="E367" s="232" t="s">
        <v>42</v>
      </c>
      <c r="F367" s="233" t="s">
        <v>851</v>
      </c>
      <c r="G367" s="231"/>
      <c r="H367" s="232" t="s">
        <v>42</v>
      </c>
      <c r="I367" s="234"/>
      <c r="J367" s="231"/>
      <c r="K367" s="231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148</v>
      </c>
      <c r="AU367" s="239" t="s">
        <v>91</v>
      </c>
      <c r="AV367" s="13" t="s">
        <v>86</v>
      </c>
      <c r="AW367" s="13" t="s">
        <v>40</v>
      </c>
      <c r="AX367" s="13" t="s">
        <v>81</v>
      </c>
      <c r="AY367" s="239" t="s">
        <v>135</v>
      </c>
    </row>
    <row r="368" s="14" customFormat="1">
      <c r="A368" s="14"/>
      <c r="B368" s="240"/>
      <c r="C368" s="241"/>
      <c r="D368" s="223" t="s">
        <v>148</v>
      </c>
      <c r="E368" s="242" t="s">
        <v>42</v>
      </c>
      <c r="F368" s="243" t="s">
        <v>852</v>
      </c>
      <c r="G368" s="241"/>
      <c r="H368" s="244">
        <v>8.6999999999999993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148</v>
      </c>
      <c r="AU368" s="250" t="s">
        <v>91</v>
      </c>
      <c r="AV368" s="14" t="s">
        <v>91</v>
      </c>
      <c r="AW368" s="14" t="s">
        <v>40</v>
      </c>
      <c r="AX368" s="14" t="s">
        <v>81</v>
      </c>
      <c r="AY368" s="250" t="s">
        <v>135</v>
      </c>
    </row>
    <row r="369" s="13" customFormat="1">
      <c r="A369" s="13"/>
      <c r="B369" s="230"/>
      <c r="C369" s="231"/>
      <c r="D369" s="223" t="s">
        <v>148</v>
      </c>
      <c r="E369" s="232" t="s">
        <v>42</v>
      </c>
      <c r="F369" s="233" t="s">
        <v>860</v>
      </c>
      <c r="G369" s="231"/>
      <c r="H369" s="232" t="s">
        <v>42</v>
      </c>
      <c r="I369" s="234"/>
      <c r="J369" s="231"/>
      <c r="K369" s="231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148</v>
      </c>
      <c r="AU369" s="239" t="s">
        <v>91</v>
      </c>
      <c r="AV369" s="13" t="s">
        <v>86</v>
      </c>
      <c r="AW369" s="13" t="s">
        <v>40</v>
      </c>
      <c r="AX369" s="13" t="s">
        <v>81</v>
      </c>
      <c r="AY369" s="239" t="s">
        <v>135</v>
      </c>
    </row>
    <row r="370" s="14" customFormat="1">
      <c r="A370" s="14"/>
      <c r="B370" s="240"/>
      <c r="C370" s="241"/>
      <c r="D370" s="223" t="s">
        <v>148</v>
      </c>
      <c r="E370" s="242" t="s">
        <v>42</v>
      </c>
      <c r="F370" s="243" t="s">
        <v>861</v>
      </c>
      <c r="G370" s="241"/>
      <c r="H370" s="244">
        <v>66.299999999999997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148</v>
      </c>
      <c r="AU370" s="250" t="s">
        <v>91</v>
      </c>
      <c r="AV370" s="14" t="s">
        <v>91</v>
      </c>
      <c r="AW370" s="14" t="s">
        <v>40</v>
      </c>
      <c r="AX370" s="14" t="s">
        <v>81</v>
      </c>
      <c r="AY370" s="250" t="s">
        <v>135</v>
      </c>
    </row>
    <row r="371" s="13" customFormat="1">
      <c r="A371" s="13"/>
      <c r="B371" s="230"/>
      <c r="C371" s="231"/>
      <c r="D371" s="223" t="s">
        <v>148</v>
      </c>
      <c r="E371" s="232" t="s">
        <v>42</v>
      </c>
      <c r="F371" s="233" t="s">
        <v>853</v>
      </c>
      <c r="G371" s="231"/>
      <c r="H371" s="232" t="s">
        <v>42</v>
      </c>
      <c r="I371" s="234"/>
      <c r="J371" s="231"/>
      <c r="K371" s="231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148</v>
      </c>
      <c r="AU371" s="239" t="s">
        <v>91</v>
      </c>
      <c r="AV371" s="13" t="s">
        <v>86</v>
      </c>
      <c r="AW371" s="13" t="s">
        <v>40</v>
      </c>
      <c r="AX371" s="13" t="s">
        <v>81</v>
      </c>
      <c r="AY371" s="239" t="s">
        <v>135</v>
      </c>
    </row>
    <row r="372" s="14" customFormat="1">
      <c r="A372" s="14"/>
      <c r="B372" s="240"/>
      <c r="C372" s="241"/>
      <c r="D372" s="223" t="s">
        <v>148</v>
      </c>
      <c r="E372" s="242" t="s">
        <v>42</v>
      </c>
      <c r="F372" s="243" t="s">
        <v>854</v>
      </c>
      <c r="G372" s="241"/>
      <c r="H372" s="244">
        <v>3.5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148</v>
      </c>
      <c r="AU372" s="250" t="s">
        <v>91</v>
      </c>
      <c r="AV372" s="14" t="s">
        <v>91</v>
      </c>
      <c r="AW372" s="14" t="s">
        <v>40</v>
      </c>
      <c r="AX372" s="14" t="s">
        <v>81</v>
      </c>
      <c r="AY372" s="250" t="s">
        <v>135</v>
      </c>
    </row>
    <row r="373" s="16" customFormat="1">
      <c r="A373" s="16"/>
      <c r="B373" s="273"/>
      <c r="C373" s="274"/>
      <c r="D373" s="223" t="s">
        <v>148</v>
      </c>
      <c r="E373" s="275" t="s">
        <v>42</v>
      </c>
      <c r="F373" s="276" t="s">
        <v>327</v>
      </c>
      <c r="G373" s="274"/>
      <c r="H373" s="277">
        <v>78.5</v>
      </c>
      <c r="I373" s="278"/>
      <c r="J373" s="274"/>
      <c r="K373" s="274"/>
      <c r="L373" s="279"/>
      <c r="M373" s="280"/>
      <c r="N373" s="281"/>
      <c r="O373" s="281"/>
      <c r="P373" s="281"/>
      <c r="Q373" s="281"/>
      <c r="R373" s="281"/>
      <c r="S373" s="281"/>
      <c r="T373" s="282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83" t="s">
        <v>148</v>
      </c>
      <c r="AU373" s="283" t="s">
        <v>91</v>
      </c>
      <c r="AV373" s="16" t="s">
        <v>94</v>
      </c>
      <c r="AW373" s="16" t="s">
        <v>40</v>
      </c>
      <c r="AX373" s="16" t="s">
        <v>81</v>
      </c>
      <c r="AY373" s="283" t="s">
        <v>135</v>
      </c>
    </row>
    <row r="374" s="14" customFormat="1">
      <c r="A374" s="14"/>
      <c r="B374" s="240"/>
      <c r="C374" s="241"/>
      <c r="D374" s="223" t="s">
        <v>148</v>
      </c>
      <c r="E374" s="242" t="s">
        <v>42</v>
      </c>
      <c r="F374" s="243" t="s">
        <v>873</v>
      </c>
      <c r="G374" s="241"/>
      <c r="H374" s="244">
        <v>3.9249999999999998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148</v>
      </c>
      <c r="AU374" s="250" t="s">
        <v>91</v>
      </c>
      <c r="AV374" s="14" t="s">
        <v>91</v>
      </c>
      <c r="AW374" s="14" t="s">
        <v>40</v>
      </c>
      <c r="AX374" s="14" t="s">
        <v>86</v>
      </c>
      <c r="AY374" s="250" t="s">
        <v>135</v>
      </c>
    </row>
    <row r="375" s="2" customFormat="1" ht="24.15" customHeight="1">
      <c r="A375" s="42"/>
      <c r="B375" s="43"/>
      <c r="C375" s="210" t="s">
        <v>477</v>
      </c>
      <c r="D375" s="210" t="s">
        <v>138</v>
      </c>
      <c r="E375" s="211" t="s">
        <v>330</v>
      </c>
      <c r="F375" s="212" t="s">
        <v>331</v>
      </c>
      <c r="G375" s="213" t="s">
        <v>230</v>
      </c>
      <c r="H375" s="214">
        <v>70.954999999999998</v>
      </c>
      <c r="I375" s="215"/>
      <c r="J375" s="216">
        <f>ROUND(I375*H375,2)</f>
        <v>0</v>
      </c>
      <c r="K375" s="212" t="s">
        <v>42</v>
      </c>
      <c r="L375" s="48"/>
      <c r="M375" s="217" t="s">
        <v>42</v>
      </c>
      <c r="N375" s="218" t="s">
        <v>52</v>
      </c>
      <c r="O375" s="88"/>
      <c r="P375" s="219">
        <f>O375*H375</f>
        <v>0</v>
      </c>
      <c r="Q375" s="219">
        <v>0.089219999999999994</v>
      </c>
      <c r="R375" s="219">
        <f>Q375*H375</f>
        <v>6.3306050999999997</v>
      </c>
      <c r="S375" s="219">
        <v>0</v>
      </c>
      <c r="T375" s="220">
        <f>S375*H375</f>
        <v>0</v>
      </c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R375" s="221" t="s">
        <v>97</v>
      </c>
      <c r="AT375" s="221" t="s">
        <v>138</v>
      </c>
      <c r="AU375" s="221" t="s">
        <v>91</v>
      </c>
      <c r="AY375" s="20" t="s">
        <v>135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20" t="s">
        <v>86</v>
      </c>
      <c r="BK375" s="222">
        <f>ROUND(I375*H375,2)</f>
        <v>0</v>
      </c>
      <c r="BL375" s="20" t="s">
        <v>97</v>
      </c>
      <c r="BM375" s="221" t="s">
        <v>874</v>
      </c>
    </row>
    <row r="376" s="2" customFormat="1">
      <c r="A376" s="42"/>
      <c r="B376" s="43"/>
      <c r="C376" s="44"/>
      <c r="D376" s="223" t="s">
        <v>144</v>
      </c>
      <c r="E376" s="44"/>
      <c r="F376" s="224" t="s">
        <v>333</v>
      </c>
      <c r="G376" s="44"/>
      <c r="H376" s="44"/>
      <c r="I376" s="225"/>
      <c r="J376" s="44"/>
      <c r="K376" s="44"/>
      <c r="L376" s="48"/>
      <c r="M376" s="226"/>
      <c r="N376" s="227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144</v>
      </c>
      <c r="AU376" s="20" t="s">
        <v>91</v>
      </c>
    </row>
    <row r="377" s="13" customFormat="1">
      <c r="A377" s="13"/>
      <c r="B377" s="230"/>
      <c r="C377" s="231"/>
      <c r="D377" s="223" t="s">
        <v>148</v>
      </c>
      <c r="E377" s="232" t="s">
        <v>42</v>
      </c>
      <c r="F377" s="233" t="s">
        <v>326</v>
      </c>
      <c r="G377" s="231"/>
      <c r="H377" s="232" t="s">
        <v>42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148</v>
      </c>
      <c r="AU377" s="239" t="s">
        <v>91</v>
      </c>
      <c r="AV377" s="13" t="s">
        <v>86</v>
      </c>
      <c r="AW377" s="13" t="s">
        <v>40</v>
      </c>
      <c r="AX377" s="13" t="s">
        <v>81</v>
      </c>
      <c r="AY377" s="239" t="s">
        <v>135</v>
      </c>
    </row>
    <row r="378" s="13" customFormat="1">
      <c r="A378" s="13"/>
      <c r="B378" s="230"/>
      <c r="C378" s="231"/>
      <c r="D378" s="223" t="s">
        <v>148</v>
      </c>
      <c r="E378" s="232" t="s">
        <v>42</v>
      </c>
      <c r="F378" s="233" t="s">
        <v>807</v>
      </c>
      <c r="G378" s="231"/>
      <c r="H378" s="232" t="s">
        <v>42</v>
      </c>
      <c r="I378" s="234"/>
      <c r="J378" s="231"/>
      <c r="K378" s="231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148</v>
      </c>
      <c r="AU378" s="239" t="s">
        <v>91</v>
      </c>
      <c r="AV378" s="13" t="s">
        <v>86</v>
      </c>
      <c r="AW378" s="13" t="s">
        <v>40</v>
      </c>
      <c r="AX378" s="13" t="s">
        <v>81</v>
      </c>
      <c r="AY378" s="239" t="s">
        <v>135</v>
      </c>
    </row>
    <row r="379" s="14" customFormat="1">
      <c r="A379" s="14"/>
      <c r="B379" s="240"/>
      <c r="C379" s="241"/>
      <c r="D379" s="223" t="s">
        <v>148</v>
      </c>
      <c r="E379" s="242" t="s">
        <v>42</v>
      </c>
      <c r="F379" s="243" t="s">
        <v>701</v>
      </c>
      <c r="G379" s="241"/>
      <c r="H379" s="244">
        <v>62.299999999999997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148</v>
      </c>
      <c r="AU379" s="250" t="s">
        <v>91</v>
      </c>
      <c r="AV379" s="14" t="s">
        <v>91</v>
      </c>
      <c r="AW379" s="14" t="s">
        <v>40</v>
      </c>
      <c r="AX379" s="14" t="s">
        <v>81</v>
      </c>
      <c r="AY379" s="250" t="s">
        <v>135</v>
      </c>
    </row>
    <row r="380" s="13" customFormat="1">
      <c r="A380" s="13"/>
      <c r="B380" s="230"/>
      <c r="C380" s="231"/>
      <c r="D380" s="223" t="s">
        <v>148</v>
      </c>
      <c r="E380" s="232" t="s">
        <v>42</v>
      </c>
      <c r="F380" s="233" t="s">
        <v>822</v>
      </c>
      <c r="G380" s="231"/>
      <c r="H380" s="232" t="s">
        <v>42</v>
      </c>
      <c r="I380" s="234"/>
      <c r="J380" s="231"/>
      <c r="K380" s="231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148</v>
      </c>
      <c r="AU380" s="239" t="s">
        <v>91</v>
      </c>
      <c r="AV380" s="13" t="s">
        <v>86</v>
      </c>
      <c r="AW380" s="13" t="s">
        <v>40</v>
      </c>
      <c r="AX380" s="13" t="s">
        <v>81</v>
      </c>
      <c r="AY380" s="239" t="s">
        <v>135</v>
      </c>
    </row>
    <row r="381" s="14" customFormat="1">
      <c r="A381" s="14"/>
      <c r="B381" s="240"/>
      <c r="C381" s="241"/>
      <c r="D381" s="223" t="s">
        <v>148</v>
      </c>
      <c r="E381" s="242" t="s">
        <v>42</v>
      </c>
      <c r="F381" s="243" t="s">
        <v>823</v>
      </c>
      <c r="G381" s="241"/>
      <c r="H381" s="244">
        <v>130.09999999999999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148</v>
      </c>
      <c r="AU381" s="250" t="s">
        <v>91</v>
      </c>
      <c r="AV381" s="14" t="s">
        <v>91</v>
      </c>
      <c r="AW381" s="14" t="s">
        <v>40</v>
      </c>
      <c r="AX381" s="14" t="s">
        <v>81</v>
      </c>
      <c r="AY381" s="250" t="s">
        <v>135</v>
      </c>
    </row>
    <row r="382" s="13" customFormat="1">
      <c r="A382" s="13"/>
      <c r="B382" s="230"/>
      <c r="C382" s="231"/>
      <c r="D382" s="223" t="s">
        <v>148</v>
      </c>
      <c r="E382" s="232" t="s">
        <v>42</v>
      </c>
      <c r="F382" s="233" t="s">
        <v>824</v>
      </c>
      <c r="G382" s="231"/>
      <c r="H382" s="232" t="s">
        <v>42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148</v>
      </c>
      <c r="AU382" s="239" t="s">
        <v>91</v>
      </c>
      <c r="AV382" s="13" t="s">
        <v>86</v>
      </c>
      <c r="AW382" s="13" t="s">
        <v>40</v>
      </c>
      <c r="AX382" s="13" t="s">
        <v>81</v>
      </c>
      <c r="AY382" s="239" t="s">
        <v>135</v>
      </c>
    </row>
    <row r="383" s="14" customFormat="1">
      <c r="A383" s="14"/>
      <c r="B383" s="240"/>
      <c r="C383" s="241"/>
      <c r="D383" s="223" t="s">
        <v>148</v>
      </c>
      <c r="E383" s="242" t="s">
        <v>42</v>
      </c>
      <c r="F383" s="243" t="s">
        <v>825</v>
      </c>
      <c r="G383" s="241"/>
      <c r="H383" s="244">
        <v>1086.7000000000001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148</v>
      </c>
      <c r="AU383" s="250" t="s">
        <v>91</v>
      </c>
      <c r="AV383" s="14" t="s">
        <v>91</v>
      </c>
      <c r="AW383" s="14" t="s">
        <v>40</v>
      </c>
      <c r="AX383" s="14" t="s">
        <v>81</v>
      </c>
      <c r="AY383" s="250" t="s">
        <v>135</v>
      </c>
    </row>
    <row r="384" s="13" customFormat="1">
      <c r="A384" s="13"/>
      <c r="B384" s="230"/>
      <c r="C384" s="231"/>
      <c r="D384" s="223" t="s">
        <v>148</v>
      </c>
      <c r="E384" s="232" t="s">
        <v>42</v>
      </c>
      <c r="F384" s="233" t="s">
        <v>808</v>
      </c>
      <c r="G384" s="231"/>
      <c r="H384" s="232" t="s">
        <v>42</v>
      </c>
      <c r="I384" s="234"/>
      <c r="J384" s="231"/>
      <c r="K384" s="231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148</v>
      </c>
      <c r="AU384" s="239" t="s">
        <v>91</v>
      </c>
      <c r="AV384" s="13" t="s">
        <v>86</v>
      </c>
      <c r="AW384" s="13" t="s">
        <v>40</v>
      </c>
      <c r="AX384" s="13" t="s">
        <v>81</v>
      </c>
      <c r="AY384" s="239" t="s">
        <v>135</v>
      </c>
    </row>
    <row r="385" s="14" customFormat="1">
      <c r="A385" s="14"/>
      <c r="B385" s="240"/>
      <c r="C385" s="241"/>
      <c r="D385" s="223" t="s">
        <v>148</v>
      </c>
      <c r="E385" s="242" t="s">
        <v>42</v>
      </c>
      <c r="F385" s="243" t="s">
        <v>809</v>
      </c>
      <c r="G385" s="241"/>
      <c r="H385" s="244">
        <v>82.299999999999997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148</v>
      </c>
      <c r="AU385" s="250" t="s">
        <v>91</v>
      </c>
      <c r="AV385" s="14" t="s">
        <v>91</v>
      </c>
      <c r="AW385" s="14" t="s">
        <v>40</v>
      </c>
      <c r="AX385" s="14" t="s">
        <v>81</v>
      </c>
      <c r="AY385" s="250" t="s">
        <v>135</v>
      </c>
    </row>
    <row r="386" s="13" customFormat="1">
      <c r="A386" s="13"/>
      <c r="B386" s="230"/>
      <c r="C386" s="231"/>
      <c r="D386" s="223" t="s">
        <v>148</v>
      </c>
      <c r="E386" s="232" t="s">
        <v>42</v>
      </c>
      <c r="F386" s="233" t="s">
        <v>810</v>
      </c>
      <c r="G386" s="231"/>
      <c r="H386" s="232" t="s">
        <v>42</v>
      </c>
      <c r="I386" s="234"/>
      <c r="J386" s="231"/>
      <c r="K386" s="231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148</v>
      </c>
      <c r="AU386" s="239" t="s">
        <v>91</v>
      </c>
      <c r="AV386" s="13" t="s">
        <v>86</v>
      </c>
      <c r="AW386" s="13" t="s">
        <v>40</v>
      </c>
      <c r="AX386" s="13" t="s">
        <v>81</v>
      </c>
      <c r="AY386" s="239" t="s">
        <v>135</v>
      </c>
    </row>
    <row r="387" s="14" customFormat="1">
      <c r="A387" s="14"/>
      <c r="B387" s="240"/>
      <c r="C387" s="241"/>
      <c r="D387" s="223" t="s">
        <v>148</v>
      </c>
      <c r="E387" s="242" t="s">
        <v>42</v>
      </c>
      <c r="F387" s="243" t="s">
        <v>811</v>
      </c>
      <c r="G387" s="241"/>
      <c r="H387" s="244">
        <v>1.5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148</v>
      </c>
      <c r="AU387" s="250" t="s">
        <v>91</v>
      </c>
      <c r="AV387" s="14" t="s">
        <v>91</v>
      </c>
      <c r="AW387" s="14" t="s">
        <v>40</v>
      </c>
      <c r="AX387" s="14" t="s">
        <v>81</v>
      </c>
      <c r="AY387" s="250" t="s">
        <v>135</v>
      </c>
    </row>
    <row r="388" s="13" customFormat="1">
      <c r="A388" s="13"/>
      <c r="B388" s="230"/>
      <c r="C388" s="231"/>
      <c r="D388" s="223" t="s">
        <v>148</v>
      </c>
      <c r="E388" s="232" t="s">
        <v>42</v>
      </c>
      <c r="F388" s="233" t="s">
        <v>812</v>
      </c>
      <c r="G388" s="231"/>
      <c r="H388" s="232" t="s">
        <v>42</v>
      </c>
      <c r="I388" s="234"/>
      <c r="J388" s="231"/>
      <c r="K388" s="231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148</v>
      </c>
      <c r="AU388" s="239" t="s">
        <v>91</v>
      </c>
      <c r="AV388" s="13" t="s">
        <v>86</v>
      </c>
      <c r="AW388" s="13" t="s">
        <v>40</v>
      </c>
      <c r="AX388" s="13" t="s">
        <v>81</v>
      </c>
      <c r="AY388" s="239" t="s">
        <v>135</v>
      </c>
    </row>
    <row r="389" s="14" customFormat="1">
      <c r="A389" s="14"/>
      <c r="B389" s="240"/>
      <c r="C389" s="241"/>
      <c r="D389" s="223" t="s">
        <v>148</v>
      </c>
      <c r="E389" s="242" t="s">
        <v>42</v>
      </c>
      <c r="F389" s="243" t="s">
        <v>813</v>
      </c>
      <c r="G389" s="241"/>
      <c r="H389" s="244">
        <v>1.3999999999999999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148</v>
      </c>
      <c r="AU389" s="250" t="s">
        <v>91</v>
      </c>
      <c r="AV389" s="14" t="s">
        <v>91</v>
      </c>
      <c r="AW389" s="14" t="s">
        <v>40</v>
      </c>
      <c r="AX389" s="14" t="s">
        <v>81</v>
      </c>
      <c r="AY389" s="250" t="s">
        <v>135</v>
      </c>
    </row>
    <row r="390" s="13" customFormat="1">
      <c r="A390" s="13"/>
      <c r="B390" s="230"/>
      <c r="C390" s="231"/>
      <c r="D390" s="223" t="s">
        <v>148</v>
      </c>
      <c r="E390" s="232" t="s">
        <v>42</v>
      </c>
      <c r="F390" s="233" t="s">
        <v>814</v>
      </c>
      <c r="G390" s="231"/>
      <c r="H390" s="232" t="s">
        <v>42</v>
      </c>
      <c r="I390" s="234"/>
      <c r="J390" s="231"/>
      <c r="K390" s="231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148</v>
      </c>
      <c r="AU390" s="239" t="s">
        <v>91</v>
      </c>
      <c r="AV390" s="13" t="s">
        <v>86</v>
      </c>
      <c r="AW390" s="13" t="s">
        <v>40</v>
      </c>
      <c r="AX390" s="13" t="s">
        <v>81</v>
      </c>
      <c r="AY390" s="239" t="s">
        <v>135</v>
      </c>
    </row>
    <row r="391" s="14" customFormat="1">
      <c r="A391" s="14"/>
      <c r="B391" s="240"/>
      <c r="C391" s="241"/>
      <c r="D391" s="223" t="s">
        <v>148</v>
      </c>
      <c r="E391" s="242" t="s">
        <v>42</v>
      </c>
      <c r="F391" s="243" t="s">
        <v>506</v>
      </c>
      <c r="G391" s="241"/>
      <c r="H391" s="244">
        <v>51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148</v>
      </c>
      <c r="AU391" s="250" t="s">
        <v>91</v>
      </c>
      <c r="AV391" s="14" t="s">
        <v>91</v>
      </c>
      <c r="AW391" s="14" t="s">
        <v>40</v>
      </c>
      <c r="AX391" s="14" t="s">
        <v>81</v>
      </c>
      <c r="AY391" s="250" t="s">
        <v>135</v>
      </c>
    </row>
    <row r="392" s="13" customFormat="1">
      <c r="A392" s="13"/>
      <c r="B392" s="230"/>
      <c r="C392" s="231"/>
      <c r="D392" s="223" t="s">
        <v>148</v>
      </c>
      <c r="E392" s="232" t="s">
        <v>42</v>
      </c>
      <c r="F392" s="233" t="s">
        <v>815</v>
      </c>
      <c r="G392" s="231"/>
      <c r="H392" s="232" t="s">
        <v>42</v>
      </c>
      <c r="I392" s="234"/>
      <c r="J392" s="231"/>
      <c r="K392" s="231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148</v>
      </c>
      <c r="AU392" s="239" t="s">
        <v>91</v>
      </c>
      <c r="AV392" s="13" t="s">
        <v>86</v>
      </c>
      <c r="AW392" s="13" t="s">
        <v>40</v>
      </c>
      <c r="AX392" s="13" t="s">
        <v>81</v>
      </c>
      <c r="AY392" s="239" t="s">
        <v>135</v>
      </c>
    </row>
    <row r="393" s="14" customFormat="1">
      <c r="A393" s="14"/>
      <c r="B393" s="240"/>
      <c r="C393" s="241"/>
      <c r="D393" s="223" t="s">
        <v>148</v>
      </c>
      <c r="E393" s="242" t="s">
        <v>42</v>
      </c>
      <c r="F393" s="243" t="s">
        <v>816</v>
      </c>
      <c r="G393" s="241"/>
      <c r="H393" s="244">
        <v>3.7999999999999998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148</v>
      </c>
      <c r="AU393" s="250" t="s">
        <v>91</v>
      </c>
      <c r="AV393" s="14" t="s">
        <v>91</v>
      </c>
      <c r="AW393" s="14" t="s">
        <v>40</v>
      </c>
      <c r="AX393" s="14" t="s">
        <v>81</v>
      </c>
      <c r="AY393" s="250" t="s">
        <v>135</v>
      </c>
    </row>
    <row r="394" s="16" customFormat="1">
      <c r="A394" s="16"/>
      <c r="B394" s="273"/>
      <c r="C394" s="274"/>
      <c r="D394" s="223" t="s">
        <v>148</v>
      </c>
      <c r="E394" s="275" t="s">
        <v>42</v>
      </c>
      <c r="F394" s="276" t="s">
        <v>327</v>
      </c>
      <c r="G394" s="274"/>
      <c r="H394" s="277">
        <v>1419.0999999999999</v>
      </c>
      <c r="I394" s="278"/>
      <c r="J394" s="274"/>
      <c r="K394" s="274"/>
      <c r="L394" s="279"/>
      <c r="M394" s="280"/>
      <c r="N394" s="281"/>
      <c r="O394" s="281"/>
      <c r="P394" s="281"/>
      <c r="Q394" s="281"/>
      <c r="R394" s="281"/>
      <c r="S394" s="281"/>
      <c r="T394" s="282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3" t="s">
        <v>148</v>
      </c>
      <c r="AU394" s="283" t="s">
        <v>91</v>
      </c>
      <c r="AV394" s="16" t="s">
        <v>94</v>
      </c>
      <c r="AW394" s="16" t="s">
        <v>40</v>
      </c>
      <c r="AX394" s="16" t="s">
        <v>81</v>
      </c>
      <c r="AY394" s="283" t="s">
        <v>135</v>
      </c>
    </row>
    <row r="395" s="14" customFormat="1">
      <c r="A395" s="14"/>
      <c r="B395" s="240"/>
      <c r="C395" s="241"/>
      <c r="D395" s="223" t="s">
        <v>148</v>
      </c>
      <c r="E395" s="242" t="s">
        <v>42</v>
      </c>
      <c r="F395" s="243" t="s">
        <v>875</v>
      </c>
      <c r="G395" s="241"/>
      <c r="H395" s="244">
        <v>70.954999999999998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148</v>
      </c>
      <c r="AU395" s="250" t="s">
        <v>91</v>
      </c>
      <c r="AV395" s="14" t="s">
        <v>91</v>
      </c>
      <c r="AW395" s="14" t="s">
        <v>40</v>
      </c>
      <c r="AX395" s="14" t="s">
        <v>86</v>
      </c>
      <c r="AY395" s="250" t="s">
        <v>135</v>
      </c>
    </row>
    <row r="396" s="2" customFormat="1" ht="24.15" customHeight="1">
      <c r="A396" s="42"/>
      <c r="B396" s="43"/>
      <c r="C396" s="210" t="s">
        <v>485</v>
      </c>
      <c r="D396" s="210" t="s">
        <v>138</v>
      </c>
      <c r="E396" s="211" t="s">
        <v>335</v>
      </c>
      <c r="F396" s="212" t="s">
        <v>336</v>
      </c>
      <c r="G396" s="213" t="s">
        <v>230</v>
      </c>
      <c r="H396" s="214">
        <v>44.700000000000003</v>
      </c>
      <c r="I396" s="215"/>
      <c r="J396" s="216">
        <f>ROUND(I396*H396,2)</f>
        <v>0</v>
      </c>
      <c r="K396" s="212" t="s">
        <v>142</v>
      </c>
      <c r="L396" s="48"/>
      <c r="M396" s="217" t="s">
        <v>42</v>
      </c>
      <c r="N396" s="218" t="s">
        <v>52</v>
      </c>
      <c r="O396" s="88"/>
      <c r="P396" s="219">
        <f>O396*H396</f>
        <v>0</v>
      </c>
      <c r="Q396" s="219">
        <v>0.089779999999999999</v>
      </c>
      <c r="R396" s="219">
        <f>Q396*H396</f>
        <v>4.013166</v>
      </c>
      <c r="S396" s="219">
        <v>0</v>
      </c>
      <c r="T396" s="220">
        <f>S396*H396</f>
        <v>0</v>
      </c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R396" s="221" t="s">
        <v>97</v>
      </c>
      <c r="AT396" s="221" t="s">
        <v>138</v>
      </c>
      <c r="AU396" s="221" t="s">
        <v>91</v>
      </c>
      <c r="AY396" s="20" t="s">
        <v>135</v>
      </c>
      <c r="BE396" s="222">
        <f>IF(N396="základní",J396,0)</f>
        <v>0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20" t="s">
        <v>86</v>
      </c>
      <c r="BK396" s="222">
        <f>ROUND(I396*H396,2)</f>
        <v>0</v>
      </c>
      <c r="BL396" s="20" t="s">
        <v>97</v>
      </c>
      <c r="BM396" s="221" t="s">
        <v>337</v>
      </c>
    </row>
    <row r="397" s="2" customFormat="1">
      <c r="A397" s="42"/>
      <c r="B397" s="43"/>
      <c r="C397" s="44"/>
      <c r="D397" s="223" t="s">
        <v>144</v>
      </c>
      <c r="E397" s="44"/>
      <c r="F397" s="224" t="s">
        <v>338</v>
      </c>
      <c r="G397" s="44"/>
      <c r="H397" s="44"/>
      <c r="I397" s="225"/>
      <c r="J397" s="44"/>
      <c r="K397" s="44"/>
      <c r="L397" s="48"/>
      <c r="M397" s="226"/>
      <c r="N397" s="227"/>
      <c r="O397" s="88"/>
      <c r="P397" s="88"/>
      <c r="Q397" s="88"/>
      <c r="R397" s="88"/>
      <c r="S397" s="88"/>
      <c r="T397" s="89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T397" s="20" t="s">
        <v>144</v>
      </c>
      <c r="AU397" s="20" t="s">
        <v>91</v>
      </c>
    </row>
    <row r="398" s="2" customFormat="1">
      <c r="A398" s="42"/>
      <c r="B398" s="43"/>
      <c r="C398" s="44"/>
      <c r="D398" s="228" t="s">
        <v>146</v>
      </c>
      <c r="E398" s="44"/>
      <c r="F398" s="229" t="s">
        <v>339</v>
      </c>
      <c r="G398" s="44"/>
      <c r="H398" s="44"/>
      <c r="I398" s="225"/>
      <c r="J398" s="44"/>
      <c r="K398" s="44"/>
      <c r="L398" s="48"/>
      <c r="M398" s="226"/>
      <c r="N398" s="227"/>
      <c r="O398" s="88"/>
      <c r="P398" s="88"/>
      <c r="Q398" s="88"/>
      <c r="R398" s="88"/>
      <c r="S398" s="88"/>
      <c r="T398" s="89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T398" s="20" t="s">
        <v>146</v>
      </c>
      <c r="AU398" s="20" t="s">
        <v>91</v>
      </c>
    </row>
    <row r="399" s="2" customFormat="1">
      <c r="A399" s="42"/>
      <c r="B399" s="43"/>
      <c r="C399" s="44"/>
      <c r="D399" s="223" t="s">
        <v>189</v>
      </c>
      <c r="E399" s="44"/>
      <c r="F399" s="261" t="s">
        <v>340</v>
      </c>
      <c r="G399" s="44"/>
      <c r="H399" s="44"/>
      <c r="I399" s="225"/>
      <c r="J399" s="44"/>
      <c r="K399" s="44"/>
      <c r="L399" s="48"/>
      <c r="M399" s="226"/>
      <c r="N399" s="227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189</v>
      </c>
      <c r="AU399" s="20" t="s">
        <v>91</v>
      </c>
    </row>
    <row r="400" s="13" customFormat="1">
      <c r="A400" s="13"/>
      <c r="B400" s="230"/>
      <c r="C400" s="231"/>
      <c r="D400" s="223" t="s">
        <v>148</v>
      </c>
      <c r="E400" s="232" t="s">
        <v>42</v>
      </c>
      <c r="F400" s="233" t="s">
        <v>876</v>
      </c>
      <c r="G400" s="231"/>
      <c r="H400" s="232" t="s">
        <v>42</v>
      </c>
      <c r="I400" s="234"/>
      <c r="J400" s="231"/>
      <c r="K400" s="231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148</v>
      </c>
      <c r="AU400" s="239" t="s">
        <v>91</v>
      </c>
      <c r="AV400" s="13" t="s">
        <v>86</v>
      </c>
      <c r="AW400" s="13" t="s">
        <v>40</v>
      </c>
      <c r="AX400" s="13" t="s">
        <v>81</v>
      </c>
      <c r="AY400" s="239" t="s">
        <v>135</v>
      </c>
    </row>
    <row r="401" s="14" customFormat="1">
      <c r="A401" s="14"/>
      <c r="B401" s="240"/>
      <c r="C401" s="241"/>
      <c r="D401" s="223" t="s">
        <v>148</v>
      </c>
      <c r="E401" s="242" t="s">
        <v>42</v>
      </c>
      <c r="F401" s="243" t="s">
        <v>877</v>
      </c>
      <c r="G401" s="241"/>
      <c r="H401" s="244">
        <v>18.899999999999999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148</v>
      </c>
      <c r="AU401" s="250" t="s">
        <v>91</v>
      </c>
      <c r="AV401" s="14" t="s">
        <v>91</v>
      </c>
      <c r="AW401" s="14" t="s">
        <v>40</v>
      </c>
      <c r="AX401" s="14" t="s">
        <v>81</v>
      </c>
      <c r="AY401" s="250" t="s">
        <v>135</v>
      </c>
    </row>
    <row r="402" s="13" customFormat="1">
      <c r="A402" s="13"/>
      <c r="B402" s="230"/>
      <c r="C402" s="231"/>
      <c r="D402" s="223" t="s">
        <v>148</v>
      </c>
      <c r="E402" s="232" t="s">
        <v>42</v>
      </c>
      <c r="F402" s="233" t="s">
        <v>878</v>
      </c>
      <c r="G402" s="231"/>
      <c r="H402" s="232" t="s">
        <v>42</v>
      </c>
      <c r="I402" s="234"/>
      <c r="J402" s="231"/>
      <c r="K402" s="231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148</v>
      </c>
      <c r="AU402" s="239" t="s">
        <v>91</v>
      </c>
      <c r="AV402" s="13" t="s">
        <v>86</v>
      </c>
      <c r="AW402" s="13" t="s">
        <v>40</v>
      </c>
      <c r="AX402" s="13" t="s">
        <v>81</v>
      </c>
      <c r="AY402" s="239" t="s">
        <v>135</v>
      </c>
    </row>
    <row r="403" s="14" customFormat="1">
      <c r="A403" s="14"/>
      <c r="B403" s="240"/>
      <c r="C403" s="241"/>
      <c r="D403" s="223" t="s">
        <v>148</v>
      </c>
      <c r="E403" s="242" t="s">
        <v>42</v>
      </c>
      <c r="F403" s="243" t="s">
        <v>879</v>
      </c>
      <c r="G403" s="241"/>
      <c r="H403" s="244">
        <v>25.800000000000001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148</v>
      </c>
      <c r="AU403" s="250" t="s">
        <v>91</v>
      </c>
      <c r="AV403" s="14" t="s">
        <v>91</v>
      </c>
      <c r="AW403" s="14" t="s">
        <v>40</v>
      </c>
      <c r="AX403" s="14" t="s">
        <v>81</v>
      </c>
      <c r="AY403" s="250" t="s">
        <v>135</v>
      </c>
    </row>
    <row r="404" s="15" customFormat="1">
      <c r="A404" s="15"/>
      <c r="B404" s="262"/>
      <c r="C404" s="263"/>
      <c r="D404" s="223" t="s">
        <v>148</v>
      </c>
      <c r="E404" s="264" t="s">
        <v>42</v>
      </c>
      <c r="F404" s="265" t="s">
        <v>251</v>
      </c>
      <c r="G404" s="263"/>
      <c r="H404" s="266">
        <v>44.700000000000003</v>
      </c>
      <c r="I404" s="267"/>
      <c r="J404" s="263"/>
      <c r="K404" s="263"/>
      <c r="L404" s="268"/>
      <c r="M404" s="269"/>
      <c r="N404" s="270"/>
      <c r="O404" s="270"/>
      <c r="P404" s="270"/>
      <c r="Q404" s="270"/>
      <c r="R404" s="270"/>
      <c r="S404" s="270"/>
      <c r="T404" s="27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2" t="s">
        <v>148</v>
      </c>
      <c r="AU404" s="272" t="s">
        <v>91</v>
      </c>
      <c r="AV404" s="15" t="s">
        <v>97</v>
      </c>
      <c r="AW404" s="15" t="s">
        <v>4</v>
      </c>
      <c r="AX404" s="15" t="s">
        <v>86</v>
      </c>
      <c r="AY404" s="272" t="s">
        <v>135</v>
      </c>
    </row>
    <row r="405" s="2" customFormat="1" ht="33" customHeight="1">
      <c r="A405" s="42"/>
      <c r="B405" s="43"/>
      <c r="C405" s="210" t="s">
        <v>492</v>
      </c>
      <c r="D405" s="210" t="s">
        <v>138</v>
      </c>
      <c r="E405" s="211" t="s">
        <v>880</v>
      </c>
      <c r="F405" s="212" t="s">
        <v>881</v>
      </c>
      <c r="G405" s="213" t="s">
        <v>230</v>
      </c>
      <c r="H405" s="214">
        <v>108.3</v>
      </c>
      <c r="I405" s="215"/>
      <c r="J405" s="216">
        <f>ROUND(I405*H405,2)</f>
        <v>0</v>
      </c>
      <c r="K405" s="212" t="s">
        <v>142</v>
      </c>
      <c r="L405" s="48"/>
      <c r="M405" s="217" t="s">
        <v>42</v>
      </c>
      <c r="N405" s="218" t="s">
        <v>52</v>
      </c>
      <c r="O405" s="88"/>
      <c r="P405" s="219">
        <f>O405*H405</f>
        <v>0</v>
      </c>
      <c r="Q405" s="219">
        <v>0.16850000000000001</v>
      </c>
      <c r="R405" s="219">
        <f>Q405*H405</f>
        <v>18.248550000000002</v>
      </c>
      <c r="S405" s="219">
        <v>0</v>
      </c>
      <c r="T405" s="220">
        <f>S405*H405</f>
        <v>0</v>
      </c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R405" s="221" t="s">
        <v>97</v>
      </c>
      <c r="AT405" s="221" t="s">
        <v>138</v>
      </c>
      <c r="AU405" s="221" t="s">
        <v>91</v>
      </c>
      <c r="AY405" s="20" t="s">
        <v>135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20" t="s">
        <v>86</v>
      </c>
      <c r="BK405" s="222">
        <f>ROUND(I405*H405,2)</f>
        <v>0</v>
      </c>
      <c r="BL405" s="20" t="s">
        <v>97</v>
      </c>
      <c r="BM405" s="221" t="s">
        <v>882</v>
      </c>
    </row>
    <row r="406" s="2" customFormat="1">
      <c r="A406" s="42"/>
      <c r="B406" s="43"/>
      <c r="C406" s="44"/>
      <c r="D406" s="223" t="s">
        <v>144</v>
      </c>
      <c r="E406" s="44"/>
      <c r="F406" s="224" t="s">
        <v>883</v>
      </c>
      <c r="G406" s="44"/>
      <c r="H406" s="44"/>
      <c r="I406" s="225"/>
      <c r="J406" s="44"/>
      <c r="K406" s="44"/>
      <c r="L406" s="48"/>
      <c r="M406" s="226"/>
      <c r="N406" s="227"/>
      <c r="O406" s="88"/>
      <c r="P406" s="88"/>
      <c r="Q406" s="88"/>
      <c r="R406" s="88"/>
      <c r="S406" s="88"/>
      <c r="T406" s="89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T406" s="20" t="s">
        <v>144</v>
      </c>
      <c r="AU406" s="20" t="s">
        <v>91</v>
      </c>
    </row>
    <row r="407" s="2" customFormat="1">
      <c r="A407" s="42"/>
      <c r="B407" s="43"/>
      <c r="C407" s="44"/>
      <c r="D407" s="228" t="s">
        <v>146</v>
      </c>
      <c r="E407" s="44"/>
      <c r="F407" s="229" t="s">
        <v>884</v>
      </c>
      <c r="G407" s="44"/>
      <c r="H407" s="44"/>
      <c r="I407" s="225"/>
      <c r="J407" s="44"/>
      <c r="K407" s="44"/>
      <c r="L407" s="48"/>
      <c r="M407" s="226"/>
      <c r="N407" s="227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146</v>
      </c>
      <c r="AU407" s="20" t="s">
        <v>91</v>
      </c>
    </row>
    <row r="408" s="2" customFormat="1">
      <c r="A408" s="42"/>
      <c r="B408" s="43"/>
      <c r="C408" s="44"/>
      <c r="D408" s="223" t="s">
        <v>189</v>
      </c>
      <c r="E408" s="44"/>
      <c r="F408" s="261" t="s">
        <v>885</v>
      </c>
      <c r="G408" s="44"/>
      <c r="H408" s="44"/>
      <c r="I408" s="225"/>
      <c r="J408" s="44"/>
      <c r="K408" s="44"/>
      <c r="L408" s="48"/>
      <c r="M408" s="226"/>
      <c r="N408" s="227"/>
      <c r="O408" s="88"/>
      <c r="P408" s="88"/>
      <c r="Q408" s="88"/>
      <c r="R408" s="88"/>
      <c r="S408" s="88"/>
      <c r="T408" s="89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T408" s="20" t="s">
        <v>189</v>
      </c>
      <c r="AU408" s="20" t="s">
        <v>91</v>
      </c>
    </row>
    <row r="409" s="13" customFormat="1">
      <c r="A409" s="13"/>
      <c r="B409" s="230"/>
      <c r="C409" s="231"/>
      <c r="D409" s="223" t="s">
        <v>148</v>
      </c>
      <c r="E409" s="232" t="s">
        <v>42</v>
      </c>
      <c r="F409" s="233" t="s">
        <v>886</v>
      </c>
      <c r="G409" s="231"/>
      <c r="H409" s="232" t="s">
        <v>42</v>
      </c>
      <c r="I409" s="234"/>
      <c r="J409" s="231"/>
      <c r="K409" s="231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148</v>
      </c>
      <c r="AU409" s="239" t="s">
        <v>91</v>
      </c>
      <c r="AV409" s="13" t="s">
        <v>86</v>
      </c>
      <c r="AW409" s="13" t="s">
        <v>40</v>
      </c>
      <c r="AX409" s="13" t="s">
        <v>81</v>
      </c>
      <c r="AY409" s="239" t="s">
        <v>135</v>
      </c>
    </row>
    <row r="410" s="14" customFormat="1">
      <c r="A410" s="14"/>
      <c r="B410" s="240"/>
      <c r="C410" s="241"/>
      <c r="D410" s="223" t="s">
        <v>148</v>
      </c>
      <c r="E410" s="242" t="s">
        <v>42</v>
      </c>
      <c r="F410" s="243" t="s">
        <v>887</v>
      </c>
      <c r="G410" s="241"/>
      <c r="H410" s="244">
        <v>108.3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148</v>
      </c>
      <c r="AU410" s="250" t="s">
        <v>91</v>
      </c>
      <c r="AV410" s="14" t="s">
        <v>91</v>
      </c>
      <c r="AW410" s="14" t="s">
        <v>40</v>
      </c>
      <c r="AX410" s="14" t="s">
        <v>86</v>
      </c>
      <c r="AY410" s="250" t="s">
        <v>135</v>
      </c>
    </row>
    <row r="411" s="2" customFormat="1" ht="16.5" customHeight="1">
      <c r="A411" s="42"/>
      <c r="B411" s="43"/>
      <c r="C411" s="251" t="s">
        <v>498</v>
      </c>
      <c r="D411" s="251" t="s">
        <v>155</v>
      </c>
      <c r="E411" s="252" t="s">
        <v>888</v>
      </c>
      <c r="F411" s="253" t="s">
        <v>889</v>
      </c>
      <c r="G411" s="254" t="s">
        <v>230</v>
      </c>
      <c r="H411" s="255">
        <v>72.013000000000005</v>
      </c>
      <c r="I411" s="256"/>
      <c r="J411" s="257">
        <f>ROUND(I411*H411,2)</f>
        <v>0</v>
      </c>
      <c r="K411" s="253" t="s">
        <v>142</v>
      </c>
      <c r="L411" s="258"/>
      <c r="M411" s="259" t="s">
        <v>42</v>
      </c>
      <c r="N411" s="260" t="s">
        <v>52</v>
      </c>
      <c r="O411" s="88"/>
      <c r="P411" s="219">
        <f>O411*H411</f>
        <v>0</v>
      </c>
      <c r="Q411" s="219">
        <v>0.080000000000000002</v>
      </c>
      <c r="R411" s="219">
        <f>Q411*H411</f>
        <v>5.7610400000000004</v>
      </c>
      <c r="S411" s="219">
        <v>0</v>
      </c>
      <c r="T411" s="220">
        <f>S411*H411</f>
        <v>0</v>
      </c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R411" s="221" t="s">
        <v>159</v>
      </c>
      <c r="AT411" s="221" t="s">
        <v>155</v>
      </c>
      <c r="AU411" s="221" t="s">
        <v>91</v>
      </c>
      <c r="AY411" s="20" t="s">
        <v>135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20" t="s">
        <v>86</v>
      </c>
      <c r="BK411" s="222">
        <f>ROUND(I411*H411,2)</f>
        <v>0</v>
      </c>
      <c r="BL411" s="20" t="s">
        <v>97</v>
      </c>
      <c r="BM411" s="221" t="s">
        <v>890</v>
      </c>
    </row>
    <row r="412" s="2" customFormat="1">
      <c r="A412" s="42"/>
      <c r="B412" s="43"/>
      <c r="C412" s="44"/>
      <c r="D412" s="223" t="s">
        <v>144</v>
      </c>
      <c r="E412" s="44"/>
      <c r="F412" s="224" t="s">
        <v>889</v>
      </c>
      <c r="G412" s="44"/>
      <c r="H412" s="44"/>
      <c r="I412" s="225"/>
      <c r="J412" s="44"/>
      <c r="K412" s="44"/>
      <c r="L412" s="48"/>
      <c r="M412" s="226"/>
      <c r="N412" s="227"/>
      <c r="O412" s="88"/>
      <c r="P412" s="88"/>
      <c r="Q412" s="88"/>
      <c r="R412" s="88"/>
      <c r="S412" s="88"/>
      <c r="T412" s="89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T412" s="20" t="s">
        <v>144</v>
      </c>
      <c r="AU412" s="20" t="s">
        <v>91</v>
      </c>
    </row>
    <row r="413" s="13" customFormat="1">
      <c r="A413" s="13"/>
      <c r="B413" s="230"/>
      <c r="C413" s="231"/>
      <c r="D413" s="223" t="s">
        <v>148</v>
      </c>
      <c r="E413" s="232" t="s">
        <v>42</v>
      </c>
      <c r="F413" s="233" t="s">
        <v>891</v>
      </c>
      <c r="G413" s="231"/>
      <c r="H413" s="232" t="s">
        <v>42</v>
      </c>
      <c r="I413" s="234"/>
      <c r="J413" s="231"/>
      <c r="K413" s="231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148</v>
      </c>
      <c r="AU413" s="239" t="s">
        <v>91</v>
      </c>
      <c r="AV413" s="13" t="s">
        <v>86</v>
      </c>
      <c r="AW413" s="13" t="s">
        <v>40</v>
      </c>
      <c r="AX413" s="13" t="s">
        <v>81</v>
      </c>
      <c r="AY413" s="239" t="s">
        <v>135</v>
      </c>
    </row>
    <row r="414" s="14" customFormat="1">
      <c r="A414" s="14"/>
      <c r="B414" s="240"/>
      <c r="C414" s="241"/>
      <c r="D414" s="223" t="s">
        <v>148</v>
      </c>
      <c r="E414" s="242" t="s">
        <v>42</v>
      </c>
      <c r="F414" s="243" t="s">
        <v>892</v>
      </c>
      <c r="G414" s="241"/>
      <c r="H414" s="244">
        <v>72.013000000000005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148</v>
      </c>
      <c r="AU414" s="250" t="s">
        <v>91</v>
      </c>
      <c r="AV414" s="14" t="s">
        <v>91</v>
      </c>
      <c r="AW414" s="14" t="s">
        <v>40</v>
      </c>
      <c r="AX414" s="14" t="s">
        <v>81</v>
      </c>
      <c r="AY414" s="250" t="s">
        <v>135</v>
      </c>
    </row>
    <row r="415" s="15" customFormat="1">
      <c r="A415" s="15"/>
      <c r="B415" s="262"/>
      <c r="C415" s="263"/>
      <c r="D415" s="223" t="s">
        <v>148</v>
      </c>
      <c r="E415" s="264" t="s">
        <v>42</v>
      </c>
      <c r="F415" s="265" t="s">
        <v>251</v>
      </c>
      <c r="G415" s="263"/>
      <c r="H415" s="266">
        <v>72.013000000000005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2" t="s">
        <v>148</v>
      </c>
      <c r="AU415" s="272" t="s">
        <v>91</v>
      </c>
      <c r="AV415" s="15" t="s">
        <v>97</v>
      </c>
      <c r="AW415" s="15" t="s">
        <v>4</v>
      </c>
      <c r="AX415" s="15" t="s">
        <v>86</v>
      </c>
      <c r="AY415" s="272" t="s">
        <v>135</v>
      </c>
    </row>
    <row r="416" s="2" customFormat="1" ht="24.15" customHeight="1">
      <c r="A416" s="42"/>
      <c r="B416" s="43"/>
      <c r="C416" s="251" t="s">
        <v>506</v>
      </c>
      <c r="D416" s="251" t="s">
        <v>155</v>
      </c>
      <c r="E416" s="252" t="s">
        <v>893</v>
      </c>
      <c r="F416" s="253" t="s">
        <v>894</v>
      </c>
      <c r="G416" s="254" t="s">
        <v>230</v>
      </c>
      <c r="H416" s="255">
        <v>28.280000000000001</v>
      </c>
      <c r="I416" s="256"/>
      <c r="J416" s="257">
        <f>ROUND(I416*H416,2)</f>
        <v>0</v>
      </c>
      <c r="K416" s="253" t="s">
        <v>142</v>
      </c>
      <c r="L416" s="258"/>
      <c r="M416" s="259" t="s">
        <v>42</v>
      </c>
      <c r="N416" s="260" t="s">
        <v>52</v>
      </c>
      <c r="O416" s="88"/>
      <c r="P416" s="219">
        <f>O416*H416</f>
        <v>0</v>
      </c>
      <c r="Q416" s="219">
        <v>0.048300000000000003</v>
      </c>
      <c r="R416" s="219">
        <f>Q416*H416</f>
        <v>1.3659240000000001</v>
      </c>
      <c r="S416" s="219">
        <v>0</v>
      </c>
      <c r="T416" s="220">
        <f>S416*H416</f>
        <v>0</v>
      </c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R416" s="221" t="s">
        <v>159</v>
      </c>
      <c r="AT416" s="221" t="s">
        <v>155</v>
      </c>
      <c r="AU416" s="221" t="s">
        <v>91</v>
      </c>
      <c r="AY416" s="20" t="s">
        <v>135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20" t="s">
        <v>86</v>
      </c>
      <c r="BK416" s="222">
        <f>ROUND(I416*H416,2)</f>
        <v>0</v>
      </c>
      <c r="BL416" s="20" t="s">
        <v>97</v>
      </c>
      <c r="BM416" s="221" t="s">
        <v>895</v>
      </c>
    </row>
    <row r="417" s="2" customFormat="1">
      <c r="A417" s="42"/>
      <c r="B417" s="43"/>
      <c r="C417" s="44"/>
      <c r="D417" s="223" t="s">
        <v>144</v>
      </c>
      <c r="E417" s="44"/>
      <c r="F417" s="224" t="s">
        <v>894</v>
      </c>
      <c r="G417" s="44"/>
      <c r="H417" s="44"/>
      <c r="I417" s="225"/>
      <c r="J417" s="44"/>
      <c r="K417" s="44"/>
      <c r="L417" s="48"/>
      <c r="M417" s="226"/>
      <c r="N417" s="227"/>
      <c r="O417" s="88"/>
      <c r="P417" s="88"/>
      <c r="Q417" s="88"/>
      <c r="R417" s="88"/>
      <c r="S417" s="88"/>
      <c r="T417" s="89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T417" s="20" t="s">
        <v>144</v>
      </c>
      <c r="AU417" s="20" t="s">
        <v>91</v>
      </c>
    </row>
    <row r="418" s="13" customFormat="1">
      <c r="A418" s="13"/>
      <c r="B418" s="230"/>
      <c r="C418" s="231"/>
      <c r="D418" s="223" t="s">
        <v>148</v>
      </c>
      <c r="E418" s="232" t="s">
        <v>42</v>
      </c>
      <c r="F418" s="233" t="s">
        <v>891</v>
      </c>
      <c r="G418" s="231"/>
      <c r="H418" s="232" t="s">
        <v>42</v>
      </c>
      <c r="I418" s="234"/>
      <c r="J418" s="231"/>
      <c r="K418" s="231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148</v>
      </c>
      <c r="AU418" s="239" t="s">
        <v>91</v>
      </c>
      <c r="AV418" s="13" t="s">
        <v>86</v>
      </c>
      <c r="AW418" s="13" t="s">
        <v>40</v>
      </c>
      <c r="AX418" s="13" t="s">
        <v>81</v>
      </c>
      <c r="AY418" s="239" t="s">
        <v>135</v>
      </c>
    </row>
    <row r="419" s="14" customFormat="1">
      <c r="A419" s="14"/>
      <c r="B419" s="240"/>
      <c r="C419" s="241"/>
      <c r="D419" s="223" t="s">
        <v>148</v>
      </c>
      <c r="E419" s="242" t="s">
        <v>42</v>
      </c>
      <c r="F419" s="243" t="s">
        <v>896</v>
      </c>
      <c r="G419" s="241"/>
      <c r="H419" s="244">
        <v>28.280000000000001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148</v>
      </c>
      <c r="AU419" s="250" t="s">
        <v>91</v>
      </c>
      <c r="AV419" s="14" t="s">
        <v>91</v>
      </c>
      <c r="AW419" s="14" t="s">
        <v>40</v>
      </c>
      <c r="AX419" s="14" t="s">
        <v>81</v>
      </c>
      <c r="AY419" s="250" t="s">
        <v>135</v>
      </c>
    </row>
    <row r="420" s="15" customFormat="1">
      <c r="A420" s="15"/>
      <c r="B420" s="262"/>
      <c r="C420" s="263"/>
      <c r="D420" s="223" t="s">
        <v>148</v>
      </c>
      <c r="E420" s="264" t="s">
        <v>42</v>
      </c>
      <c r="F420" s="265" t="s">
        <v>251</v>
      </c>
      <c r="G420" s="263"/>
      <c r="H420" s="266">
        <v>28.280000000000001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2" t="s">
        <v>148</v>
      </c>
      <c r="AU420" s="272" t="s">
        <v>91</v>
      </c>
      <c r="AV420" s="15" t="s">
        <v>97</v>
      </c>
      <c r="AW420" s="15" t="s">
        <v>4</v>
      </c>
      <c r="AX420" s="15" t="s">
        <v>86</v>
      </c>
      <c r="AY420" s="272" t="s">
        <v>135</v>
      </c>
    </row>
    <row r="421" s="2" customFormat="1" ht="24.15" customHeight="1">
      <c r="A421" s="42"/>
      <c r="B421" s="43"/>
      <c r="C421" s="251" t="s">
        <v>516</v>
      </c>
      <c r="D421" s="251" t="s">
        <v>155</v>
      </c>
      <c r="E421" s="252" t="s">
        <v>897</v>
      </c>
      <c r="F421" s="253" t="s">
        <v>898</v>
      </c>
      <c r="G421" s="254" t="s">
        <v>230</v>
      </c>
      <c r="H421" s="255">
        <v>9.0899999999999999</v>
      </c>
      <c r="I421" s="256"/>
      <c r="J421" s="257">
        <f>ROUND(I421*H421,2)</f>
        <v>0</v>
      </c>
      <c r="K421" s="253" t="s">
        <v>142</v>
      </c>
      <c r="L421" s="258"/>
      <c r="M421" s="259" t="s">
        <v>42</v>
      </c>
      <c r="N421" s="260" t="s">
        <v>52</v>
      </c>
      <c r="O421" s="88"/>
      <c r="P421" s="219">
        <f>O421*H421</f>
        <v>0</v>
      </c>
      <c r="Q421" s="219">
        <v>0.065670000000000006</v>
      </c>
      <c r="R421" s="219">
        <f>Q421*H421</f>
        <v>0.59694030000000009</v>
      </c>
      <c r="S421" s="219">
        <v>0</v>
      </c>
      <c r="T421" s="220">
        <f>S421*H421</f>
        <v>0</v>
      </c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R421" s="221" t="s">
        <v>159</v>
      </c>
      <c r="AT421" s="221" t="s">
        <v>155</v>
      </c>
      <c r="AU421" s="221" t="s">
        <v>91</v>
      </c>
      <c r="AY421" s="20" t="s">
        <v>135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20" t="s">
        <v>86</v>
      </c>
      <c r="BK421" s="222">
        <f>ROUND(I421*H421,2)</f>
        <v>0</v>
      </c>
      <c r="BL421" s="20" t="s">
        <v>97</v>
      </c>
      <c r="BM421" s="221" t="s">
        <v>899</v>
      </c>
    </row>
    <row r="422" s="2" customFormat="1">
      <c r="A422" s="42"/>
      <c r="B422" s="43"/>
      <c r="C422" s="44"/>
      <c r="D422" s="223" t="s">
        <v>144</v>
      </c>
      <c r="E422" s="44"/>
      <c r="F422" s="224" t="s">
        <v>898</v>
      </c>
      <c r="G422" s="44"/>
      <c r="H422" s="44"/>
      <c r="I422" s="225"/>
      <c r="J422" s="44"/>
      <c r="K422" s="44"/>
      <c r="L422" s="48"/>
      <c r="M422" s="226"/>
      <c r="N422" s="227"/>
      <c r="O422" s="88"/>
      <c r="P422" s="88"/>
      <c r="Q422" s="88"/>
      <c r="R422" s="88"/>
      <c r="S422" s="88"/>
      <c r="T422" s="89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T422" s="20" t="s">
        <v>144</v>
      </c>
      <c r="AU422" s="20" t="s">
        <v>91</v>
      </c>
    </row>
    <row r="423" s="13" customFormat="1">
      <c r="A423" s="13"/>
      <c r="B423" s="230"/>
      <c r="C423" s="231"/>
      <c r="D423" s="223" t="s">
        <v>148</v>
      </c>
      <c r="E423" s="232" t="s">
        <v>42</v>
      </c>
      <c r="F423" s="233" t="s">
        <v>891</v>
      </c>
      <c r="G423" s="231"/>
      <c r="H423" s="232" t="s">
        <v>42</v>
      </c>
      <c r="I423" s="234"/>
      <c r="J423" s="231"/>
      <c r="K423" s="231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148</v>
      </c>
      <c r="AU423" s="239" t="s">
        <v>91</v>
      </c>
      <c r="AV423" s="13" t="s">
        <v>86</v>
      </c>
      <c r="AW423" s="13" t="s">
        <v>40</v>
      </c>
      <c r="AX423" s="13" t="s">
        <v>81</v>
      </c>
      <c r="AY423" s="239" t="s">
        <v>135</v>
      </c>
    </row>
    <row r="424" s="14" customFormat="1">
      <c r="A424" s="14"/>
      <c r="B424" s="240"/>
      <c r="C424" s="241"/>
      <c r="D424" s="223" t="s">
        <v>148</v>
      </c>
      <c r="E424" s="242" t="s">
        <v>42</v>
      </c>
      <c r="F424" s="243" t="s">
        <v>900</v>
      </c>
      <c r="G424" s="241"/>
      <c r="H424" s="244">
        <v>9.0899999999999999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148</v>
      </c>
      <c r="AU424" s="250" t="s">
        <v>91</v>
      </c>
      <c r="AV424" s="14" t="s">
        <v>91</v>
      </c>
      <c r="AW424" s="14" t="s">
        <v>40</v>
      </c>
      <c r="AX424" s="14" t="s">
        <v>81</v>
      </c>
      <c r="AY424" s="250" t="s">
        <v>135</v>
      </c>
    </row>
    <row r="425" s="15" customFormat="1">
      <c r="A425" s="15"/>
      <c r="B425" s="262"/>
      <c r="C425" s="263"/>
      <c r="D425" s="223" t="s">
        <v>148</v>
      </c>
      <c r="E425" s="264" t="s">
        <v>42</v>
      </c>
      <c r="F425" s="265" t="s">
        <v>251</v>
      </c>
      <c r="G425" s="263"/>
      <c r="H425" s="266">
        <v>9.0899999999999999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148</v>
      </c>
      <c r="AU425" s="272" t="s">
        <v>91</v>
      </c>
      <c r="AV425" s="15" t="s">
        <v>97</v>
      </c>
      <c r="AW425" s="15" t="s">
        <v>4</v>
      </c>
      <c r="AX425" s="15" t="s">
        <v>86</v>
      </c>
      <c r="AY425" s="272" t="s">
        <v>135</v>
      </c>
    </row>
    <row r="426" s="2" customFormat="1" ht="33" customHeight="1">
      <c r="A426" s="42"/>
      <c r="B426" s="43"/>
      <c r="C426" s="210" t="s">
        <v>523</v>
      </c>
      <c r="D426" s="210" t="s">
        <v>138</v>
      </c>
      <c r="E426" s="211" t="s">
        <v>349</v>
      </c>
      <c r="F426" s="212" t="s">
        <v>350</v>
      </c>
      <c r="G426" s="213" t="s">
        <v>230</v>
      </c>
      <c r="H426" s="214">
        <v>658.89999999999998</v>
      </c>
      <c r="I426" s="215"/>
      <c r="J426" s="216">
        <f>ROUND(I426*H426,2)</f>
        <v>0</v>
      </c>
      <c r="K426" s="212" t="s">
        <v>142</v>
      </c>
      <c r="L426" s="48"/>
      <c r="M426" s="217" t="s">
        <v>42</v>
      </c>
      <c r="N426" s="218" t="s">
        <v>52</v>
      </c>
      <c r="O426" s="88"/>
      <c r="P426" s="219">
        <f>O426*H426</f>
        <v>0</v>
      </c>
      <c r="Q426" s="219">
        <v>0.14041999999999999</v>
      </c>
      <c r="R426" s="219">
        <f>Q426*H426</f>
        <v>92.52273799999999</v>
      </c>
      <c r="S426" s="219">
        <v>0</v>
      </c>
      <c r="T426" s="220">
        <f>S426*H426</f>
        <v>0</v>
      </c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R426" s="221" t="s">
        <v>97</v>
      </c>
      <c r="AT426" s="221" t="s">
        <v>138</v>
      </c>
      <c r="AU426" s="221" t="s">
        <v>91</v>
      </c>
      <c r="AY426" s="20" t="s">
        <v>135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20" t="s">
        <v>86</v>
      </c>
      <c r="BK426" s="222">
        <f>ROUND(I426*H426,2)</f>
        <v>0</v>
      </c>
      <c r="BL426" s="20" t="s">
        <v>97</v>
      </c>
      <c r="BM426" s="221" t="s">
        <v>351</v>
      </c>
    </row>
    <row r="427" s="2" customFormat="1">
      <c r="A427" s="42"/>
      <c r="B427" s="43"/>
      <c r="C427" s="44"/>
      <c r="D427" s="223" t="s">
        <v>144</v>
      </c>
      <c r="E427" s="44"/>
      <c r="F427" s="224" t="s">
        <v>352</v>
      </c>
      <c r="G427" s="44"/>
      <c r="H427" s="44"/>
      <c r="I427" s="225"/>
      <c r="J427" s="44"/>
      <c r="K427" s="44"/>
      <c r="L427" s="48"/>
      <c r="M427" s="226"/>
      <c r="N427" s="227"/>
      <c r="O427" s="88"/>
      <c r="P427" s="88"/>
      <c r="Q427" s="88"/>
      <c r="R427" s="88"/>
      <c r="S427" s="88"/>
      <c r="T427" s="89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T427" s="20" t="s">
        <v>144</v>
      </c>
      <c r="AU427" s="20" t="s">
        <v>91</v>
      </c>
    </row>
    <row r="428" s="2" customFormat="1">
      <c r="A428" s="42"/>
      <c r="B428" s="43"/>
      <c r="C428" s="44"/>
      <c r="D428" s="228" t="s">
        <v>146</v>
      </c>
      <c r="E428" s="44"/>
      <c r="F428" s="229" t="s">
        <v>353</v>
      </c>
      <c r="G428" s="44"/>
      <c r="H428" s="44"/>
      <c r="I428" s="225"/>
      <c r="J428" s="44"/>
      <c r="K428" s="44"/>
      <c r="L428" s="48"/>
      <c r="M428" s="226"/>
      <c r="N428" s="227"/>
      <c r="O428" s="88"/>
      <c r="P428" s="88"/>
      <c r="Q428" s="88"/>
      <c r="R428" s="88"/>
      <c r="S428" s="88"/>
      <c r="T428" s="89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T428" s="20" t="s">
        <v>146</v>
      </c>
      <c r="AU428" s="20" t="s">
        <v>91</v>
      </c>
    </row>
    <row r="429" s="13" customFormat="1">
      <c r="A429" s="13"/>
      <c r="B429" s="230"/>
      <c r="C429" s="231"/>
      <c r="D429" s="223" t="s">
        <v>148</v>
      </c>
      <c r="E429" s="232" t="s">
        <v>42</v>
      </c>
      <c r="F429" s="233" t="s">
        <v>901</v>
      </c>
      <c r="G429" s="231"/>
      <c r="H429" s="232" t="s">
        <v>42</v>
      </c>
      <c r="I429" s="234"/>
      <c r="J429" s="231"/>
      <c r="K429" s="231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148</v>
      </c>
      <c r="AU429" s="239" t="s">
        <v>91</v>
      </c>
      <c r="AV429" s="13" t="s">
        <v>86</v>
      </c>
      <c r="AW429" s="13" t="s">
        <v>40</v>
      </c>
      <c r="AX429" s="13" t="s">
        <v>81</v>
      </c>
      <c r="AY429" s="239" t="s">
        <v>135</v>
      </c>
    </row>
    <row r="430" s="14" customFormat="1">
      <c r="A430" s="14"/>
      <c r="B430" s="240"/>
      <c r="C430" s="241"/>
      <c r="D430" s="223" t="s">
        <v>148</v>
      </c>
      <c r="E430" s="242" t="s">
        <v>42</v>
      </c>
      <c r="F430" s="243" t="s">
        <v>902</v>
      </c>
      <c r="G430" s="241"/>
      <c r="H430" s="244">
        <v>658.89999999999998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148</v>
      </c>
      <c r="AU430" s="250" t="s">
        <v>91</v>
      </c>
      <c r="AV430" s="14" t="s">
        <v>91</v>
      </c>
      <c r="AW430" s="14" t="s">
        <v>40</v>
      </c>
      <c r="AX430" s="14" t="s">
        <v>86</v>
      </c>
      <c r="AY430" s="250" t="s">
        <v>135</v>
      </c>
    </row>
    <row r="431" s="2" customFormat="1" ht="16.5" customHeight="1">
      <c r="A431" s="42"/>
      <c r="B431" s="43"/>
      <c r="C431" s="251" t="s">
        <v>532</v>
      </c>
      <c r="D431" s="251" t="s">
        <v>155</v>
      </c>
      <c r="E431" s="252" t="s">
        <v>357</v>
      </c>
      <c r="F431" s="253" t="s">
        <v>358</v>
      </c>
      <c r="G431" s="254" t="s">
        <v>230</v>
      </c>
      <c r="H431" s="255">
        <v>665.48900000000003</v>
      </c>
      <c r="I431" s="256"/>
      <c r="J431" s="257">
        <f>ROUND(I431*H431,2)</f>
        <v>0</v>
      </c>
      <c r="K431" s="253" t="s">
        <v>142</v>
      </c>
      <c r="L431" s="258"/>
      <c r="M431" s="259" t="s">
        <v>42</v>
      </c>
      <c r="N431" s="260" t="s">
        <v>52</v>
      </c>
      <c r="O431" s="88"/>
      <c r="P431" s="219">
        <f>O431*H431</f>
        <v>0</v>
      </c>
      <c r="Q431" s="219">
        <v>0.056120000000000003</v>
      </c>
      <c r="R431" s="219">
        <f>Q431*H431</f>
        <v>37.347242680000001</v>
      </c>
      <c r="S431" s="219">
        <v>0</v>
      </c>
      <c r="T431" s="220">
        <f>S431*H431</f>
        <v>0</v>
      </c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R431" s="221" t="s">
        <v>159</v>
      </c>
      <c r="AT431" s="221" t="s">
        <v>155</v>
      </c>
      <c r="AU431" s="221" t="s">
        <v>91</v>
      </c>
      <c r="AY431" s="20" t="s">
        <v>135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20" t="s">
        <v>86</v>
      </c>
      <c r="BK431" s="222">
        <f>ROUND(I431*H431,2)</f>
        <v>0</v>
      </c>
      <c r="BL431" s="20" t="s">
        <v>97</v>
      </c>
      <c r="BM431" s="221" t="s">
        <v>359</v>
      </c>
    </row>
    <row r="432" s="2" customFormat="1">
      <c r="A432" s="42"/>
      <c r="B432" s="43"/>
      <c r="C432" s="44"/>
      <c r="D432" s="223" t="s">
        <v>144</v>
      </c>
      <c r="E432" s="44"/>
      <c r="F432" s="224" t="s">
        <v>358</v>
      </c>
      <c r="G432" s="44"/>
      <c r="H432" s="44"/>
      <c r="I432" s="225"/>
      <c r="J432" s="44"/>
      <c r="K432" s="44"/>
      <c r="L432" s="48"/>
      <c r="M432" s="226"/>
      <c r="N432" s="227"/>
      <c r="O432" s="88"/>
      <c r="P432" s="88"/>
      <c r="Q432" s="88"/>
      <c r="R432" s="88"/>
      <c r="S432" s="88"/>
      <c r="T432" s="89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T432" s="20" t="s">
        <v>144</v>
      </c>
      <c r="AU432" s="20" t="s">
        <v>91</v>
      </c>
    </row>
    <row r="433" s="13" customFormat="1">
      <c r="A433" s="13"/>
      <c r="B433" s="230"/>
      <c r="C433" s="231"/>
      <c r="D433" s="223" t="s">
        <v>148</v>
      </c>
      <c r="E433" s="232" t="s">
        <v>42</v>
      </c>
      <c r="F433" s="233" t="s">
        <v>901</v>
      </c>
      <c r="G433" s="231"/>
      <c r="H433" s="232" t="s">
        <v>42</v>
      </c>
      <c r="I433" s="234"/>
      <c r="J433" s="231"/>
      <c r="K433" s="231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148</v>
      </c>
      <c r="AU433" s="239" t="s">
        <v>91</v>
      </c>
      <c r="AV433" s="13" t="s">
        <v>86</v>
      </c>
      <c r="AW433" s="13" t="s">
        <v>40</v>
      </c>
      <c r="AX433" s="13" t="s">
        <v>81</v>
      </c>
      <c r="AY433" s="239" t="s">
        <v>135</v>
      </c>
    </row>
    <row r="434" s="14" customFormat="1">
      <c r="A434" s="14"/>
      <c r="B434" s="240"/>
      <c r="C434" s="241"/>
      <c r="D434" s="223" t="s">
        <v>148</v>
      </c>
      <c r="E434" s="242" t="s">
        <v>42</v>
      </c>
      <c r="F434" s="243" t="s">
        <v>903</v>
      </c>
      <c r="G434" s="241"/>
      <c r="H434" s="244">
        <v>665.48900000000003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148</v>
      </c>
      <c r="AU434" s="250" t="s">
        <v>91</v>
      </c>
      <c r="AV434" s="14" t="s">
        <v>91</v>
      </c>
      <c r="AW434" s="14" t="s">
        <v>40</v>
      </c>
      <c r="AX434" s="14" t="s">
        <v>86</v>
      </c>
      <c r="AY434" s="250" t="s">
        <v>135</v>
      </c>
    </row>
    <row r="435" s="2" customFormat="1" ht="24.15" customHeight="1">
      <c r="A435" s="42"/>
      <c r="B435" s="43"/>
      <c r="C435" s="210" t="s">
        <v>541</v>
      </c>
      <c r="D435" s="210" t="s">
        <v>138</v>
      </c>
      <c r="E435" s="211" t="s">
        <v>362</v>
      </c>
      <c r="F435" s="212" t="s">
        <v>363</v>
      </c>
      <c r="G435" s="213" t="s">
        <v>230</v>
      </c>
      <c r="H435" s="214">
        <v>12.699999999999999</v>
      </c>
      <c r="I435" s="215"/>
      <c r="J435" s="216">
        <f>ROUND(I435*H435,2)</f>
        <v>0</v>
      </c>
      <c r="K435" s="212" t="s">
        <v>142</v>
      </c>
      <c r="L435" s="48"/>
      <c r="M435" s="217" t="s">
        <v>42</v>
      </c>
      <c r="N435" s="218" t="s">
        <v>52</v>
      </c>
      <c r="O435" s="88"/>
      <c r="P435" s="219">
        <f>O435*H435</f>
        <v>0</v>
      </c>
      <c r="Q435" s="219">
        <v>0.15256</v>
      </c>
      <c r="R435" s="219">
        <f>Q435*H435</f>
        <v>1.9375119999999999</v>
      </c>
      <c r="S435" s="219">
        <v>0</v>
      </c>
      <c r="T435" s="220">
        <f>S435*H435</f>
        <v>0</v>
      </c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R435" s="221" t="s">
        <v>97</v>
      </c>
      <c r="AT435" s="221" t="s">
        <v>138</v>
      </c>
      <c r="AU435" s="221" t="s">
        <v>91</v>
      </c>
      <c r="AY435" s="20" t="s">
        <v>135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20" t="s">
        <v>86</v>
      </c>
      <c r="BK435" s="222">
        <f>ROUND(I435*H435,2)</f>
        <v>0</v>
      </c>
      <c r="BL435" s="20" t="s">
        <v>97</v>
      </c>
      <c r="BM435" s="221" t="s">
        <v>364</v>
      </c>
    </row>
    <row r="436" s="2" customFormat="1">
      <c r="A436" s="42"/>
      <c r="B436" s="43"/>
      <c r="C436" s="44"/>
      <c r="D436" s="223" t="s">
        <v>144</v>
      </c>
      <c r="E436" s="44"/>
      <c r="F436" s="224" t="s">
        <v>365</v>
      </c>
      <c r="G436" s="44"/>
      <c r="H436" s="44"/>
      <c r="I436" s="225"/>
      <c r="J436" s="44"/>
      <c r="K436" s="44"/>
      <c r="L436" s="48"/>
      <c r="M436" s="226"/>
      <c r="N436" s="227"/>
      <c r="O436" s="88"/>
      <c r="P436" s="88"/>
      <c r="Q436" s="88"/>
      <c r="R436" s="88"/>
      <c r="S436" s="88"/>
      <c r="T436" s="89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T436" s="20" t="s">
        <v>144</v>
      </c>
      <c r="AU436" s="20" t="s">
        <v>91</v>
      </c>
    </row>
    <row r="437" s="2" customFormat="1">
      <c r="A437" s="42"/>
      <c r="B437" s="43"/>
      <c r="C437" s="44"/>
      <c r="D437" s="228" t="s">
        <v>146</v>
      </c>
      <c r="E437" s="44"/>
      <c r="F437" s="229" t="s">
        <v>366</v>
      </c>
      <c r="G437" s="44"/>
      <c r="H437" s="44"/>
      <c r="I437" s="225"/>
      <c r="J437" s="44"/>
      <c r="K437" s="44"/>
      <c r="L437" s="48"/>
      <c r="M437" s="226"/>
      <c r="N437" s="227"/>
      <c r="O437" s="88"/>
      <c r="P437" s="88"/>
      <c r="Q437" s="88"/>
      <c r="R437" s="88"/>
      <c r="S437" s="88"/>
      <c r="T437" s="89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T437" s="20" t="s">
        <v>146</v>
      </c>
      <c r="AU437" s="20" t="s">
        <v>91</v>
      </c>
    </row>
    <row r="438" s="13" customFormat="1">
      <c r="A438" s="13"/>
      <c r="B438" s="230"/>
      <c r="C438" s="231"/>
      <c r="D438" s="223" t="s">
        <v>148</v>
      </c>
      <c r="E438" s="232" t="s">
        <v>42</v>
      </c>
      <c r="F438" s="233" t="s">
        <v>904</v>
      </c>
      <c r="G438" s="231"/>
      <c r="H438" s="232" t="s">
        <v>42</v>
      </c>
      <c r="I438" s="234"/>
      <c r="J438" s="231"/>
      <c r="K438" s="231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148</v>
      </c>
      <c r="AU438" s="239" t="s">
        <v>91</v>
      </c>
      <c r="AV438" s="13" t="s">
        <v>86</v>
      </c>
      <c r="AW438" s="13" t="s">
        <v>40</v>
      </c>
      <c r="AX438" s="13" t="s">
        <v>81</v>
      </c>
      <c r="AY438" s="239" t="s">
        <v>135</v>
      </c>
    </row>
    <row r="439" s="14" customFormat="1">
      <c r="A439" s="14"/>
      <c r="B439" s="240"/>
      <c r="C439" s="241"/>
      <c r="D439" s="223" t="s">
        <v>148</v>
      </c>
      <c r="E439" s="242" t="s">
        <v>42</v>
      </c>
      <c r="F439" s="243" t="s">
        <v>905</v>
      </c>
      <c r="G439" s="241"/>
      <c r="H439" s="244">
        <v>12.699999999999999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148</v>
      </c>
      <c r="AU439" s="250" t="s">
        <v>91</v>
      </c>
      <c r="AV439" s="14" t="s">
        <v>91</v>
      </c>
      <c r="AW439" s="14" t="s">
        <v>40</v>
      </c>
      <c r="AX439" s="14" t="s">
        <v>86</v>
      </c>
      <c r="AY439" s="250" t="s">
        <v>135</v>
      </c>
    </row>
    <row r="440" s="2" customFormat="1" ht="16.5" customHeight="1">
      <c r="A440" s="42"/>
      <c r="B440" s="43"/>
      <c r="C440" s="251" t="s">
        <v>549</v>
      </c>
      <c r="D440" s="251" t="s">
        <v>155</v>
      </c>
      <c r="E440" s="252" t="s">
        <v>369</v>
      </c>
      <c r="F440" s="253" t="s">
        <v>370</v>
      </c>
      <c r="G440" s="254" t="s">
        <v>230</v>
      </c>
      <c r="H440" s="255">
        <v>12.827</v>
      </c>
      <c r="I440" s="256"/>
      <c r="J440" s="257">
        <f>ROUND(I440*H440,2)</f>
        <v>0</v>
      </c>
      <c r="K440" s="253" t="s">
        <v>42</v>
      </c>
      <c r="L440" s="258"/>
      <c r="M440" s="259" t="s">
        <v>42</v>
      </c>
      <c r="N440" s="260" t="s">
        <v>52</v>
      </c>
      <c r="O440" s="88"/>
      <c r="P440" s="219">
        <f>O440*H440</f>
        <v>0</v>
      </c>
      <c r="Q440" s="219">
        <v>0.056120000000000003</v>
      </c>
      <c r="R440" s="219">
        <f>Q440*H440</f>
        <v>0.71985124</v>
      </c>
      <c r="S440" s="219">
        <v>0</v>
      </c>
      <c r="T440" s="220">
        <f>S440*H440</f>
        <v>0</v>
      </c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R440" s="221" t="s">
        <v>159</v>
      </c>
      <c r="AT440" s="221" t="s">
        <v>155</v>
      </c>
      <c r="AU440" s="221" t="s">
        <v>91</v>
      </c>
      <c r="AY440" s="20" t="s">
        <v>135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20" t="s">
        <v>86</v>
      </c>
      <c r="BK440" s="222">
        <f>ROUND(I440*H440,2)</f>
        <v>0</v>
      </c>
      <c r="BL440" s="20" t="s">
        <v>97</v>
      </c>
      <c r="BM440" s="221" t="s">
        <v>371</v>
      </c>
    </row>
    <row r="441" s="2" customFormat="1">
      <c r="A441" s="42"/>
      <c r="B441" s="43"/>
      <c r="C441" s="44"/>
      <c r="D441" s="223" t="s">
        <v>144</v>
      </c>
      <c r="E441" s="44"/>
      <c r="F441" s="224" t="s">
        <v>370</v>
      </c>
      <c r="G441" s="44"/>
      <c r="H441" s="44"/>
      <c r="I441" s="225"/>
      <c r="J441" s="44"/>
      <c r="K441" s="44"/>
      <c r="L441" s="48"/>
      <c r="M441" s="226"/>
      <c r="N441" s="227"/>
      <c r="O441" s="88"/>
      <c r="P441" s="88"/>
      <c r="Q441" s="88"/>
      <c r="R441" s="88"/>
      <c r="S441" s="88"/>
      <c r="T441" s="89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T441" s="20" t="s">
        <v>144</v>
      </c>
      <c r="AU441" s="20" t="s">
        <v>91</v>
      </c>
    </row>
    <row r="442" s="13" customFormat="1">
      <c r="A442" s="13"/>
      <c r="B442" s="230"/>
      <c r="C442" s="231"/>
      <c r="D442" s="223" t="s">
        <v>148</v>
      </c>
      <c r="E442" s="232" t="s">
        <v>42</v>
      </c>
      <c r="F442" s="233" t="s">
        <v>904</v>
      </c>
      <c r="G442" s="231"/>
      <c r="H442" s="232" t="s">
        <v>42</v>
      </c>
      <c r="I442" s="234"/>
      <c r="J442" s="231"/>
      <c r="K442" s="231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148</v>
      </c>
      <c r="AU442" s="239" t="s">
        <v>91</v>
      </c>
      <c r="AV442" s="13" t="s">
        <v>86</v>
      </c>
      <c r="AW442" s="13" t="s">
        <v>40</v>
      </c>
      <c r="AX442" s="13" t="s">
        <v>81</v>
      </c>
      <c r="AY442" s="239" t="s">
        <v>135</v>
      </c>
    </row>
    <row r="443" s="14" customFormat="1">
      <c r="A443" s="14"/>
      <c r="B443" s="240"/>
      <c r="C443" s="241"/>
      <c r="D443" s="223" t="s">
        <v>148</v>
      </c>
      <c r="E443" s="242" t="s">
        <v>42</v>
      </c>
      <c r="F443" s="243" t="s">
        <v>906</v>
      </c>
      <c r="G443" s="241"/>
      <c r="H443" s="244">
        <v>12.827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148</v>
      </c>
      <c r="AU443" s="250" t="s">
        <v>91</v>
      </c>
      <c r="AV443" s="14" t="s">
        <v>91</v>
      </c>
      <c r="AW443" s="14" t="s">
        <v>40</v>
      </c>
      <c r="AX443" s="14" t="s">
        <v>86</v>
      </c>
      <c r="AY443" s="250" t="s">
        <v>135</v>
      </c>
    </row>
    <row r="444" s="2" customFormat="1" ht="24.15" customHeight="1">
      <c r="A444" s="42"/>
      <c r="B444" s="43"/>
      <c r="C444" s="210" t="s">
        <v>194</v>
      </c>
      <c r="D444" s="210" t="s">
        <v>138</v>
      </c>
      <c r="E444" s="211" t="s">
        <v>374</v>
      </c>
      <c r="F444" s="212" t="s">
        <v>375</v>
      </c>
      <c r="G444" s="213" t="s">
        <v>376</v>
      </c>
      <c r="H444" s="214">
        <v>31.446000000000002</v>
      </c>
      <c r="I444" s="215"/>
      <c r="J444" s="216">
        <f>ROUND(I444*H444,2)</f>
        <v>0</v>
      </c>
      <c r="K444" s="212" t="s">
        <v>142</v>
      </c>
      <c r="L444" s="48"/>
      <c r="M444" s="217" t="s">
        <v>42</v>
      </c>
      <c r="N444" s="218" t="s">
        <v>52</v>
      </c>
      <c r="O444" s="88"/>
      <c r="P444" s="219">
        <f>O444*H444</f>
        <v>0</v>
      </c>
      <c r="Q444" s="219">
        <v>2.2563399999999998</v>
      </c>
      <c r="R444" s="219">
        <f>Q444*H444</f>
        <v>70.952867639999994</v>
      </c>
      <c r="S444" s="219">
        <v>0</v>
      </c>
      <c r="T444" s="220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21" t="s">
        <v>97</v>
      </c>
      <c r="AT444" s="221" t="s">
        <v>138</v>
      </c>
      <c r="AU444" s="221" t="s">
        <v>91</v>
      </c>
      <c r="AY444" s="20" t="s">
        <v>135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20" t="s">
        <v>86</v>
      </c>
      <c r="BK444" s="222">
        <f>ROUND(I444*H444,2)</f>
        <v>0</v>
      </c>
      <c r="BL444" s="20" t="s">
        <v>97</v>
      </c>
      <c r="BM444" s="221" t="s">
        <v>377</v>
      </c>
    </row>
    <row r="445" s="2" customFormat="1">
      <c r="A445" s="42"/>
      <c r="B445" s="43"/>
      <c r="C445" s="44"/>
      <c r="D445" s="223" t="s">
        <v>144</v>
      </c>
      <c r="E445" s="44"/>
      <c r="F445" s="224" t="s">
        <v>375</v>
      </c>
      <c r="G445" s="44"/>
      <c r="H445" s="44"/>
      <c r="I445" s="225"/>
      <c r="J445" s="44"/>
      <c r="K445" s="44"/>
      <c r="L445" s="48"/>
      <c r="M445" s="226"/>
      <c r="N445" s="227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144</v>
      </c>
      <c r="AU445" s="20" t="s">
        <v>91</v>
      </c>
    </row>
    <row r="446" s="2" customFormat="1">
      <c r="A446" s="42"/>
      <c r="B446" s="43"/>
      <c r="C446" s="44"/>
      <c r="D446" s="228" t="s">
        <v>146</v>
      </c>
      <c r="E446" s="44"/>
      <c r="F446" s="229" t="s">
        <v>378</v>
      </c>
      <c r="G446" s="44"/>
      <c r="H446" s="44"/>
      <c r="I446" s="225"/>
      <c r="J446" s="44"/>
      <c r="K446" s="44"/>
      <c r="L446" s="48"/>
      <c r="M446" s="226"/>
      <c r="N446" s="227"/>
      <c r="O446" s="88"/>
      <c r="P446" s="88"/>
      <c r="Q446" s="88"/>
      <c r="R446" s="88"/>
      <c r="S446" s="88"/>
      <c r="T446" s="89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T446" s="20" t="s">
        <v>146</v>
      </c>
      <c r="AU446" s="20" t="s">
        <v>91</v>
      </c>
    </row>
    <row r="447" s="13" customFormat="1">
      <c r="A447" s="13"/>
      <c r="B447" s="230"/>
      <c r="C447" s="231"/>
      <c r="D447" s="223" t="s">
        <v>148</v>
      </c>
      <c r="E447" s="232" t="s">
        <v>42</v>
      </c>
      <c r="F447" s="233" t="s">
        <v>886</v>
      </c>
      <c r="G447" s="231"/>
      <c r="H447" s="232" t="s">
        <v>42</v>
      </c>
      <c r="I447" s="234"/>
      <c r="J447" s="231"/>
      <c r="K447" s="231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148</v>
      </c>
      <c r="AU447" s="239" t="s">
        <v>91</v>
      </c>
      <c r="AV447" s="13" t="s">
        <v>86</v>
      </c>
      <c r="AW447" s="13" t="s">
        <v>40</v>
      </c>
      <c r="AX447" s="13" t="s">
        <v>81</v>
      </c>
      <c r="AY447" s="239" t="s">
        <v>135</v>
      </c>
    </row>
    <row r="448" s="14" customFormat="1">
      <c r="A448" s="14"/>
      <c r="B448" s="240"/>
      <c r="C448" s="241"/>
      <c r="D448" s="223" t="s">
        <v>148</v>
      </c>
      <c r="E448" s="242" t="s">
        <v>42</v>
      </c>
      <c r="F448" s="243" t="s">
        <v>907</v>
      </c>
      <c r="G448" s="241"/>
      <c r="H448" s="244">
        <v>4.8739999999999997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148</v>
      </c>
      <c r="AU448" s="250" t="s">
        <v>91</v>
      </c>
      <c r="AV448" s="14" t="s">
        <v>91</v>
      </c>
      <c r="AW448" s="14" t="s">
        <v>40</v>
      </c>
      <c r="AX448" s="14" t="s">
        <v>81</v>
      </c>
      <c r="AY448" s="250" t="s">
        <v>135</v>
      </c>
    </row>
    <row r="449" s="13" customFormat="1">
      <c r="A449" s="13"/>
      <c r="B449" s="230"/>
      <c r="C449" s="231"/>
      <c r="D449" s="223" t="s">
        <v>148</v>
      </c>
      <c r="E449" s="232" t="s">
        <v>42</v>
      </c>
      <c r="F449" s="233" t="s">
        <v>904</v>
      </c>
      <c r="G449" s="231"/>
      <c r="H449" s="232" t="s">
        <v>42</v>
      </c>
      <c r="I449" s="234"/>
      <c r="J449" s="231"/>
      <c r="K449" s="231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148</v>
      </c>
      <c r="AU449" s="239" t="s">
        <v>91</v>
      </c>
      <c r="AV449" s="13" t="s">
        <v>86</v>
      </c>
      <c r="AW449" s="13" t="s">
        <v>40</v>
      </c>
      <c r="AX449" s="13" t="s">
        <v>81</v>
      </c>
      <c r="AY449" s="239" t="s">
        <v>135</v>
      </c>
    </row>
    <row r="450" s="14" customFormat="1">
      <c r="A450" s="14"/>
      <c r="B450" s="240"/>
      <c r="C450" s="241"/>
      <c r="D450" s="223" t="s">
        <v>148</v>
      </c>
      <c r="E450" s="242" t="s">
        <v>42</v>
      </c>
      <c r="F450" s="243" t="s">
        <v>908</v>
      </c>
      <c r="G450" s="241"/>
      <c r="H450" s="244">
        <v>0.85699999999999998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148</v>
      </c>
      <c r="AU450" s="250" t="s">
        <v>91</v>
      </c>
      <c r="AV450" s="14" t="s">
        <v>91</v>
      </c>
      <c r="AW450" s="14" t="s">
        <v>40</v>
      </c>
      <c r="AX450" s="14" t="s">
        <v>81</v>
      </c>
      <c r="AY450" s="250" t="s">
        <v>135</v>
      </c>
    </row>
    <row r="451" s="13" customFormat="1">
      <c r="A451" s="13"/>
      <c r="B451" s="230"/>
      <c r="C451" s="231"/>
      <c r="D451" s="223" t="s">
        <v>148</v>
      </c>
      <c r="E451" s="232" t="s">
        <v>42</v>
      </c>
      <c r="F451" s="233" t="s">
        <v>909</v>
      </c>
      <c r="G451" s="231"/>
      <c r="H451" s="232" t="s">
        <v>42</v>
      </c>
      <c r="I451" s="234"/>
      <c r="J451" s="231"/>
      <c r="K451" s="231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148</v>
      </c>
      <c r="AU451" s="239" t="s">
        <v>91</v>
      </c>
      <c r="AV451" s="13" t="s">
        <v>86</v>
      </c>
      <c r="AW451" s="13" t="s">
        <v>40</v>
      </c>
      <c r="AX451" s="13" t="s">
        <v>81</v>
      </c>
      <c r="AY451" s="239" t="s">
        <v>135</v>
      </c>
    </row>
    <row r="452" s="14" customFormat="1">
      <c r="A452" s="14"/>
      <c r="B452" s="240"/>
      <c r="C452" s="241"/>
      <c r="D452" s="223" t="s">
        <v>148</v>
      </c>
      <c r="E452" s="242" t="s">
        <v>42</v>
      </c>
      <c r="F452" s="243" t="s">
        <v>910</v>
      </c>
      <c r="G452" s="241"/>
      <c r="H452" s="244">
        <v>0.42499999999999999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148</v>
      </c>
      <c r="AU452" s="250" t="s">
        <v>91</v>
      </c>
      <c r="AV452" s="14" t="s">
        <v>91</v>
      </c>
      <c r="AW452" s="14" t="s">
        <v>40</v>
      </c>
      <c r="AX452" s="14" t="s">
        <v>81</v>
      </c>
      <c r="AY452" s="250" t="s">
        <v>135</v>
      </c>
    </row>
    <row r="453" s="13" customFormat="1">
      <c r="A453" s="13"/>
      <c r="B453" s="230"/>
      <c r="C453" s="231"/>
      <c r="D453" s="223" t="s">
        <v>148</v>
      </c>
      <c r="E453" s="232" t="s">
        <v>42</v>
      </c>
      <c r="F453" s="233" t="s">
        <v>911</v>
      </c>
      <c r="G453" s="231"/>
      <c r="H453" s="232" t="s">
        <v>42</v>
      </c>
      <c r="I453" s="234"/>
      <c r="J453" s="231"/>
      <c r="K453" s="231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148</v>
      </c>
      <c r="AU453" s="239" t="s">
        <v>91</v>
      </c>
      <c r="AV453" s="13" t="s">
        <v>86</v>
      </c>
      <c r="AW453" s="13" t="s">
        <v>40</v>
      </c>
      <c r="AX453" s="13" t="s">
        <v>81</v>
      </c>
      <c r="AY453" s="239" t="s">
        <v>135</v>
      </c>
    </row>
    <row r="454" s="14" customFormat="1">
      <c r="A454" s="14"/>
      <c r="B454" s="240"/>
      <c r="C454" s="241"/>
      <c r="D454" s="223" t="s">
        <v>148</v>
      </c>
      <c r="E454" s="242" t="s">
        <v>42</v>
      </c>
      <c r="F454" s="243" t="s">
        <v>912</v>
      </c>
      <c r="G454" s="241"/>
      <c r="H454" s="244">
        <v>0.58099999999999996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148</v>
      </c>
      <c r="AU454" s="250" t="s">
        <v>91</v>
      </c>
      <c r="AV454" s="14" t="s">
        <v>91</v>
      </c>
      <c r="AW454" s="14" t="s">
        <v>40</v>
      </c>
      <c r="AX454" s="14" t="s">
        <v>81</v>
      </c>
      <c r="AY454" s="250" t="s">
        <v>135</v>
      </c>
    </row>
    <row r="455" s="13" customFormat="1">
      <c r="A455" s="13"/>
      <c r="B455" s="230"/>
      <c r="C455" s="231"/>
      <c r="D455" s="223" t="s">
        <v>148</v>
      </c>
      <c r="E455" s="232" t="s">
        <v>42</v>
      </c>
      <c r="F455" s="233" t="s">
        <v>901</v>
      </c>
      <c r="G455" s="231"/>
      <c r="H455" s="232" t="s">
        <v>42</v>
      </c>
      <c r="I455" s="234"/>
      <c r="J455" s="231"/>
      <c r="K455" s="231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148</v>
      </c>
      <c r="AU455" s="239" t="s">
        <v>91</v>
      </c>
      <c r="AV455" s="13" t="s">
        <v>86</v>
      </c>
      <c r="AW455" s="13" t="s">
        <v>40</v>
      </c>
      <c r="AX455" s="13" t="s">
        <v>81</v>
      </c>
      <c r="AY455" s="239" t="s">
        <v>135</v>
      </c>
    </row>
    <row r="456" s="14" customFormat="1">
      <c r="A456" s="14"/>
      <c r="B456" s="240"/>
      <c r="C456" s="241"/>
      <c r="D456" s="223" t="s">
        <v>148</v>
      </c>
      <c r="E456" s="242" t="s">
        <v>42</v>
      </c>
      <c r="F456" s="243" t="s">
        <v>913</v>
      </c>
      <c r="G456" s="241"/>
      <c r="H456" s="244">
        <v>24.709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148</v>
      </c>
      <c r="AU456" s="250" t="s">
        <v>91</v>
      </c>
      <c r="AV456" s="14" t="s">
        <v>91</v>
      </c>
      <c r="AW456" s="14" t="s">
        <v>40</v>
      </c>
      <c r="AX456" s="14" t="s">
        <v>81</v>
      </c>
      <c r="AY456" s="250" t="s">
        <v>135</v>
      </c>
    </row>
    <row r="457" s="2" customFormat="1" ht="16.5" customHeight="1">
      <c r="A457" s="42"/>
      <c r="B457" s="43"/>
      <c r="C457" s="210" t="s">
        <v>562</v>
      </c>
      <c r="D457" s="210" t="s">
        <v>138</v>
      </c>
      <c r="E457" s="211" t="s">
        <v>384</v>
      </c>
      <c r="F457" s="212" t="s">
        <v>385</v>
      </c>
      <c r="G457" s="213" t="s">
        <v>286</v>
      </c>
      <c r="H457" s="214">
        <v>39.009999999999998</v>
      </c>
      <c r="I457" s="215"/>
      <c r="J457" s="216">
        <f>ROUND(I457*H457,2)</f>
        <v>0</v>
      </c>
      <c r="K457" s="212" t="s">
        <v>42</v>
      </c>
      <c r="L457" s="48"/>
      <c r="M457" s="217" t="s">
        <v>42</v>
      </c>
      <c r="N457" s="218" t="s">
        <v>52</v>
      </c>
      <c r="O457" s="88"/>
      <c r="P457" s="219">
        <f>O457*H457</f>
        <v>0</v>
      </c>
      <c r="Q457" s="219">
        <v>0</v>
      </c>
      <c r="R457" s="219">
        <f>Q457*H457</f>
        <v>0</v>
      </c>
      <c r="S457" s="219">
        <v>0</v>
      </c>
      <c r="T457" s="220">
        <f>S457*H457</f>
        <v>0</v>
      </c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R457" s="221" t="s">
        <v>97</v>
      </c>
      <c r="AT457" s="221" t="s">
        <v>138</v>
      </c>
      <c r="AU457" s="221" t="s">
        <v>91</v>
      </c>
      <c r="AY457" s="20" t="s">
        <v>135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20" t="s">
        <v>86</v>
      </c>
      <c r="BK457" s="222">
        <f>ROUND(I457*H457,2)</f>
        <v>0</v>
      </c>
      <c r="BL457" s="20" t="s">
        <v>97</v>
      </c>
      <c r="BM457" s="221" t="s">
        <v>386</v>
      </c>
    </row>
    <row r="458" s="2" customFormat="1">
      <c r="A458" s="42"/>
      <c r="B458" s="43"/>
      <c r="C458" s="44"/>
      <c r="D458" s="223" t="s">
        <v>144</v>
      </c>
      <c r="E458" s="44"/>
      <c r="F458" s="224" t="s">
        <v>385</v>
      </c>
      <c r="G458" s="44"/>
      <c r="H458" s="44"/>
      <c r="I458" s="225"/>
      <c r="J458" s="44"/>
      <c r="K458" s="44"/>
      <c r="L458" s="48"/>
      <c r="M458" s="226"/>
      <c r="N458" s="227"/>
      <c r="O458" s="88"/>
      <c r="P458" s="88"/>
      <c r="Q458" s="88"/>
      <c r="R458" s="88"/>
      <c r="S458" s="88"/>
      <c r="T458" s="89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T458" s="20" t="s">
        <v>144</v>
      </c>
      <c r="AU458" s="20" t="s">
        <v>91</v>
      </c>
    </row>
    <row r="459" s="13" customFormat="1">
      <c r="A459" s="13"/>
      <c r="B459" s="230"/>
      <c r="C459" s="231"/>
      <c r="D459" s="223" t="s">
        <v>148</v>
      </c>
      <c r="E459" s="232" t="s">
        <v>42</v>
      </c>
      <c r="F459" s="233" t="s">
        <v>886</v>
      </c>
      <c r="G459" s="231"/>
      <c r="H459" s="232" t="s">
        <v>42</v>
      </c>
      <c r="I459" s="234"/>
      <c r="J459" s="231"/>
      <c r="K459" s="231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148</v>
      </c>
      <c r="AU459" s="239" t="s">
        <v>91</v>
      </c>
      <c r="AV459" s="13" t="s">
        <v>86</v>
      </c>
      <c r="AW459" s="13" t="s">
        <v>40</v>
      </c>
      <c r="AX459" s="13" t="s">
        <v>81</v>
      </c>
      <c r="AY459" s="239" t="s">
        <v>135</v>
      </c>
    </row>
    <row r="460" s="13" customFormat="1">
      <c r="A460" s="13"/>
      <c r="B460" s="230"/>
      <c r="C460" s="231"/>
      <c r="D460" s="223" t="s">
        <v>148</v>
      </c>
      <c r="E460" s="232" t="s">
        <v>42</v>
      </c>
      <c r="F460" s="233" t="s">
        <v>387</v>
      </c>
      <c r="G460" s="231"/>
      <c r="H460" s="232" t="s">
        <v>42</v>
      </c>
      <c r="I460" s="234"/>
      <c r="J460" s="231"/>
      <c r="K460" s="231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148</v>
      </c>
      <c r="AU460" s="239" t="s">
        <v>91</v>
      </c>
      <c r="AV460" s="13" t="s">
        <v>86</v>
      </c>
      <c r="AW460" s="13" t="s">
        <v>40</v>
      </c>
      <c r="AX460" s="13" t="s">
        <v>81</v>
      </c>
      <c r="AY460" s="239" t="s">
        <v>135</v>
      </c>
    </row>
    <row r="461" s="14" customFormat="1">
      <c r="A461" s="14"/>
      <c r="B461" s="240"/>
      <c r="C461" s="241"/>
      <c r="D461" s="223" t="s">
        <v>148</v>
      </c>
      <c r="E461" s="242" t="s">
        <v>42</v>
      </c>
      <c r="F461" s="243" t="s">
        <v>914</v>
      </c>
      <c r="G461" s="241"/>
      <c r="H461" s="244">
        <v>5.4299999999999997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148</v>
      </c>
      <c r="AU461" s="250" t="s">
        <v>91</v>
      </c>
      <c r="AV461" s="14" t="s">
        <v>91</v>
      </c>
      <c r="AW461" s="14" t="s">
        <v>40</v>
      </c>
      <c r="AX461" s="14" t="s">
        <v>81</v>
      </c>
      <c r="AY461" s="250" t="s">
        <v>135</v>
      </c>
    </row>
    <row r="462" s="13" customFormat="1">
      <c r="A462" s="13"/>
      <c r="B462" s="230"/>
      <c r="C462" s="231"/>
      <c r="D462" s="223" t="s">
        <v>148</v>
      </c>
      <c r="E462" s="232" t="s">
        <v>42</v>
      </c>
      <c r="F462" s="233" t="s">
        <v>904</v>
      </c>
      <c r="G462" s="231"/>
      <c r="H462" s="232" t="s">
        <v>42</v>
      </c>
      <c r="I462" s="234"/>
      <c r="J462" s="231"/>
      <c r="K462" s="231"/>
      <c r="L462" s="235"/>
      <c r="M462" s="236"/>
      <c r="N462" s="237"/>
      <c r="O462" s="237"/>
      <c r="P462" s="237"/>
      <c r="Q462" s="237"/>
      <c r="R462" s="237"/>
      <c r="S462" s="237"/>
      <c r="T462" s="23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9" t="s">
        <v>148</v>
      </c>
      <c r="AU462" s="239" t="s">
        <v>91</v>
      </c>
      <c r="AV462" s="13" t="s">
        <v>86</v>
      </c>
      <c r="AW462" s="13" t="s">
        <v>40</v>
      </c>
      <c r="AX462" s="13" t="s">
        <v>81</v>
      </c>
      <c r="AY462" s="239" t="s">
        <v>135</v>
      </c>
    </row>
    <row r="463" s="13" customFormat="1">
      <c r="A463" s="13"/>
      <c r="B463" s="230"/>
      <c r="C463" s="231"/>
      <c r="D463" s="223" t="s">
        <v>148</v>
      </c>
      <c r="E463" s="232" t="s">
        <v>42</v>
      </c>
      <c r="F463" s="233" t="s">
        <v>387</v>
      </c>
      <c r="G463" s="231"/>
      <c r="H463" s="232" t="s">
        <v>42</v>
      </c>
      <c r="I463" s="234"/>
      <c r="J463" s="231"/>
      <c r="K463" s="231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148</v>
      </c>
      <c r="AU463" s="239" t="s">
        <v>91</v>
      </c>
      <c r="AV463" s="13" t="s">
        <v>86</v>
      </c>
      <c r="AW463" s="13" t="s">
        <v>40</v>
      </c>
      <c r="AX463" s="13" t="s">
        <v>81</v>
      </c>
      <c r="AY463" s="239" t="s">
        <v>135</v>
      </c>
    </row>
    <row r="464" s="14" customFormat="1">
      <c r="A464" s="14"/>
      <c r="B464" s="240"/>
      <c r="C464" s="241"/>
      <c r="D464" s="223" t="s">
        <v>148</v>
      </c>
      <c r="E464" s="242" t="s">
        <v>42</v>
      </c>
      <c r="F464" s="243" t="s">
        <v>915</v>
      </c>
      <c r="G464" s="241"/>
      <c r="H464" s="244">
        <v>0.63500000000000001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148</v>
      </c>
      <c r="AU464" s="250" t="s">
        <v>91</v>
      </c>
      <c r="AV464" s="14" t="s">
        <v>91</v>
      </c>
      <c r="AW464" s="14" t="s">
        <v>40</v>
      </c>
      <c r="AX464" s="14" t="s">
        <v>81</v>
      </c>
      <c r="AY464" s="250" t="s">
        <v>135</v>
      </c>
    </row>
    <row r="465" s="13" customFormat="1">
      <c r="A465" s="13"/>
      <c r="B465" s="230"/>
      <c r="C465" s="231"/>
      <c r="D465" s="223" t="s">
        <v>148</v>
      </c>
      <c r="E465" s="232" t="s">
        <v>42</v>
      </c>
      <c r="F465" s="233" t="s">
        <v>901</v>
      </c>
      <c r="G465" s="231"/>
      <c r="H465" s="232" t="s">
        <v>42</v>
      </c>
      <c r="I465" s="234"/>
      <c r="J465" s="231"/>
      <c r="K465" s="231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148</v>
      </c>
      <c r="AU465" s="239" t="s">
        <v>91</v>
      </c>
      <c r="AV465" s="13" t="s">
        <v>86</v>
      </c>
      <c r="AW465" s="13" t="s">
        <v>40</v>
      </c>
      <c r="AX465" s="13" t="s">
        <v>81</v>
      </c>
      <c r="AY465" s="239" t="s">
        <v>135</v>
      </c>
    </row>
    <row r="466" s="13" customFormat="1">
      <c r="A466" s="13"/>
      <c r="B466" s="230"/>
      <c r="C466" s="231"/>
      <c r="D466" s="223" t="s">
        <v>148</v>
      </c>
      <c r="E466" s="232" t="s">
        <v>42</v>
      </c>
      <c r="F466" s="233" t="s">
        <v>387</v>
      </c>
      <c r="G466" s="231"/>
      <c r="H466" s="232" t="s">
        <v>42</v>
      </c>
      <c r="I466" s="234"/>
      <c r="J466" s="231"/>
      <c r="K466" s="231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148</v>
      </c>
      <c r="AU466" s="239" t="s">
        <v>91</v>
      </c>
      <c r="AV466" s="13" t="s">
        <v>86</v>
      </c>
      <c r="AW466" s="13" t="s">
        <v>40</v>
      </c>
      <c r="AX466" s="13" t="s">
        <v>81</v>
      </c>
      <c r="AY466" s="239" t="s">
        <v>135</v>
      </c>
    </row>
    <row r="467" s="14" customFormat="1">
      <c r="A467" s="14"/>
      <c r="B467" s="240"/>
      <c r="C467" s="241"/>
      <c r="D467" s="223" t="s">
        <v>148</v>
      </c>
      <c r="E467" s="242" t="s">
        <v>42</v>
      </c>
      <c r="F467" s="243" t="s">
        <v>916</v>
      </c>
      <c r="G467" s="241"/>
      <c r="H467" s="244">
        <v>32.945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148</v>
      </c>
      <c r="AU467" s="250" t="s">
        <v>91</v>
      </c>
      <c r="AV467" s="14" t="s">
        <v>91</v>
      </c>
      <c r="AW467" s="14" t="s">
        <v>40</v>
      </c>
      <c r="AX467" s="14" t="s">
        <v>81</v>
      </c>
      <c r="AY467" s="250" t="s">
        <v>135</v>
      </c>
    </row>
    <row r="468" s="2" customFormat="1" ht="24.15" customHeight="1">
      <c r="A468" s="42"/>
      <c r="B468" s="43"/>
      <c r="C468" s="210" t="s">
        <v>573</v>
      </c>
      <c r="D468" s="210" t="s">
        <v>138</v>
      </c>
      <c r="E468" s="211" t="s">
        <v>392</v>
      </c>
      <c r="F468" s="212" t="s">
        <v>393</v>
      </c>
      <c r="G468" s="213" t="s">
        <v>158</v>
      </c>
      <c r="H468" s="214">
        <v>581.21400000000006</v>
      </c>
      <c r="I468" s="215"/>
      <c r="J468" s="216">
        <f>ROUND(I468*H468,2)</f>
        <v>0</v>
      </c>
      <c r="K468" s="212" t="s">
        <v>142</v>
      </c>
      <c r="L468" s="48"/>
      <c r="M468" s="217" t="s">
        <v>42</v>
      </c>
      <c r="N468" s="218" t="s">
        <v>52</v>
      </c>
      <c r="O468" s="88"/>
      <c r="P468" s="219">
        <f>O468*H468</f>
        <v>0</v>
      </c>
      <c r="Q468" s="219">
        <v>0</v>
      </c>
      <c r="R468" s="219">
        <f>Q468*H468</f>
        <v>0</v>
      </c>
      <c r="S468" s="219">
        <v>0</v>
      </c>
      <c r="T468" s="220">
        <f>S468*H468</f>
        <v>0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21" t="s">
        <v>97</v>
      </c>
      <c r="AT468" s="221" t="s">
        <v>138</v>
      </c>
      <c r="AU468" s="221" t="s">
        <v>91</v>
      </c>
      <c r="AY468" s="20" t="s">
        <v>135</v>
      </c>
      <c r="BE468" s="222">
        <f>IF(N468="základní",J468,0)</f>
        <v>0</v>
      </c>
      <c r="BF468" s="222">
        <f>IF(N468="snížená",J468,0)</f>
        <v>0</v>
      </c>
      <c r="BG468" s="222">
        <f>IF(N468="zákl. přenesená",J468,0)</f>
        <v>0</v>
      </c>
      <c r="BH468" s="222">
        <f>IF(N468="sníž. přenesená",J468,0)</f>
        <v>0</v>
      </c>
      <c r="BI468" s="222">
        <f>IF(N468="nulová",J468,0)</f>
        <v>0</v>
      </c>
      <c r="BJ468" s="20" t="s">
        <v>86</v>
      </c>
      <c r="BK468" s="222">
        <f>ROUND(I468*H468,2)</f>
        <v>0</v>
      </c>
      <c r="BL468" s="20" t="s">
        <v>97</v>
      </c>
      <c r="BM468" s="221" t="s">
        <v>394</v>
      </c>
    </row>
    <row r="469" s="2" customFormat="1">
      <c r="A469" s="42"/>
      <c r="B469" s="43"/>
      <c r="C469" s="44"/>
      <c r="D469" s="223" t="s">
        <v>144</v>
      </c>
      <c r="E469" s="44"/>
      <c r="F469" s="224" t="s">
        <v>395</v>
      </c>
      <c r="G469" s="44"/>
      <c r="H469" s="44"/>
      <c r="I469" s="225"/>
      <c r="J469" s="44"/>
      <c r="K469" s="44"/>
      <c r="L469" s="48"/>
      <c r="M469" s="226"/>
      <c r="N469" s="227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0" t="s">
        <v>144</v>
      </c>
      <c r="AU469" s="20" t="s">
        <v>91</v>
      </c>
    </row>
    <row r="470" s="2" customFormat="1">
      <c r="A470" s="42"/>
      <c r="B470" s="43"/>
      <c r="C470" s="44"/>
      <c r="D470" s="228" t="s">
        <v>146</v>
      </c>
      <c r="E470" s="44"/>
      <c r="F470" s="229" t="s">
        <v>396</v>
      </c>
      <c r="G470" s="44"/>
      <c r="H470" s="44"/>
      <c r="I470" s="225"/>
      <c r="J470" s="44"/>
      <c r="K470" s="44"/>
      <c r="L470" s="48"/>
      <c r="M470" s="226"/>
      <c r="N470" s="227"/>
      <c r="O470" s="88"/>
      <c r="P470" s="88"/>
      <c r="Q470" s="88"/>
      <c r="R470" s="88"/>
      <c r="S470" s="88"/>
      <c r="T470" s="89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T470" s="20" t="s">
        <v>146</v>
      </c>
      <c r="AU470" s="20" t="s">
        <v>91</v>
      </c>
    </row>
    <row r="471" s="12" customFormat="1" ht="22.8" customHeight="1">
      <c r="A471" s="12"/>
      <c r="B471" s="194"/>
      <c r="C471" s="195"/>
      <c r="D471" s="196" t="s">
        <v>80</v>
      </c>
      <c r="E471" s="208" t="s">
        <v>397</v>
      </c>
      <c r="F471" s="208" t="s">
        <v>398</v>
      </c>
      <c r="G471" s="195"/>
      <c r="H471" s="195"/>
      <c r="I471" s="198"/>
      <c r="J471" s="209">
        <f>BK471</f>
        <v>0</v>
      </c>
      <c r="K471" s="195"/>
      <c r="L471" s="200"/>
      <c r="M471" s="201"/>
      <c r="N471" s="202"/>
      <c r="O471" s="202"/>
      <c r="P471" s="203">
        <f>SUM(P472:P514)</f>
        <v>0</v>
      </c>
      <c r="Q471" s="202"/>
      <c r="R471" s="203">
        <f>SUM(R472:R514)</f>
        <v>2.4943399999999998</v>
      </c>
      <c r="S471" s="202"/>
      <c r="T471" s="204">
        <f>SUM(T472:T514)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05" t="s">
        <v>86</v>
      </c>
      <c r="AT471" s="206" t="s">
        <v>80</v>
      </c>
      <c r="AU471" s="206" t="s">
        <v>86</v>
      </c>
      <c r="AY471" s="205" t="s">
        <v>135</v>
      </c>
      <c r="BK471" s="207">
        <f>SUM(BK472:BK514)</f>
        <v>0</v>
      </c>
    </row>
    <row r="472" s="2" customFormat="1" ht="24.15" customHeight="1">
      <c r="A472" s="42"/>
      <c r="B472" s="43"/>
      <c r="C472" s="210" t="s">
        <v>582</v>
      </c>
      <c r="D472" s="210" t="s">
        <v>138</v>
      </c>
      <c r="E472" s="211" t="s">
        <v>917</v>
      </c>
      <c r="F472" s="212" t="s">
        <v>918</v>
      </c>
      <c r="G472" s="213" t="s">
        <v>286</v>
      </c>
      <c r="H472" s="214">
        <v>1</v>
      </c>
      <c r="I472" s="215"/>
      <c r="J472" s="216">
        <f>ROUND(I472*H472,2)</f>
        <v>0</v>
      </c>
      <c r="K472" s="212" t="s">
        <v>142</v>
      </c>
      <c r="L472" s="48"/>
      <c r="M472" s="217" t="s">
        <v>42</v>
      </c>
      <c r="N472" s="218" t="s">
        <v>52</v>
      </c>
      <c r="O472" s="88"/>
      <c r="P472" s="219">
        <f>O472*H472</f>
        <v>0</v>
      </c>
      <c r="Q472" s="219">
        <v>0.087419999999999998</v>
      </c>
      <c r="R472" s="219">
        <f>Q472*H472</f>
        <v>0.087419999999999998</v>
      </c>
      <c r="S472" s="219">
        <v>0</v>
      </c>
      <c r="T472" s="220">
        <f>S472*H472</f>
        <v>0</v>
      </c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R472" s="221" t="s">
        <v>97</v>
      </c>
      <c r="AT472" s="221" t="s">
        <v>138</v>
      </c>
      <c r="AU472" s="221" t="s">
        <v>91</v>
      </c>
      <c r="AY472" s="20" t="s">
        <v>135</v>
      </c>
      <c r="BE472" s="222">
        <f>IF(N472="základní",J472,0)</f>
        <v>0</v>
      </c>
      <c r="BF472" s="222">
        <f>IF(N472="snížená",J472,0)</f>
        <v>0</v>
      </c>
      <c r="BG472" s="222">
        <f>IF(N472="zákl. přenesená",J472,0)</f>
        <v>0</v>
      </c>
      <c r="BH472" s="222">
        <f>IF(N472="sníž. přenesená",J472,0)</f>
        <v>0</v>
      </c>
      <c r="BI472" s="222">
        <f>IF(N472="nulová",J472,0)</f>
        <v>0</v>
      </c>
      <c r="BJ472" s="20" t="s">
        <v>86</v>
      </c>
      <c r="BK472" s="222">
        <f>ROUND(I472*H472,2)</f>
        <v>0</v>
      </c>
      <c r="BL472" s="20" t="s">
        <v>97</v>
      </c>
      <c r="BM472" s="221" t="s">
        <v>919</v>
      </c>
    </row>
    <row r="473" s="2" customFormat="1">
      <c r="A473" s="42"/>
      <c r="B473" s="43"/>
      <c r="C473" s="44"/>
      <c r="D473" s="223" t="s">
        <v>144</v>
      </c>
      <c r="E473" s="44"/>
      <c r="F473" s="224" t="s">
        <v>920</v>
      </c>
      <c r="G473" s="44"/>
      <c r="H473" s="44"/>
      <c r="I473" s="225"/>
      <c r="J473" s="44"/>
      <c r="K473" s="44"/>
      <c r="L473" s="48"/>
      <c r="M473" s="226"/>
      <c r="N473" s="227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144</v>
      </c>
      <c r="AU473" s="20" t="s">
        <v>91</v>
      </c>
    </row>
    <row r="474" s="2" customFormat="1">
      <c r="A474" s="42"/>
      <c r="B474" s="43"/>
      <c r="C474" s="44"/>
      <c r="D474" s="228" t="s">
        <v>146</v>
      </c>
      <c r="E474" s="44"/>
      <c r="F474" s="229" t="s">
        <v>921</v>
      </c>
      <c r="G474" s="44"/>
      <c r="H474" s="44"/>
      <c r="I474" s="225"/>
      <c r="J474" s="44"/>
      <c r="K474" s="44"/>
      <c r="L474" s="48"/>
      <c r="M474" s="226"/>
      <c r="N474" s="227"/>
      <c r="O474" s="88"/>
      <c r="P474" s="88"/>
      <c r="Q474" s="88"/>
      <c r="R474" s="88"/>
      <c r="S474" s="88"/>
      <c r="T474" s="89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T474" s="20" t="s">
        <v>146</v>
      </c>
      <c r="AU474" s="20" t="s">
        <v>91</v>
      </c>
    </row>
    <row r="475" s="13" customFormat="1">
      <c r="A475" s="13"/>
      <c r="B475" s="230"/>
      <c r="C475" s="231"/>
      <c r="D475" s="223" t="s">
        <v>148</v>
      </c>
      <c r="E475" s="232" t="s">
        <v>42</v>
      </c>
      <c r="F475" s="233" t="s">
        <v>707</v>
      </c>
      <c r="G475" s="231"/>
      <c r="H475" s="232" t="s">
        <v>42</v>
      </c>
      <c r="I475" s="234"/>
      <c r="J475" s="231"/>
      <c r="K475" s="231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148</v>
      </c>
      <c r="AU475" s="239" t="s">
        <v>91</v>
      </c>
      <c r="AV475" s="13" t="s">
        <v>86</v>
      </c>
      <c r="AW475" s="13" t="s">
        <v>40</v>
      </c>
      <c r="AX475" s="13" t="s">
        <v>81</v>
      </c>
      <c r="AY475" s="239" t="s">
        <v>135</v>
      </c>
    </row>
    <row r="476" s="14" customFormat="1">
      <c r="A476" s="14"/>
      <c r="B476" s="240"/>
      <c r="C476" s="241"/>
      <c r="D476" s="223" t="s">
        <v>148</v>
      </c>
      <c r="E476" s="242" t="s">
        <v>42</v>
      </c>
      <c r="F476" s="243" t="s">
        <v>86</v>
      </c>
      <c r="G476" s="241"/>
      <c r="H476" s="244">
        <v>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148</v>
      </c>
      <c r="AU476" s="250" t="s">
        <v>91</v>
      </c>
      <c r="AV476" s="14" t="s">
        <v>91</v>
      </c>
      <c r="AW476" s="14" t="s">
        <v>40</v>
      </c>
      <c r="AX476" s="14" t="s">
        <v>86</v>
      </c>
      <c r="AY476" s="250" t="s">
        <v>135</v>
      </c>
    </row>
    <row r="477" s="2" customFormat="1" ht="24.15" customHeight="1">
      <c r="A477" s="42"/>
      <c r="B477" s="43"/>
      <c r="C477" s="210" t="s">
        <v>589</v>
      </c>
      <c r="D477" s="210" t="s">
        <v>138</v>
      </c>
      <c r="E477" s="211" t="s">
        <v>922</v>
      </c>
      <c r="F477" s="212" t="s">
        <v>923</v>
      </c>
      <c r="G477" s="213" t="s">
        <v>286</v>
      </c>
      <c r="H477" s="214">
        <v>1</v>
      </c>
      <c r="I477" s="215"/>
      <c r="J477" s="216">
        <f>ROUND(I477*H477,2)</f>
        <v>0</v>
      </c>
      <c r="K477" s="212" t="s">
        <v>142</v>
      </c>
      <c r="L477" s="48"/>
      <c r="M477" s="217" t="s">
        <v>42</v>
      </c>
      <c r="N477" s="218" t="s">
        <v>52</v>
      </c>
      <c r="O477" s="88"/>
      <c r="P477" s="219">
        <f>O477*H477</f>
        <v>0</v>
      </c>
      <c r="Q477" s="219">
        <v>0.02972</v>
      </c>
      <c r="R477" s="219">
        <f>Q477*H477</f>
        <v>0.02972</v>
      </c>
      <c r="S477" s="219">
        <v>0</v>
      </c>
      <c r="T477" s="220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21" t="s">
        <v>97</v>
      </c>
      <c r="AT477" s="221" t="s">
        <v>138</v>
      </c>
      <c r="AU477" s="221" t="s">
        <v>91</v>
      </c>
      <c r="AY477" s="20" t="s">
        <v>135</v>
      </c>
      <c r="BE477" s="222">
        <f>IF(N477="základní",J477,0)</f>
        <v>0</v>
      </c>
      <c r="BF477" s="222">
        <f>IF(N477="snížená",J477,0)</f>
        <v>0</v>
      </c>
      <c r="BG477" s="222">
        <f>IF(N477="zákl. přenesená",J477,0)</f>
        <v>0</v>
      </c>
      <c r="BH477" s="222">
        <f>IF(N477="sníž. přenesená",J477,0)</f>
        <v>0</v>
      </c>
      <c r="BI477" s="222">
        <f>IF(N477="nulová",J477,0)</f>
        <v>0</v>
      </c>
      <c r="BJ477" s="20" t="s">
        <v>86</v>
      </c>
      <c r="BK477" s="222">
        <f>ROUND(I477*H477,2)</f>
        <v>0</v>
      </c>
      <c r="BL477" s="20" t="s">
        <v>97</v>
      </c>
      <c r="BM477" s="221" t="s">
        <v>924</v>
      </c>
    </row>
    <row r="478" s="2" customFormat="1">
      <c r="A478" s="42"/>
      <c r="B478" s="43"/>
      <c r="C478" s="44"/>
      <c r="D478" s="223" t="s">
        <v>144</v>
      </c>
      <c r="E478" s="44"/>
      <c r="F478" s="224" t="s">
        <v>925</v>
      </c>
      <c r="G478" s="44"/>
      <c r="H478" s="44"/>
      <c r="I478" s="225"/>
      <c r="J478" s="44"/>
      <c r="K478" s="44"/>
      <c r="L478" s="48"/>
      <c r="M478" s="226"/>
      <c r="N478" s="227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144</v>
      </c>
      <c r="AU478" s="20" t="s">
        <v>91</v>
      </c>
    </row>
    <row r="479" s="2" customFormat="1">
      <c r="A479" s="42"/>
      <c r="B479" s="43"/>
      <c r="C479" s="44"/>
      <c r="D479" s="228" t="s">
        <v>146</v>
      </c>
      <c r="E479" s="44"/>
      <c r="F479" s="229" t="s">
        <v>926</v>
      </c>
      <c r="G479" s="44"/>
      <c r="H479" s="44"/>
      <c r="I479" s="225"/>
      <c r="J479" s="44"/>
      <c r="K479" s="44"/>
      <c r="L479" s="48"/>
      <c r="M479" s="226"/>
      <c r="N479" s="227"/>
      <c r="O479" s="88"/>
      <c r="P479" s="88"/>
      <c r="Q479" s="88"/>
      <c r="R479" s="88"/>
      <c r="S479" s="88"/>
      <c r="T479" s="89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T479" s="20" t="s">
        <v>146</v>
      </c>
      <c r="AU479" s="20" t="s">
        <v>91</v>
      </c>
    </row>
    <row r="480" s="13" customFormat="1">
      <c r="A480" s="13"/>
      <c r="B480" s="230"/>
      <c r="C480" s="231"/>
      <c r="D480" s="223" t="s">
        <v>148</v>
      </c>
      <c r="E480" s="232" t="s">
        <v>42</v>
      </c>
      <c r="F480" s="233" t="s">
        <v>707</v>
      </c>
      <c r="G480" s="231"/>
      <c r="H480" s="232" t="s">
        <v>42</v>
      </c>
      <c r="I480" s="234"/>
      <c r="J480" s="231"/>
      <c r="K480" s="231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148</v>
      </c>
      <c r="AU480" s="239" t="s">
        <v>91</v>
      </c>
      <c r="AV480" s="13" t="s">
        <v>86</v>
      </c>
      <c r="AW480" s="13" t="s">
        <v>40</v>
      </c>
      <c r="AX480" s="13" t="s">
        <v>81</v>
      </c>
      <c r="AY480" s="239" t="s">
        <v>135</v>
      </c>
    </row>
    <row r="481" s="14" customFormat="1">
      <c r="A481" s="14"/>
      <c r="B481" s="240"/>
      <c r="C481" s="241"/>
      <c r="D481" s="223" t="s">
        <v>148</v>
      </c>
      <c r="E481" s="242" t="s">
        <v>42</v>
      </c>
      <c r="F481" s="243" t="s">
        <v>86</v>
      </c>
      <c r="G481" s="241"/>
      <c r="H481" s="244">
        <v>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148</v>
      </c>
      <c r="AU481" s="250" t="s">
        <v>91</v>
      </c>
      <c r="AV481" s="14" t="s">
        <v>91</v>
      </c>
      <c r="AW481" s="14" t="s">
        <v>40</v>
      </c>
      <c r="AX481" s="14" t="s">
        <v>81</v>
      </c>
      <c r="AY481" s="250" t="s">
        <v>135</v>
      </c>
    </row>
    <row r="482" s="2" customFormat="1" ht="24.15" customHeight="1">
      <c r="A482" s="42"/>
      <c r="B482" s="43"/>
      <c r="C482" s="210" t="s">
        <v>598</v>
      </c>
      <c r="D482" s="210" t="s">
        <v>138</v>
      </c>
      <c r="E482" s="211" t="s">
        <v>927</v>
      </c>
      <c r="F482" s="212" t="s">
        <v>928</v>
      </c>
      <c r="G482" s="213" t="s">
        <v>286</v>
      </c>
      <c r="H482" s="214">
        <v>1</v>
      </c>
      <c r="I482" s="215"/>
      <c r="J482" s="216">
        <f>ROUND(I482*H482,2)</f>
        <v>0</v>
      </c>
      <c r="K482" s="212" t="s">
        <v>142</v>
      </c>
      <c r="L482" s="48"/>
      <c r="M482" s="217" t="s">
        <v>42</v>
      </c>
      <c r="N482" s="218" t="s">
        <v>52</v>
      </c>
      <c r="O482" s="88"/>
      <c r="P482" s="219">
        <f>O482*H482</f>
        <v>0</v>
      </c>
      <c r="Q482" s="219">
        <v>0.02972</v>
      </c>
      <c r="R482" s="219">
        <f>Q482*H482</f>
        <v>0.02972</v>
      </c>
      <c r="S482" s="219">
        <v>0</v>
      </c>
      <c r="T482" s="220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21" t="s">
        <v>97</v>
      </c>
      <c r="AT482" s="221" t="s">
        <v>138</v>
      </c>
      <c r="AU482" s="221" t="s">
        <v>91</v>
      </c>
      <c r="AY482" s="20" t="s">
        <v>135</v>
      </c>
      <c r="BE482" s="222">
        <f>IF(N482="základní",J482,0)</f>
        <v>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20" t="s">
        <v>86</v>
      </c>
      <c r="BK482" s="222">
        <f>ROUND(I482*H482,2)</f>
        <v>0</v>
      </c>
      <c r="BL482" s="20" t="s">
        <v>97</v>
      </c>
      <c r="BM482" s="221" t="s">
        <v>929</v>
      </c>
    </row>
    <row r="483" s="2" customFormat="1">
      <c r="A483" s="42"/>
      <c r="B483" s="43"/>
      <c r="C483" s="44"/>
      <c r="D483" s="223" t="s">
        <v>144</v>
      </c>
      <c r="E483" s="44"/>
      <c r="F483" s="224" t="s">
        <v>930</v>
      </c>
      <c r="G483" s="44"/>
      <c r="H483" s="44"/>
      <c r="I483" s="225"/>
      <c r="J483" s="44"/>
      <c r="K483" s="44"/>
      <c r="L483" s="48"/>
      <c r="M483" s="226"/>
      <c r="N483" s="227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144</v>
      </c>
      <c r="AU483" s="20" t="s">
        <v>91</v>
      </c>
    </row>
    <row r="484" s="2" customFormat="1">
      <c r="A484" s="42"/>
      <c r="B484" s="43"/>
      <c r="C484" s="44"/>
      <c r="D484" s="228" t="s">
        <v>146</v>
      </c>
      <c r="E484" s="44"/>
      <c r="F484" s="229" t="s">
        <v>931</v>
      </c>
      <c r="G484" s="44"/>
      <c r="H484" s="44"/>
      <c r="I484" s="225"/>
      <c r="J484" s="44"/>
      <c r="K484" s="44"/>
      <c r="L484" s="48"/>
      <c r="M484" s="226"/>
      <c r="N484" s="227"/>
      <c r="O484" s="88"/>
      <c r="P484" s="88"/>
      <c r="Q484" s="88"/>
      <c r="R484" s="88"/>
      <c r="S484" s="88"/>
      <c r="T484" s="89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T484" s="20" t="s">
        <v>146</v>
      </c>
      <c r="AU484" s="20" t="s">
        <v>91</v>
      </c>
    </row>
    <row r="485" s="13" customFormat="1">
      <c r="A485" s="13"/>
      <c r="B485" s="230"/>
      <c r="C485" s="231"/>
      <c r="D485" s="223" t="s">
        <v>148</v>
      </c>
      <c r="E485" s="232" t="s">
        <v>42</v>
      </c>
      <c r="F485" s="233" t="s">
        <v>932</v>
      </c>
      <c r="G485" s="231"/>
      <c r="H485" s="232" t="s">
        <v>42</v>
      </c>
      <c r="I485" s="234"/>
      <c r="J485" s="231"/>
      <c r="K485" s="231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148</v>
      </c>
      <c r="AU485" s="239" t="s">
        <v>91</v>
      </c>
      <c r="AV485" s="13" t="s">
        <v>86</v>
      </c>
      <c r="AW485" s="13" t="s">
        <v>40</v>
      </c>
      <c r="AX485" s="13" t="s">
        <v>81</v>
      </c>
      <c r="AY485" s="239" t="s">
        <v>135</v>
      </c>
    </row>
    <row r="486" s="14" customFormat="1">
      <c r="A486" s="14"/>
      <c r="B486" s="240"/>
      <c r="C486" s="241"/>
      <c r="D486" s="223" t="s">
        <v>148</v>
      </c>
      <c r="E486" s="242" t="s">
        <v>42</v>
      </c>
      <c r="F486" s="243" t="s">
        <v>86</v>
      </c>
      <c r="G486" s="241"/>
      <c r="H486" s="244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148</v>
      </c>
      <c r="AU486" s="250" t="s">
        <v>91</v>
      </c>
      <c r="AV486" s="14" t="s">
        <v>91</v>
      </c>
      <c r="AW486" s="14" t="s">
        <v>40</v>
      </c>
      <c r="AX486" s="14" t="s">
        <v>81</v>
      </c>
      <c r="AY486" s="250" t="s">
        <v>135</v>
      </c>
    </row>
    <row r="487" s="2" customFormat="1" ht="24.15" customHeight="1">
      <c r="A487" s="42"/>
      <c r="B487" s="43"/>
      <c r="C487" s="210" t="s">
        <v>604</v>
      </c>
      <c r="D487" s="210" t="s">
        <v>138</v>
      </c>
      <c r="E487" s="211" t="s">
        <v>933</v>
      </c>
      <c r="F487" s="212" t="s">
        <v>934</v>
      </c>
      <c r="G487" s="213" t="s">
        <v>286</v>
      </c>
      <c r="H487" s="214">
        <v>1</v>
      </c>
      <c r="I487" s="215"/>
      <c r="J487" s="216">
        <f>ROUND(I487*H487,2)</f>
        <v>0</v>
      </c>
      <c r="K487" s="212" t="s">
        <v>142</v>
      </c>
      <c r="L487" s="48"/>
      <c r="M487" s="217" t="s">
        <v>42</v>
      </c>
      <c r="N487" s="218" t="s">
        <v>52</v>
      </c>
      <c r="O487" s="88"/>
      <c r="P487" s="219">
        <f>O487*H487</f>
        <v>0</v>
      </c>
      <c r="Q487" s="219">
        <v>0.02972</v>
      </c>
      <c r="R487" s="219">
        <f>Q487*H487</f>
        <v>0.02972</v>
      </c>
      <c r="S487" s="219">
        <v>0</v>
      </c>
      <c r="T487" s="220">
        <f>S487*H487</f>
        <v>0</v>
      </c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R487" s="221" t="s">
        <v>97</v>
      </c>
      <c r="AT487" s="221" t="s">
        <v>138</v>
      </c>
      <c r="AU487" s="221" t="s">
        <v>91</v>
      </c>
      <c r="AY487" s="20" t="s">
        <v>135</v>
      </c>
      <c r="BE487" s="222">
        <f>IF(N487="základní",J487,0)</f>
        <v>0</v>
      </c>
      <c r="BF487" s="222">
        <f>IF(N487="snížená",J487,0)</f>
        <v>0</v>
      </c>
      <c r="BG487" s="222">
        <f>IF(N487="zákl. přenesená",J487,0)</f>
        <v>0</v>
      </c>
      <c r="BH487" s="222">
        <f>IF(N487="sníž. přenesená",J487,0)</f>
        <v>0</v>
      </c>
      <c r="BI487" s="222">
        <f>IF(N487="nulová",J487,0)</f>
        <v>0</v>
      </c>
      <c r="BJ487" s="20" t="s">
        <v>86</v>
      </c>
      <c r="BK487" s="222">
        <f>ROUND(I487*H487,2)</f>
        <v>0</v>
      </c>
      <c r="BL487" s="20" t="s">
        <v>97</v>
      </c>
      <c r="BM487" s="221" t="s">
        <v>935</v>
      </c>
    </row>
    <row r="488" s="2" customFormat="1">
      <c r="A488" s="42"/>
      <c r="B488" s="43"/>
      <c r="C488" s="44"/>
      <c r="D488" s="223" t="s">
        <v>144</v>
      </c>
      <c r="E488" s="44"/>
      <c r="F488" s="224" t="s">
        <v>936</v>
      </c>
      <c r="G488" s="44"/>
      <c r="H488" s="44"/>
      <c r="I488" s="225"/>
      <c r="J488" s="44"/>
      <c r="K488" s="44"/>
      <c r="L488" s="48"/>
      <c r="M488" s="226"/>
      <c r="N488" s="227"/>
      <c r="O488" s="88"/>
      <c r="P488" s="88"/>
      <c r="Q488" s="88"/>
      <c r="R488" s="88"/>
      <c r="S488" s="88"/>
      <c r="T488" s="89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T488" s="20" t="s">
        <v>144</v>
      </c>
      <c r="AU488" s="20" t="s">
        <v>91</v>
      </c>
    </row>
    <row r="489" s="2" customFormat="1">
      <c r="A489" s="42"/>
      <c r="B489" s="43"/>
      <c r="C489" s="44"/>
      <c r="D489" s="228" t="s">
        <v>146</v>
      </c>
      <c r="E489" s="44"/>
      <c r="F489" s="229" t="s">
        <v>937</v>
      </c>
      <c r="G489" s="44"/>
      <c r="H489" s="44"/>
      <c r="I489" s="225"/>
      <c r="J489" s="44"/>
      <c r="K489" s="44"/>
      <c r="L489" s="48"/>
      <c r="M489" s="226"/>
      <c r="N489" s="227"/>
      <c r="O489" s="88"/>
      <c r="P489" s="88"/>
      <c r="Q489" s="88"/>
      <c r="R489" s="88"/>
      <c r="S489" s="88"/>
      <c r="T489" s="89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T489" s="20" t="s">
        <v>146</v>
      </c>
      <c r="AU489" s="20" t="s">
        <v>91</v>
      </c>
    </row>
    <row r="490" s="13" customFormat="1">
      <c r="A490" s="13"/>
      <c r="B490" s="230"/>
      <c r="C490" s="231"/>
      <c r="D490" s="223" t="s">
        <v>148</v>
      </c>
      <c r="E490" s="232" t="s">
        <v>42</v>
      </c>
      <c r="F490" s="233" t="s">
        <v>707</v>
      </c>
      <c r="G490" s="231"/>
      <c r="H490" s="232" t="s">
        <v>42</v>
      </c>
      <c r="I490" s="234"/>
      <c r="J490" s="231"/>
      <c r="K490" s="231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148</v>
      </c>
      <c r="AU490" s="239" t="s">
        <v>91</v>
      </c>
      <c r="AV490" s="13" t="s">
        <v>86</v>
      </c>
      <c r="AW490" s="13" t="s">
        <v>40</v>
      </c>
      <c r="AX490" s="13" t="s">
        <v>81</v>
      </c>
      <c r="AY490" s="239" t="s">
        <v>135</v>
      </c>
    </row>
    <row r="491" s="14" customFormat="1">
      <c r="A491" s="14"/>
      <c r="B491" s="240"/>
      <c r="C491" s="241"/>
      <c r="D491" s="223" t="s">
        <v>148</v>
      </c>
      <c r="E491" s="242" t="s">
        <v>42</v>
      </c>
      <c r="F491" s="243" t="s">
        <v>86</v>
      </c>
      <c r="G491" s="241"/>
      <c r="H491" s="244">
        <v>1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148</v>
      </c>
      <c r="AU491" s="250" t="s">
        <v>91</v>
      </c>
      <c r="AV491" s="14" t="s">
        <v>91</v>
      </c>
      <c r="AW491" s="14" t="s">
        <v>40</v>
      </c>
      <c r="AX491" s="14" t="s">
        <v>81</v>
      </c>
      <c r="AY491" s="250" t="s">
        <v>135</v>
      </c>
    </row>
    <row r="492" s="2" customFormat="1" ht="24.15" customHeight="1">
      <c r="A492" s="42"/>
      <c r="B492" s="43"/>
      <c r="C492" s="210" t="s">
        <v>610</v>
      </c>
      <c r="D492" s="210" t="s">
        <v>138</v>
      </c>
      <c r="E492" s="211" t="s">
        <v>938</v>
      </c>
      <c r="F492" s="212" t="s">
        <v>939</v>
      </c>
      <c r="G492" s="213" t="s">
        <v>286</v>
      </c>
      <c r="H492" s="214">
        <v>1</v>
      </c>
      <c r="I492" s="215"/>
      <c r="J492" s="216">
        <f>ROUND(I492*H492,2)</f>
        <v>0</v>
      </c>
      <c r="K492" s="212" t="s">
        <v>142</v>
      </c>
      <c r="L492" s="48"/>
      <c r="M492" s="217" t="s">
        <v>42</v>
      </c>
      <c r="N492" s="218" t="s">
        <v>52</v>
      </c>
      <c r="O492" s="88"/>
      <c r="P492" s="219">
        <f>O492*H492</f>
        <v>0</v>
      </c>
      <c r="Q492" s="219">
        <v>0.12422</v>
      </c>
      <c r="R492" s="219">
        <f>Q492*H492</f>
        <v>0.12422</v>
      </c>
      <c r="S492" s="219">
        <v>0</v>
      </c>
      <c r="T492" s="220">
        <f>S492*H492</f>
        <v>0</v>
      </c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R492" s="221" t="s">
        <v>97</v>
      </c>
      <c r="AT492" s="221" t="s">
        <v>138</v>
      </c>
      <c r="AU492" s="221" t="s">
        <v>91</v>
      </c>
      <c r="AY492" s="20" t="s">
        <v>135</v>
      </c>
      <c r="BE492" s="222">
        <f>IF(N492="základní",J492,0)</f>
        <v>0</v>
      </c>
      <c r="BF492" s="222">
        <f>IF(N492="snížená",J492,0)</f>
        <v>0</v>
      </c>
      <c r="BG492" s="222">
        <f>IF(N492="zákl. přenesená",J492,0)</f>
        <v>0</v>
      </c>
      <c r="BH492" s="222">
        <f>IF(N492="sníž. přenesená",J492,0)</f>
        <v>0</v>
      </c>
      <c r="BI492" s="222">
        <f>IF(N492="nulová",J492,0)</f>
        <v>0</v>
      </c>
      <c r="BJ492" s="20" t="s">
        <v>86</v>
      </c>
      <c r="BK492" s="222">
        <f>ROUND(I492*H492,2)</f>
        <v>0</v>
      </c>
      <c r="BL492" s="20" t="s">
        <v>97</v>
      </c>
      <c r="BM492" s="221" t="s">
        <v>940</v>
      </c>
    </row>
    <row r="493" s="2" customFormat="1">
      <c r="A493" s="42"/>
      <c r="B493" s="43"/>
      <c r="C493" s="44"/>
      <c r="D493" s="223" t="s">
        <v>144</v>
      </c>
      <c r="E493" s="44"/>
      <c r="F493" s="224" t="s">
        <v>941</v>
      </c>
      <c r="G493" s="44"/>
      <c r="H493" s="44"/>
      <c r="I493" s="225"/>
      <c r="J493" s="44"/>
      <c r="K493" s="44"/>
      <c r="L493" s="48"/>
      <c r="M493" s="226"/>
      <c r="N493" s="227"/>
      <c r="O493" s="88"/>
      <c r="P493" s="88"/>
      <c r="Q493" s="88"/>
      <c r="R493" s="88"/>
      <c r="S493" s="88"/>
      <c r="T493" s="89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T493" s="20" t="s">
        <v>144</v>
      </c>
      <c r="AU493" s="20" t="s">
        <v>91</v>
      </c>
    </row>
    <row r="494" s="2" customFormat="1">
      <c r="A494" s="42"/>
      <c r="B494" s="43"/>
      <c r="C494" s="44"/>
      <c r="D494" s="228" t="s">
        <v>146</v>
      </c>
      <c r="E494" s="44"/>
      <c r="F494" s="229" t="s">
        <v>942</v>
      </c>
      <c r="G494" s="44"/>
      <c r="H494" s="44"/>
      <c r="I494" s="225"/>
      <c r="J494" s="44"/>
      <c r="K494" s="44"/>
      <c r="L494" s="48"/>
      <c r="M494" s="226"/>
      <c r="N494" s="227"/>
      <c r="O494" s="88"/>
      <c r="P494" s="88"/>
      <c r="Q494" s="88"/>
      <c r="R494" s="88"/>
      <c r="S494" s="88"/>
      <c r="T494" s="89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T494" s="20" t="s">
        <v>146</v>
      </c>
      <c r="AU494" s="20" t="s">
        <v>91</v>
      </c>
    </row>
    <row r="495" s="13" customFormat="1">
      <c r="A495" s="13"/>
      <c r="B495" s="230"/>
      <c r="C495" s="231"/>
      <c r="D495" s="223" t="s">
        <v>148</v>
      </c>
      <c r="E495" s="232" t="s">
        <v>42</v>
      </c>
      <c r="F495" s="233" t="s">
        <v>707</v>
      </c>
      <c r="G495" s="231"/>
      <c r="H495" s="232" t="s">
        <v>42</v>
      </c>
      <c r="I495" s="234"/>
      <c r="J495" s="231"/>
      <c r="K495" s="231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148</v>
      </c>
      <c r="AU495" s="239" t="s">
        <v>91</v>
      </c>
      <c r="AV495" s="13" t="s">
        <v>86</v>
      </c>
      <c r="AW495" s="13" t="s">
        <v>40</v>
      </c>
      <c r="AX495" s="13" t="s">
        <v>81</v>
      </c>
      <c r="AY495" s="239" t="s">
        <v>135</v>
      </c>
    </row>
    <row r="496" s="14" customFormat="1">
      <c r="A496" s="14"/>
      <c r="B496" s="240"/>
      <c r="C496" s="241"/>
      <c r="D496" s="223" t="s">
        <v>148</v>
      </c>
      <c r="E496" s="242" t="s">
        <v>42</v>
      </c>
      <c r="F496" s="243" t="s">
        <v>86</v>
      </c>
      <c r="G496" s="241"/>
      <c r="H496" s="244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148</v>
      </c>
      <c r="AU496" s="250" t="s">
        <v>91</v>
      </c>
      <c r="AV496" s="14" t="s">
        <v>91</v>
      </c>
      <c r="AW496" s="14" t="s">
        <v>40</v>
      </c>
      <c r="AX496" s="14" t="s">
        <v>86</v>
      </c>
      <c r="AY496" s="250" t="s">
        <v>135</v>
      </c>
    </row>
    <row r="497" s="2" customFormat="1" ht="24.15" customHeight="1">
      <c r="A497" s="42"/>
      <c r="B497" s="43"/>
      <c r="C497" s="210" t="s">
        <v>624</v>
      </c>
      <c r="D497" s="210" t="s">
        <v>138</v>
      </c>
      <c r="E497" s="211" t="s">
        <v>943</v>
      </c>
      <c r="F497" s="212" t="s">
        <v>944</v>
      </c>
      <c r="G497" s="213" t="s">
        <v>286</v>
      </c>
      <c r="H497" s="214">
        <v>1</v>
      </c>
      <c r="I497" s="215"/>
      <c r="J497" s="216">
        <f>ROUND(I497*H497,2)</f>
        <v>0</v>
      </c>
      <c r="K497" s="212" t="s">
        <v>142</v>
      </c>
      <c r="L497" s="48"/>
      <c r="M497" s="217" t="s">
        <v>42</v>
      </c>
      <c r="N497" s="218" t="s">
        <v>52</v>
      </c>
      <c r="O497" s="88"/>
      <c r="P497" s="219">
        <f>O497*H497</f>
        <v>0</v>
      </c>
      <c r="Q497" s="219">
        <v>0.21734000000000001</v>
      </c>
      <c r="R497" s="219">
        <f>Q497*H497</f>
        <v>0.21734000000000001</v>
      </c>
      <c r="S497" s="219">
        <v>0</v>
      </c>
      <c r="T497" s="220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21" t="s">
        <v>97</v>
      </c>
      <c r="AT497" s="221" t="s">
        <v>138</v>
      </c>
      <c r="AU497" s="221" t="s">
        <v>91</v>
      </c>
      <c r="AY497" s="20" t="s">
        <v>135</v>
      </c>
      <c r="BE497" s="222">
        <f>IF(N497="základní",J497,0)</f>
        <v>0</v>
      </c>
      <c r="BF497" s="222">
        <f>IF(N497="snížená",J497,0)</f>
        <v>0</v>
      </c>
      <c r="BG497" s="222">
        <f>IF(N497="zákl. přenesená",J497,0)</f>
        <v>0</v>
      </c>
      <c r="BH497" s="222">
        <f>IF(N497="sníž. přenesená",J497,0)</f>
        <v>0</v>
      </c>
      <c r="BI497" s="222">
        <f>IF(N497="nulová",J497,0)</f>
        <v>0</v>
      </c>
      <c r="BJ497" s="20" t="s">
        <v>86</v>
      </c>
      <c r="BK497" s="222">
        <f>ROUND(I497*H497,2)</f>
        <v>0</v>
      </c>
      <c r="BL497" s="20" t="s">
        <v>97</v>
      </c>
      <c r="BM497" s="221" t="s">
        <v>945</v>
      </c>
    </row>
    <row r="498" s="2" customFormat="1">
      <c r="A498" s="42"/>
      <c r="B498" s="43"/>
      <c r="C498" s="44"/>
      <c r="D498" s="223" t="s">
        <v>144</v>
      </c>
      <c r="E498" s="44"/>
      <c r="F498" s="224" t="s">
        <v>944</v>
      </c>
      <c r="G498" s="44"/>
      <c r="H498" s="44"/>
      <c r="I498" s="225"/>
      <c r="J498" s="44"/>
      <c r="K498" s="44"/>
      <c r="L498" s="48"/>
      <c r="M498" s="226"/>
      <c r="N498" s="227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0" t="s">
        <v>144</v>
      </c>
      <c r="AU498" s="20" t="s">
        <v>91</v>
      </c>
    </row>
    <row r="499" s="2" customFormat="1">
      <c r="A499" s="42"/>
      <c r="B499" s="43"/>
      <c r="C499" s="44"/>
      <c r="D499" s="228" t="s">
        <v>146</v>
      </c>
      <c r="E499" s="44"/>
      <c r="F499" s="229" t="s">
        <v>946</v>
      </c>
      <c r="G499" s="44"/>
      <c r="H499" s="44"/>
      <c r="I499" s="225"/>
      <c r="J499" s="44"/>
      <c r="K499" s="44"/>
      <c r="L499" s="48"/>
      <c r="M499" s="226"/>
      <c r="N499" s="227"/>
      <c r="O499" s="88"/>
      <c r="P499" s="88"/>
      <c r="Q499" s="88"/>
      <c r="R499" s="88"/>
      <c r="S499" s="88"/>
      <c r="T499" s="89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T499" s="20" t="s">
        <v>146</v>
      </c>
      <c r="AU499" s="20" t="s">
        <v>91</v>
      </c>
    </row>
    <row r="500" s="2" customFormat="1">
      <c r="A500" s="42"/>
      <c r="B500" s="43"/>
      <c r="C500" s="44"/>
      <c r="D500" s="223" t="s">
        <v>189</v>
      </c>
      <c r="E500" s="44"/>
      <c r="F500" s="261" t="s">
        <v>947</v>
      </c>
      <c r="G500" s="44"/>
      <c r="H500" s="44"/>
      <c r="I500" s="225"/>
      <c r="J500" s="44"/>
      <c r="K500" s="44"/>
      <c r="L500" s="48"/>
      <c r="M500" s="226"/>
      <c r="N500" s="227"/>
      <c r="O500" s="88"/>
      <c r="P500" s="88"/>
      <c r="Q500" s="88"/>
      <c r="R500" s="88"/>
      <c r="S500" s="88"/>
      <c r="T500" s="89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T500" s="20" t="s">
        <v>189</v>
      </c>
      <c r="AU500" s="20" t="s">
        <v>91</v>
      </c>
    </row>
    <row r="501" s="13" customFormat="1">
      <c r="A501" s="13"/>
      <c r="B501" s="230"/>
      <c r="C501" s="231"/>
      <c r="D501" s="223" t="s">
        <v>148</v>
      </c>
      <c r="E501" s="232" t="s">
        <v>42</v>
      </c>
      <c r="F501" s="233" t="s">
        <v>707</v>
      </c>
      <c r="G501" s="231"/>
      <c r="H501" s="232" t="s">
        <v>42</v>
      </c>
      <c r="I501" s="234"/>
      <c r="J501" s="231"/>
      <c r="K501" s="231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148</v>
      </c>
      <c r="AU501" s="239" t="s">
        <v>91</v>
      </c>
      <c r="AV501" s="13" t="s">
        <v>86</v>
      </c>
      <c r="AW501" s="13" t="s">
        <v>40</v>
      </c>
      <c r="AX501" s="13" t="s">
        <v>81</v>
      </c>
      <c r="AY501" s="239" t="s">
        <v>135</v>
      </c>
    </row>
    <row r="502" s="14" customFormat="1">
      <c r="A502" s="14"/>
      <c r="B502" s="240"/>
      <c r="C502" s="241"/>
      <c r="D502" s="223" t="s">
        <v>148</v>
      </c>
      <c r="E502" s="242" t="s">
        <v>42</v>
      </c>
      <c r="F502" s="243" t="s">
        <v>86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148</v>
      </c>
      <c r="AU502" s="250" t="s">
        <v>91</v>
      </c>
      <c r="AV502" s="14" t="s">
        <v>91</v>
      </c>
      <c r="AW502" s="14" t="s">
        <v>40</v>
      </c>
      <c r="AX502" s="14" t="s">
        <v>86</v>
      </c>
      <c r="AY502" s="250" t="s">
        <v>135</v>
      </c>
    </row>
    <row r="503" s="2" customFormat="1" ht="33" customHeight="1">
      <c r="A503" s="42"/>
      <c r="B503" s="43"/>
      <c r="C503" s="210" t="s">
        <v>630</v>
      </c>
      <c r="D503" s="210" t="s">
        <v>138</v>
      </c>
      <c r="E503" s="211" t="s">
        <v>400</v>
      </c>
      <c r="F503" s="212" t="s">
        <v>948</v>
      </c>
      <c r="G503" s="213" t="s">
        <v>286</v>
      </c>
      <c r="H503" s="214">
        <v>5</v>
      </c>
      <c r="I503" s="215"/>
      <c r="J503" s="216">
        <f>ROUND(I503*H503,2)</f>
        <v>0</v>
      </c>
      <c r="K503" s="212" t="s">
        <v>42</v>
      </c>
      <c r="L503" s="48"/>
      <c r="M503" s="217" t="s">
        <v>42</v>
      </c>
      <c r="N503" s="218" t="s">
        <v>52</v>
      </c>
      <c r="O503" s="88"/>
      <c r="P503" s="219">
        <f>O503*H503</f>
        <v>0</v>
      </c>
      <c r="Q503" s="219">
        <v>0.31108000000000002</v>
      </c>
      <c r="R503" s="219">
        <f>Q503*H503</f>
        <v>1.5554000000000001</v>
      </c>
      <c r="S503" s="219">
        <v>0</v>
      </c>
      <c r="T503" s="220">
        <f>S503*H503</f>
        <v>0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21" t="s">
        <v>97</v>
      </c>
      <c r="AT503" s="221" t="s">
        <v>138</v>
      </c>
      <c r="AU503" s="221" t="s">
        <v>91</v>
      </c>
      <c r="AY503" s="20" t="s">
        <v>135</v>
      </c>
      <c r="BE503" s="222">
        <f>IF(N503="základní",J503,0)</f>
        <v>0</v>
      </c>
      <c r="BF503" s="222">
        <f>IF(N503="snížená",J503,0)</f>
        <v>0</v>
      </c>
      <c r="BG503" s="222">
        <f>IF(N503="zákl. přenesená",J503,0)</f>
        <v>0</v>
      </c>
      <c r="BH503" s="222">
        <f>IF(N503="sníž. přenesená",J503,0)</f>
        <v>0</v>
      </c>
      <c r="BI503" s="222">
        <f>IF(N503="nulová",J503,0)</f>
        <v>0</v>
      </c>
      <c r="BJ503" s="20" t="s">
        <v>86</v>
      </c>
      <c r="BK503" s="222">
        <f>ROUND(I503*H503,2)</f>
        <v>0</v>
      </c>
      <c r="BL503" s="20" t="s">
        <v>97</v>
      </c>
      <c r="BM503" s="221" t="s">
        <v>402</v>
      </c>
    </row>
    <row r="504" s="2" customFormat="1">
      <c r="A504" s="42"/>
      <c r="B504" s="43"/>
      <c r="C504" s="44"/>
      <c r="D504" s="223" t="s">
        <v>144</v>
      </c>
      <c r="E504" s="44"/>
      <c r="F504" s="224" t="s">
        <v>403</v>
      </c>
      <c r="G504" s="44"/>
      <c r="H504" s="44"/>
      <c r="I504" s="225"/>
      <c r="J504" s="44"/>
      <c r="K504" s="44"/>
      <c r="L504" s="48"/>
      <c r="M504" s="226"/>
      <c r="N504" s="227"/>
      <c r="O504" s="88"/>
      <c r="P504" s="88"/>
      <c r="Q504" s="88"/>
      <c r="R504" s="88"/>
      <c r="S504" s="88"/>
      <c r="T504" s="89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T504" s="20" t="s">
        <v>144</v>
      </c>
      <c r="AU504" s="20" t="s">
        <v>91</v>
      </c>
    </row>
    <row r="505" s="13" customFormat="1">
      <c r="A505" s="13"/>
      <c r="B505" s="230"/>
      <c r="C505" s="231"/>
      <c r="D505" s="223" t="s">
        <v>148</v>
      </c>
      <c r="E505" s="232" t="s">
        <v>42</v>
      </c>
      <c r="F505" s="233" t="s">
        <v>949</v>
      </c>
      <c r="G505" s="231"/>
      <c r="H505" s="232" t="s">
        <v>42</v>
      </c>
      <c r="I505" s="234"/>
      <c r="J505" s="231"/>
      <c r="K505" s="231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148</v>
      </c>
      <c r="AU505" s="239" t="s">
        <v>91</v>
      </c>
      <c r="AV505" s="13" t="s">
        <v>86</v>
      </c>
      <c r="AW505" s="13" t="s">
        <v>40</v>
      </c>
      <c r="AX505" s="13" t="s">
        <v>81</v>
      </c>
      <c r="AY505" s="239" t="s">
        <v>135</v>
      </c>
    </row>
    <row r="506" s="14" customFormat="1">
      <c r="A506" s="14"/>
      <c r="B506" s="240"/>
      <c r="C506" s="241"/>
      <c r="D506" s="223" t="s">
        <v>148</v>
      </c>
      <c r="E506" s="242" t="s">
        <v>42</v>
      </c>
      <c r="F506" s="243" t="s">
        <v>100</v>
      </c>
      <c r="G506" s="241"/>
      <c r="H506" s="244">
        <v>5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148</v>
      </c>
      <c r="AU506" s="250" t="s">
        <v>91</v>
      </c>
      <c r="AV506" s="14" t="s">
        <v>91</v>
      </c>
      <c r="AW506" s="14" t="s">
        <v>40</v>
      </c>
      <c r="AX506" s="14" t="s">
        <v>86</v>
      </c>
      <c r="AY506" s="250" t="s">
        <v>135</v>
      </c>
    </row>
    <row r="507" s="2" customFormat="1" ht="24.15" customHeight="1">
      <c r="A507" s="42"/>
      <c r="B507" s="43"/>
      <c r="C507" s="210" t="s">
        <v>636</v>
      </c>
      <c r="D507" s="210" t="s">
        <v>138</v>
      </c>
      <c r="E507" s="211" t="s">
        <v>412</v>
      </c>
      <c r="F507" s="212" t="s">
        <v>413</v>
      </c>
      <c r="G507" s="213" t="s">
        <v>286</v>
      </c>
      <c r="H507" s="214">
        <v>1</v>
      </c>
      <c r="I507" s="215"/>
      <c r="J507" s="216">
        <f>ROUND(I507*H507,2)</f>
        <v>0</v>
      </c>
      <c r="K507" s="212" t="s">
        <v>42</v>
      </c>
      <c r="L507" s="48"/>
      <c r="M507" s="217" t="s">
        <v>42</v>
      </c>
      <c r="N507" s="218" t="s">
        <v>52</v>
      </c>
      <c r="O507" s="88"/>
      <c r="P507" s="219">
        <f>O507*H507</f>
        <v>0</v>
      </c>
      <c r="Q507" s="219">
        <v>0.42080000000000001</v>
      </c>
      <c r="R507" s="219">
        <f>Q507*H507</f>
        <v>0.42080000000000001</v>
      </c>
      <c r="S507" s="219">
        <v>0</v>
      </c>
      <c r="T507" s="220">
        <f>S507*H507</f>
        <v>0</v>
      </c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R507" s="221" t="s">
        <v>97</v>
      </c>
      <c r="AT507" s="221" t="s">
        <v>138</v>
      </c>
      <c r="AU507" s="221" t="s">
        <v>91</v>
      </c>
      <c r="AY507" s="20" t="s">
        <v>135</v>
      </c>
      <c r="BE507" s="222">
        <f>IF(N507="základní",J507,0)</f>
        <v>0</v>
      </c>
      <c r="BF507" s="222">
        <f>IF(N507="snížená",J507,0)</f>
        <v>0</v>
      </c>
      <c r="BG507" s="222">
        <f>IF(N507="zákl. přenesená",J507,0)</f>
        <v>0</v>
      </c>
      <c r="BH507" s="222">
        <f>IF(N507="sníž. přenesená",J507,0)</f>
        <v>0</v>
      </c>
      <c r="BI507" s="222">
        <f>IF(N507="nulová",J507,0)</f>
        <v>0</v>
      </c>
      <c r="BJ507" s="20" t="s">
        <v>86</v>
      </c>
      <c r="BK507" s="222">
        <f>ROUND(I507*H507,2)</f>
        <v>0</v>
      </c>
      <c r="BL507" s="20" t="s">
        <v>97</v>
      </c>
      <c r="BM507" s="221" t="s">
        <v>414</v>
      </c>
    </row>
    <row r="508" s="2" customFormat="1">
      <c r="A508" s="42"/>
      <c r="B508" s="43"/>
      <c r="C508" s="44"/>
      <c r="D508" s="223" t="s">
        <v>144</v>
      </c>
      <c r="E508" s="44"/>
      <c r="F508" s="224" t="s">
        <v>415</v>
      </c>
      <c r="G508" s="44"/>
      <c r="H508" s="44"/>
      <c r="I508" s="225"/>
      <c r="J508" s="44"/>
      <c r="K508" s="44"/>
      <c r="L508" s="48"/>
      <c r="M508" s="226"/>
      <c r="N508" s="227"/>
      <c r="O508" s="88"/>
      <c r="P508" s="88"/>
      <c r="Q508" s="88"/>
      <c r="R508" s="88"/>
      <c r="S508" s="88"/>
      <c r="T508" s="89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T508" s="20" t="s">
        <v>144</v>
      </c>
      <c r="AU508" s="20" t="s">
        <v>91</v>
      </c>
    </row>
    <row r="509" s="13" customFormat="1">
      <c r="A509" s="13"/>
      <c r="B509" s="230"/>
      <c r="C509" s="231"/>
      <c r="D509" s="223" t="s">
        <v>148</v>
      </c>
      <c r="E509" s="232" t="s">
        <v>42</v>
      </c>
      <c r="F509" s="233" t="s">
        <v>950</v>
      </c>
      <c r="G509" s="231"/>
      <c r="H509" s="232" t="s">
        <v>42</v>
      </c>
      <c r="I509" s="234"/>
      <c r="J509" s="231"/>
      <c r="K509" s="231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148</v>
      </c>
      <c r="AU509" s="239" t="s">
        <v>91</v>
      </c>
      <c r="AV509" s="13" t="s">
        <v>86</v>
      </c>
      <c r="AW509" s="13" t="s">
        <v>40</v>
      </c>
      <c r="AX509" s="13" t="s">
        <v>81</v>
      </c>
      <c r="AY509" s="239" t="s">
        <v>135</v>
      </c>
    </row>
    <row r="510" s="14" customFormat="1">
      <c r="A510" s="14"/>
      <c r="B510" s="240"/>
      <c r="C510" s="241"/>
      <c r="D510" s="223" t="s">
        <v>148</v>
      </c>
      <c r="E510" s="242" t="s">
        <v>42</v>
      </c>
      <c r="F510" s="243" t="s">
        <v>86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148</v>
      </c>
      <c r="AU510" s="250" t="s">
        <v>91</v>
      </c>
      <c r="AV510" s="14" t="s">
        <v>91</v>
      </c>
      <c r="AW510" s="14" t="s">
        <v>40</v>
      </c>
      <c r="AX510" s="14" t="s">
        <v>86</v>
      </c>
      <c r="AY510" s="250" t="s">
        <v>135</v>
      </c>
    </row>
    <row r="511" s="2" customFormat="1" ht="24.15" customHeight="1">
      <c r="A511" s="42"/>
      <c r="B511" s="43"/>
      <c r="C511" s="210" t="s">
        <v>649</v>
      </c>
      <c r="D511" s="210" t="s">
        <v>138</v>
      </c>
      <c r="E511" s="211" t="s">
        <v>429</v>
      </c>
      <c r="F511" s="212" t="s">
        <v>430</v>
      </c>
      <c r="G511" s="213" t="s">
        <v>158</v>
      </c>
      <c r="H511" s="214">
        <v>2.4940000000000002</v>
      </c>
      <c r="I511" s="215"/>
      <c r="J511" s="216">
        <f>ROUND(I511*H511,2)</f>
        <v>0</v>
      </c>
      <c r="K511" s="212" t="s">
        <v>142</v>
      </c>
      <c r="L511" s="48"/>
      <c r="M511" s="217" t="s">
        <v>42</v>
      </c>
      <c r="N511" s="218" t="s">
        <v>52</v>
      </c>
      <c r="O511" s="88"/>
      <c r="P511" s="219">
        <f>O511*H511</f>
        <v>0</v>
      </c>
      <c r="Q511" s="219">
        <v>0</v>
      </c>
      <c r="R511" s="219">
        <f>Q511*H511</f>
        <v>0</v>
      </c>
      <c r="S511" s="219">
        <v>0</v>
      </c>
      <c r="T511" s="220">
        <f>S511*H511</f>
        <v>0</v>
      </c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R511" s="221" t="s">
        <v>97</v>
      </c>
      <c r="AT511" s="221" t="s">
        <v>138</v>
      </c>
      <c r="AU511" s="221" t="s">
        <v>91</v>
      </c>
      <c r="AY511" s="20" t="s">
        <v>135</v>
      </c>
      <c r="BE511" s="222">
        <f>IF(N511="základní",J511,0)</f>
        <v>0</v>
      </c>
      <c r="BF511" s="222">
        <f>IF(N511="snížená",J511,0)</f>
        <v>0</v>
      </c>
      <c r="BG511" s="222">
        <f>IF(N511="zákl. přenesená",J511,0)</f>
        <v>0</v>
      </c>
      <c r="BH511" s="222">
        <f>IF(N511="sníž. přenesená",J511,0)</f>
        <v>0</v>
      </c>
      <c r="BI511" s="222">
        <f>IF(N511="nulová",J511,0)</f>
        <v>0</v>
      </c>
      <c r="BJ511" s="20" t="s">
        <v>86</v>
      </c>
      <c r="BK511" s="222">
        <f>ROUND(I511*H511,2)</f>
        <v>0</v>
      </c>
      <c r="BL511" s="20" t="s">
        <v>97</v>
      </c>
      <c r="BM511" s="221" t="s">
        <v>431</v>
      </c>
    </row>
    <row r="512" s="2" customFormat="1">
      <c r="A512" s="42"/>
      <c r="B512" s="43"/>
      <c r="C512" s="44"/>
      <c r="D512" s="223" t="s">
        <v>144</v>
      </c>
      <c r="E512" s="44"/>
      <c r="F512" s="224" t="s">
        <v>432</v>
      </c>
      <c r="G512" s="44"/>
      <c r="H512" s="44"/>
      <c r="I512" s="225"/>
      <c r="J512" s="44"/>
      <c r="K512" s="44"/>
      <c r="L512" s="48"/>
      <c r="M512" s="226"/>
      <c r="N512" s="227"/>
      <c r="O512" s="88"/>
      <c r="P512" s="88"/>
      <c r="Q512" s="88"/>
      <c r="R512" s="88"/>
      <c r="S512" s="88"/>
      <c r="T512" s="89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T512" s="20" t="s">
        <v>144</v>
      </c>
      <c r="AU512" s="20" t="s">
        <v>91</v>
      </c>
    </row>
    <row r="513" s="2" customFormat="1">
      <c r="A513" s="42"/>
      <c r="B513" s="43"/>
      <c r="C513" s="44"/>
      <c r="D513" s="228" t="s">
        <v>146</v>
      </c>
      <c r="E513" s="44"/>
      <c r="F513" s="229" t="s">
        <v>433</v>
      </c>
      <c r="G513" s="44"/>
      <c r="H513" s="44"/>
      <c r="I513" s="225"/>
      <c r="J513" s="44"/>
      <c r="K513" s="44"/>
      <c r="L513" s="48"/>
      <c r="M513" s="226"/>
      <c r="N513" s="227"/>
      <c r="O513" s="88"/>
      <c r="P513" s="88"/>
      <c r="Q513" s="88"/>
      <c r="R513" s="88"/>
      <c r="S513" s="88"/>
      <c r="T513" s="89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T513" s="20" t="s">
        <v>146</v>
      </c>
      <c r="AU513" s="20" t="s">
        <v>91</v>
      </c>
    </row>
    <row r="514" s="2" customFormat="1">
      <c r="A514" s="42"/>
      <c r="B514" s="43"/>
      <c r="C514" s="44"/>
      <c r="D514" s="223" t="s">
        <v>189</v>
      </c>
      <c r="E514" s="44"/>
      <c r="F514" s="261" t="s">
        <v>434</v>
      </c>
      <c r="G514" s="44"/>
      <c r="H514" s="44"/>
      <c r="I514" s="225"/>
      <c r="J514" s="44"/>
      <c r="K514" s="44"/>
      <c r="L514" s="48"/>
      <c r="M514" s="226"/>
      <c r="N514" s="227"/>
      <c r="O514" s="88"/>
      <c r="P514" s="88"/>
      <c r="Q514" s="88"/>
      <c r="R514" s="88"/>
      <c r="S514" s="88"/>
      <c r="T514" s="89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T514" s="20" t="s">
        <v>189</v>
      </c>
      <c r="AU514" s="20" t="s">
        <v>91</v>
      </c>
    </row>
    <row r="515" s="12" customFormat="1" ht="22.8" customHeight="1">
      <c r="A515" s="12"/>
      <c r="B515" s="194"/>
      <c r="C515" s="195"/>
      <c r="D515" s="196" t="s">
        <v>80</v>
      </c>
      <c r="E515" s="208" t="s">
        <v>951</v>
      </c>
      <c r="F515" s="208" t="s">
        <v>952</v>
      </c>
      <c r="G515" s="195"/>
      <c r="H515" s="195"/>
      <c r="I515" s="198"/>
      <c r="J515" s="209">
        <f>BK515</f>
        <v>0</v>
      </c>
      <c r="K515" s="195"/>
      <c r="L515" s="200"/>
      <c r="M515" s="201"/>
      <c r="N515" s="202"/>
      <c r="O515" s="202"/>
      <c r="P515" s="203">
        <f>SUM(P516:P519)</f>
        <v>0</v>
      </c>
      <c r="Q515" s="202"/>
      <c r="R515" s="203">
        <f>SUM(R516:R519)</f>
        <v>0</v>
      </c>
      <c r="S515" s="202"/>
      <c r="T515" s="204">
        <f>SUM(T516:T519)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5" t="s">
        <v>86</v>
      </c>
      <c r="AT515" s="206" t="s">
        <v>80</v>
      </c>
      <c r="AU515" s="206" t="s">
        <v>86</v>
      </c>
      <c r="AY515" s="205" t="s">
        <v>135</v>
      </c>
      <c r="BK515" s="207">
        <f>SUM(BK516:BK519)</f>
        <v>0</v>
      </c>
    </row>
    <row r="516" s="2" customFormat="1" ht="24.15" customHeight="1">
      <c r="A516" s="42"/>
      <c r="B516" s="43"/>
      <c r="C516" s="210" t="s">
        <v>656</v>
      </c>
      <c r="D516" s="210" t="s">
        <v>138</v>
      </c>
      <c r="E516" s="211" t="s">
        <v>953</v>
      </c>
      <c r="F516" s="212" t="s">
        <v>954</v>
      </c>
      <c r="G516" s="213" t="s">
        <v>286</v>
      </c>
      <c r="H516" s="214">
        <v>1</v>
      </c>
      <c r="I516" s="215"/>
      <c r="J516" s="216">
        <f>ROUND(I516*H516,2)</f>
        <v>0</v>
      </c>
      <c r="K516" s="212" t="s">
        <v>42</v>
      </c>
      <c r="L516" s="48"/>
      <c r="M516" s="217" t="s">
        <v>42</v>
      </c>
      <c r="N516" s="218" t="s">
        <v>52</v>
      </c>
      <c r="O516" s="88"/>
      <c r="P516" s="219">
        <f>O516*H516</f>
        <v>0</v>
      </c>
      <c r="Q516" s="219">
        <v>0</v>
      </c>
      <c r="R516" s="219">
        <f>Q516*H516</f>
        <v>0</v>
      </c>
      <c r="S516" s="219">
        <v>0</v>
      </c>
      <c r="T516" s="220">
        <f>S516*H516</f>
        <v>0</v>
      </c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R516" s="221" t="s">
        <v>97</v>
      </c>
      <c r="AT516" s="221" t="s">
        <v>138</v>
      </c>
      <c r="AU516" s="221" t="s">
        <v>91</v>
      </c>
      <c r="AY516" s="20" t="s">
        <v>135</v>
      </c>
      <c r="BE516" s="222">
        <f>IF(N516="základní",J516,0)</f>
        <v>0</v>
      </c>
      <c r="BF516" s="222">
        <f>IF(N516="snížená",J516,0)</f>
        <v>0</v>
      </c>
      <c r="BG516" s="222">
        <f>IF(N516="zákl. přenesená",J516,0)</f>
        <v>0</v>
      </c>
      <c r="BH516" s="222">
        <f>IF(N516="sníž. přenesená",J516,0)</f>
        <v>0</v>
      </c>
      <c r="BI516" s="222">
        <f>IF(N516="nulová",J516,0)</f>
        <v>0</v>
      </c>
      <c r="BJ516" s="20" t="s">
        <v>86</v>
      </c>
      <c r="BK516" s="222">
        <f>ROUND(I516*H516,2)</f>
        <v>0</v>
      </c>
      <c r="BL516" s="20" t="s">
        <v>97</v>
      </c>
      <c r="BM516" s="221" t="s">
        <v>955</v>
      </c>
    </row>
    <row r="517" s="2" customFormat="1">
      <c r="A517" s="42"/>
      <c r="B517" s="43"/>
      <c r="C517" s="44"/>
      <c r="D517" s="223" t="s">
        <v>144</v>
      </c>
      <c r="E517" s="44"/>
      <c r="F517" s="224" t="s">
        <v>956</v>
      </c>
      <c r="G517" s="44"/>
      <c r="H517" s="44"/>
      <c r="I517" s="225"/>
      <c r="J517" s="44"/>
      <c r="K517" s="44"/>
      <c r="L517" s="48"/>
      <c r="M517" s="226"/>
      <c r="N517" s="227"/>
      <c r="O517" s="88"/>
      <c r="P517" s="88"/>
      <c r="Q517" s="88"/>
      <c r="R517" s="88"/>
      <c r="S517" s="88"/>
      <c r="T517" s="89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T517" s="20" t="s">
        <v>144</v>
      </c>
      <c r="AU517" s="20" t="s">
        <v>91</v>
      </c>
    </row>
    <row r="518" s="13" customFormat="1">
      <c r="A518" s="13"/>
      <c r="B518" s="230"/>
      <c r="C518" s="231"/>
      <c r="D518" s="223" t="s">
        <v>148</v>
      </c>
      <c r="E518" s="232" t="s">
        <v>42</v>
      </c>
      <c r="F518" s="233" t="s">
        <v>957</v>
      </c>
      <c r="G518" s="231"/>
      <c r="H518" s="232" t="s">
        <v>42</v>
      </c>
      <c r="I518" s="234"/>
      <c r="J518" s="231"/>
      <c r="K518" s="231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148</v>
      </c>
      <c r="AU518" s="239" t="s">
        <v>91</v>
      </c>
      <c r="AV518" s="13" t="s">
        <v>86</v>
      </c>
      <c r="AW518" s="13" t="s">
        <v>40</v>
      </c>
      <c r="AX518" s="13" t="s">
        <v>81</v>
      </c>
      <c r="AY518" s="239" t="s">
        <v>135</v>
      </c>
    </row>
    <row r="519" s="14" customFormat="1">
      <c r="A519" s="14"/>
      <c r="B519" s="240"/>
      <c r="C519" s="241"/>
      <c r="D519" s="223" t="s">
        <v>148</v>
      </c>
      <c r="E519" s="242" t="s">
        <v>42</v>
      </c>
      <c r="F519" s="243" t="s">
        <v>86</v>
      </c>
      <c r="G519" s="241"/>
      <c r="H519" s="244">
        <v>1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148</v>
      </c>
      <c r="AU519" s="250" t="s">
        <v>91</v>
      </c>
      <c r="AV519" s="14" t="s">
        <v>91</v>
      </c>
      <c r="AW519" s="14" t="s">
        <v>40</v>
      </c>
      <c r="AX519" s="14" t="s">
        <v>86</v>
      </c>
      <c r="AY519" s="250" t="s">
        <v>135</v>
      </c>
    </row>
    <row r="520" s="12" customFormat="1" ht="22.8" customHeight="1">
      <c r="A520" s="12"/>
      <c r="B520" s="194"/>
      <c r="C520" s="195"/>
      <c r="D520" s="196" t="s">
        <v>80</v>
      </c>
      <c r="E520" s="208" t="s">
        <v>201</v>
      </c>
      <c r="F520" s="208" t="s">
        <v>435</v>
      </c>
      <c r="G520" s="195"/>
      <c r="H520" s="195"/>
      <c r="I520" s="198"/>
      <c r="J520" s="209">
        <f>BK520</f>
        <v>0</v>
      </c>
      <c r="K520" s="195"/>
      <c r="L520" s="200"/>
      <c r="M520" s="201"/>
      <c r="N520" s="202"/>
      <c r="O520" s="202"/>
      <c r="P520" s="203">
        <f>P521+P547</f>
        <v>0</v>
      </c>
      <c r="Q520" s="202"/>
      <c r="R520" s="203">
        <f>R521+R547</f>
        <v>0.14518299999999998</v>
      </c>
      <c r="S520" s="202"/>
      <c r="T520" s="204">
        <f>T521+T547</f>
        <v>472.25249999999983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5" t="s">
        <v>86</v>
      </c>
      <c r="AT520" s="206" t="s">
        <v>80</v>
      </c>
      <c r="AU520" s="206" t="s">
        <v>86</v>
      </c>
      <c r="AY520" s="205" t="s">
        <v>135</v>
      </c>
      <c r="BK520" s="207">
        <f>BK521+BK547</f>
        <v>0</v>
      </c>
    </row>
    <row r="521" s="12" customFormat="1" ht="20.88" customHeight="1">
      <c r="A521" s="12"/>
      <c r="B521" s="194"/>
      <c r="C521" s="195"/>
      <c r="D521" s="196" t="s">
        <v>80</v>
      </c>
      <c r="E521" s="208" t="s">
        <v>436</v>
      </c>
      <c r="F521" s="208" t="s">
        <v>437</v>
      </c>
      <c r="G521" s="195"/>
      <c r="H521" s="195"/>
      <c r="I521" s="198"/>
      <c r="J521" s="209">
        <f>BK521</f>
        <v>0</v>
      </c>
      <c r="K521" s="195"/>
      <c r="L521" s="200"/>
      <c r="M521" s="201"/>
      <c r="N521" s="202"/>
      <c r="O521" s="202"/>
      <c r="P521" s="203">
        <f>SUM(P522:P546)</f>
        <v>0</v>
      </c>
      <c r="Q521" s="202"/>
      <c r="R521" s="203">
        <f>SUM(R522:R546)</f>
        <v>0.11711799999999997</v>
      </c>
      <c r="S521" s="202"/>
      <c r="T521" s="204">
        <f>SUM(T522:T546)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5" t="s">
        <v>86</v>
      </c>
      <c r="AT521" s="206" t="s">
        <v>80</v>
      </c>
      <c r="AU521" s="206" t="s">
        <v>91</v>
      </c>
      <c r="AY521" s="205" t="s">
        <v>135</v>
      </c>
      <c r="BK521" s="207">
        <f>SUM(BK522:BK546)</f>
        <v>0</v>
      </c>
    </row>
    <row r="522" s="2" customFormat="1" ht="16.5" customHeight="1">
      <c r="A522" s="42"/>
      <c r="B522" s="43"/>
      <c r="C522" s="210" t="s">
        <v>662</v>
      </c>
      <c r="D522" s="210" t="s">
        <v>138</v>
      </c>
      <c r="E522" s="211" t="s">
        <v>439</v>
      </c>
      <c r="F522" s="212" t="s">
        <v>440</v>
      </c>
      <c r="G522" s="213" t="s">
        <v>441</v>
      </c>
      <c r="H522" s="214">
        <v>1</v>
      </c>
      <c r="I522" s="215"/>
      <c r="J522" s="216">
        <f>ROUND(I522*H522,2)</f>
        <v>0</v>
      </c>
      <c r="K522" s="212" t="s">
        <v>142</v>
      </c>
      <c r="L522" s="48"/>
      <c r="M522" s="217" t="s">
        <v>42</v>
      </c>
      <c r="N522" s="218" t="s">
        <v>52</v>
      </c>
      <c r="O522" s="88"/>
      <c r="P522" s="219">
        <f>O522*H522</f>
        <v>0</v>
      </c>
      <c r="Q522" s="219">
        <v>0</v>
      </c>
      <c r="R522" s="219">
        <f>Q522*H522</f>
        <v>0</v>
      </c>
      <c r="S522" s="219">
        <v>0</v>
      </c>
      <c r="T522" s="220">
        <f>S522*H522</f>
        <v>0</v>
      </c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R522" s="221" t="s">
        <v>442</v>
      </c>
      <c r="AT522" s="221" t="s">
        <v>138</v>
      </c>
      <c r="AU522" s="221" t="s">
        <v>94</v>
      </c>
      <c r="AY522" s="20" t="s">
        <v>135</v>
      </c>
      <c r="BE522" s="222">
        <f>IF(N522="základní",J522,0)</f>
        <v>0</v>
      </c>
      <c r="BF522" s="222">
        <f>IF(N522="snížená",J522,0)</f>
        <v>0</v>
      </c>
      <c r="BG522" s="222">
        <f>IF(N522="zákl. přenesená",J522,0)</f>
        <v>0</v>
      </c>
      <c r="BH522" s="222">
        <f>IF(N522="sníž. přenesená",J522,0)</f>
        <v>0</v>
      </c>
      <c r="BI522" s="222">
        <f>IF(N522="nulová",J522,0)</f>
        <v>0</v>
      </c>
      <c r="BJ522" s="20" t="s">
        <v>86</v>
      </c>
      <c r="BK522" s="222">
        <f>ROUND(I522*H522,2)</f>
        <v>0</v>
      </c>
      <c r="BL522" s="20" t="s">
        <v>442</v>
      </c>
      <c r="BM522" s="221" t="s">
        <v>443</v>
      </c>
    </row>
    <row r="523" s="2" customFormat="1">
      <c r="A523" s="42"/>
      <c r="B523" s="43"/>
      <c r="C523" s="44"/>
      <c r="D523" s="223" t="s">
        <v>144</v>
      </c>
      <c r="E523" s="44"/>
      <c r="F523" s="224" t="s">
        <v>440</v>
      </c>
      <c r="G523" s="44"/>
      <c r="H523" s="44"/>
      <c r="I523" s="225"/>
      <c r="J523" s="44"/>
      <c r="K523" s="44"/>
      <c r="L523" s="48"/>
      <c r="M523" s="226"/>
      <c r="N523" s="227"/>
      <c r="O523" s="88"/>
      <c r="P523" s="88"/>
      <c r="Q523" s="88"/>
      <c r="R523" s="88"/>
      <c r="S523" s="88"/>
      <c r="T523" s="89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T523" s="20" t="s">
        <v>144</v>
      </c>
      <c r="AU523" s="20" t="s">
        <v>94</v>
      </c>
    </row>
    <row r="524" s="2" customFormat="1">
      <c r="A524" s="42"/>
      <c r="B524" s="43"/>
      <c r="C524" s="44"/>
      <c r="D524" s="228" t="s">
        <v>146</v>
      </c>
      <c r="E524" s="44"/>
      <c r="F524" s="229" t="s">
        <v>444</v>
      </c>
      <c r="G524" s="44"/>
      <c r="H524" s="44"/>
      <c r="I524" s="225"/>
      <c r="J524" s="44"/>
      <c r="K524" s="44"/>
      <c r="L524" s="48"/>
      <c r="M524" s="226"/>
      <c r="N524" s="227"/>
      <c r="O524" s="88"/>
      <c r="P524" s="88"/>
      <c r="Q524" s="88"/>
      <c r="R524" s="88"/>
      <c r="S524" s="88"/>
      <c r="T524" s="89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T524" s="20" t="s">
        <v>146</v>
      </c>
      <c r="AU524" s="20" t="s">
        <v>94</v>
      </c>
    </row>
    <row r="525" s="13" customFormat="1">
      <c r="A525" s="13"/>
      <c r="B525" s="230"/>
      <c r="C525" s="231"/>
      <c r="D525" s="223" t="s">
        <v>148</v>
      </c>
      <c r="E525" s="232" t="s">
        <v>42</v>
      </c>
      <c r="F525" s="233" t="s">
        <v>958</v>
      </c>
      <c r="G525" s="231"/>
      <c r="H525" s="232" t="s">
        <v>42</v>
      </c>
      <c r="I525" s="234"/>
      <c r="J525" s="231"/>
      <c r="K525" s="231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148</v>
      </c>
      <c r="AU525" s="239" t="s">
        <v>94</v>
      </c>
      <c r="AV525" s="13" t="s">
        <v>86</v>
      </c>
      <c r="AW525" s="13" t="s">
        <v>40</v>
      </c>
      <c r="AX525" s="13" t="s">
        <v>81</v>
      </c>
      <c r="AY525" s="239" t="s">
        <v>135</v>
      </c>
    </row>
    <row r="526" s="13" customFormat="1">
      <c r="A526" s="13"/>
      <c r="B526" s="230"/>
      <c r="C526" s="231"/>
      <c r="D526" s="223" t="s">
        <v>148</v>
      </c>
      <c r="E526" s="232" t="s">
        <v>42</v>
      </c>
      <c r="F526" s="233" t="s">
        <v>446</v>
      </c>
      <c r="G526" s="231"/>
      <c r="H526" s="232" t="s">
        <v>42</v>
      </c>
      <c r="I526" s="234"/>
      <c r="J526" s="231"/>
      <c r="K526" s="231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148</v>
      </c>
      <c r="AU526" s="239" t="s">
        <v>94</v>
      </c>
      <c r="AV526" s="13" t="s">
        <v>86</v>
      </c>
      <c r="AW526" s="13" t="s">
        <v>40</v>
      </c>
      <c r="AX526" s="13" t="s">
        <v>81</v>
      </c>
      <c r="AY526" s="239" t="s">
        <v>135</v>
      </c>
    </row>
    <row r="527" s="13" customFormat="1">
      <c r="A527" s="13"/>
      <c r="B527" s="230"/>
      <c r="C527" s="231"/>
      <c r="D527" s="223" t="s">
        <v>148</v>
      </c>
      <c r="E527" s="232" t="s">
        <v>42</v>
      </c>
      <c r="F527" s="233" t="s">
        <v>447</v>
      </c>
      <c r="G527" s="231"/>
      <c r="H527" s="232" t="s">
        <v>42</v>
      </c>
      <c r="I527" s="234"/>
      <c r="J527" s="231"/>
      <c r="K527" s="231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148</v>
      </c>
      <c r="AU527" s="239" t="s">
        <v>94</v>
      </c>
      <c r="AV527" s="13" t="s">
        <v>86</v>
      </c>
      <c r="AW527" s="13" t="s">
        <v>40</v>
      </c>
      <c r="AX527" s="13" t="s">
        <v>81</v>
      </c>
      <c r="AY527" s="239" t="s">
        <v>135</v>
      </c>
    </row>
    <row r="528" s="14" customFormat="1">
      <c r="A528" s="14"/>
      <c r="B528" s="240"/>
      <c r="C528" s="241"/>
      <c r="D528" s="223" t="s">
        <v>148</v>
      </c>
      <c r="E528" s="242" t="s">
        <v>42</v>
      </c>
      <c r="F528" s="243" t="s">
        <v>86</v>
      </c>
      <c r="G528" s="241"/>
      <c r="H528" s="244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148</v>
      </c>
      <c r="AU528" s="250" t="s">
        <v>94</v>
      </c>
      <c r="AV528" s="14" t="s">
        <v>91</v>
      </c>
      <c r="AW528" s="14" t="s">
        <v>40</v>
      </c>
      <c r="AX528" s="14" t="s">
        <v>86</v>
      </c>
      <c r="AY528" s="250" t="s">
        <v>135</v>
      </c>
    </row>
    <row r="529" s="2" customFormat="1" ht="24.15" customHeight="1">
      <c r="A529" s="42"/>
      <c r="B529" s="43"/>
      <c r="C529" s="210" t="s">
        <v>669</v>
      </c>
      <c r="D529" s="210" t="s">
        <v>138</v>
      </c>
      <c r="E529" s="211" t="s">
        <v>449</v>
      </c>
      <c r="F529" s="212" t="s">
        <v>450</v>
      </c>
      <c r="G529" s="213" t="s">
        <v>286</v>
      </c>
      <c r="H529" s="214">
        <v>4</v>
      </c>
      <c r="I529" s="215"/>
      <c r="J529" s="216">
        <f>ROUND(I529*H529,2)</f>
        <v>0</v>
      </c>
      <c r="K529" s="212" t="s">
        <v>142</v>
      </c>
      <c r="L529" s="48"/>
      <c r="M529" s="217" t="s">
        <v>42</v>
      </c>
      <c r="N529" s="218" t="s">
        <v>52</v>
      </c>
      <c r="O529" s="88"/>
      <c r="P529" s="219">
        <f>O529*H529</f>
        <v>0</v>
      </c>
      <c r="Q529" s="219">
        <v>0.00069999999999999999</v>
      </c>
      <c r="R529" s="219">
        <f>Q529*H529</f>
        <v>0.0028</v>
      </c>
      <c r="S529" s="219">
        <v>0</v>
      </c>
      <c r="T529" s="220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21" t="s">
        <v>97</v>
      </c>
      <c r="AT529" s="221" t="s">
        <v>138</v>
      </c>
      <c r="AU529" s="221" t="s">
        <v>94</v>
      </c>
      <c r="AY529" s="20" t="s">
        <v>135</v>
      </c>
      <c r="BE529" s="222">
        <f>IF(N529="základní",J529,0)</f>
        <v>0</v>
      </c>
      <c r="BF529" s="222">
        <f>IF(N529="snížená",J529,0)</f>
        <v>0</v>
      </c>
      <c r="BG529" s="222">
        <f>IF(N529="zákl. přenesená",J529,0)</f>
        <v>0</v>
      </c>
      <c r="BH529" s="222">
        <f>IF(N529="sníž. přenesená",J529,0)</f>
        <v>0</v>
      </c>
      <c r="BI529" s="222">
        <f>IF(N529="nulová",J529,0)</f>
        <v>0</v>
      </c>
      <c r="BJ529" s="20" t="s">
        <v>86</v>
      </c>
      <c r="BK529" s="222">
        <f>ROUND(I529*H529,2)</f>
        <v>0</v>
      </c>
      <c r="BL529" s="20" t="s">
        <v>97</v>
      </c>
      <c r="BM529" s="221" t="s">
        <v>451</v>
      </c>
    </row>
    <row r="530" s="2" customFormat="1">
      <c r="A530" s="42"/>
      <c r="B530" s="43"/>
      <c r="C530" s="44"/>
      <c r="D530" s="223" t="s">
        <v>144</v>
      </c>
      <c r="E530" s="44"/>
      <c r="F530" s="224" t="s">
        <v>452</v>
      </c>
      <c r="G530" s="44"/>
      <c r="H530" s="44"/>
      <c r="I530" s="225"/>
      <c r="J530" s="44"/>
      <c r="K530" s="44"/>
      <c r="L530" s="48"/>
      <c r="M530" s="226"/>
      <c r="N530" s="227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144</v>
      </c>
      <c r="AU530" s="20" t="s">
        <v>94</v>
      </c>
    </row>
    <row r="531" s="2" customFormat="1">
      <c r="A531" s="42"/>
      <c r="B531" s="43"/>
      <c r="C531" s="44"/>
      <c r="D531" s="228" t="s">
        <v>146</v>
      </c>
      <c r="E531" s="44"/>
      <c r="F531" s="229" t="s">
        <v>453</v>
      </c>
      <c r="G531" s="44"/>
      <c r="H531" s="44"/>
      <c r="I531" s="225"/>
      <c r="J531" s="44"/>
      <c r="K531" s="44"/>
      <c r="L531" s="48"/>
      <c r="M531" s="226"/>
      <c r="N531" s="227"/>
      <c r="O531" s="88"/>
      <c r="P531" s="88"/>
      <c r="Q531" s="88"/>
      <c r="R531" s="88"/>
      <c r="S531" s="88"/>
      <c r="T531" s="89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T531" s="20" t="s">
        <v>146</v>
      </c>
      <c r="AU531" s="20" t="s">
        <v>94</v>
      </c>
    </row>
    <row r="532" s="13" customFormat="1">
      <c r="A532" s="13"/>
      <c r="B532" s="230"/>
      <c r="C532" s="231"/>
      <c r="D532" s="223" t="s">
        <v>148</v>
      </c>
      <c r="E532" s="232" t="s">
        <v>42</v>
      </c>
      <c r="F532" s="233" t="s">
        <v>959</v>
      </c>
      <c r="G532" s="231"/>
      <c r="H532" s="232" t="s">
        <v>42</v>
      </c>
      <c r="I532" s="234"/>
      <c r="J532" s="231"/>
      <c r="K532" s="231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148</v>
      </c>
      <c r="AU532" s="239" t="s">
        <v>94</v>
      </c>
      <c r="AV532" s="13" t="s">
        <v>86</v>
      </c>
      <c r="AW532" s="13" t="s">
        <v>40</v>
      </c>
      <c r="AX532" s="13" t="s">
        <v>81</v>
      </c>
      <c r="AY532" s="239" t="s">
        <v>135</v>
      </c>
    </row>
    <row r="533" s="14" customFormat="1">
      <c r="A533" s="14"/>
      <c r="B533" s="240"/>
      <c r="C533" s="241"/>
      <c r="D533" s="223" t="s">
        <v>148</v>
      </c>
      <c r="E533" s="242" t="s">
        <v>42</v>
      </c>
      <c r="F533" s="243" t="s">
        <v>960</v>
      </c>
      <c r="G533" s="241"/>
      <c r="H533" s="244">
        <v>4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148</v>
      </c>
      <c r="AU533" s="250" t="s">
        <v>94</v>
      </c>
      <c r="AV533" s="14" t="s">
        <v>91</v>
      </c>
      <c r="AW533" s="14" t="s">
        <v>40</v>
      </c>
      <c r="AX533" s="14" t="s">
        <v>81</v>
      </c>
      <c r="AY533" s="250" t="s">
        <v>135</v>
      </c>
    </row>
    <row r="534" s="15" customFormat="1">
      <c r="A534" s="15"/>
      <c r="B534" s="262"/>
      <c r="C534" s="263"/>
      <c r="D534" s="223" t="s">
        <v>148</v>
      </c>
      <c r="E534" s="264" t="s">
        <v>42</v>
      </c>
      <c r="F534" s="265" t="s">
        <v>251</v>
      </c>
      <c r="G534" s="263"/>
      <c r="H534" s="266">
        <v>4</v>
      </c>
      <c r="I534" s="267"/>
      <c r="J534" s="263"/>
      <c r="K534" s="263"/>
      <c r="L534" s="268"/>
      <c r="M534" s="269"/>
      <c r="N534" s="270"/>
      <c r="O534" s="270"/>
      <c r="P534" s="270"/>
      <c r="Q534" s="270"/>
      <c r="R534" s="270"/>
      <c r="S534" s="270"/>
      <c r="T534" s="271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2" t="s">
        <v>148</v>
      </c>
      <c r="AU534" s="272" t="s">
        <v>94</v>
      </c>
      <c r="AV534" s="15" t="s">
        <v>97</v>
      </c>
      <c r="AW534" s="15" t="s">
        <v>4</v>
      </c>
      <c r="AX534" s="15" t="s">
        <v>86</v>
      </c>
      <c r="AY534" s="272" t="s">
        <v>135</v>
      </c>
    </row>
    <row r="535" s="2" customFormat="1" ht="24.15" customHeight="1">
      <c r="A535" s="42"/>
      <c r="B535" s="43"/>
      <c r="C535" s="210" t="s">
        <v>676</v>
      </c>
      <c r="D535" s="210" t="s">
        <v>138</v>
      </c>
      <c r="E535" s="211" t="s">
        <v>471</v>
      </c>
      <c r="F535" s="212" t="s">
        <v>472</v>
      </c>
      <c r="G535" s="213" t="s">
        <v>141</v>
      </c>
      <c r="H535" s="214">
        <v>43.799999999999997</v>
      </c>
      <c r="I535" s="215"/>
      <c r="J535" s="216">
        <f>ROUND(I535*H535,2)</f>
        <v>0</v>
      </c>
      <c r="K535" s="212" t="s">
        <v>142</v>
      </c>
      <c r="L535" s="48"/>
      <c r="M535" s="217" t="s">
        <v>42</v>
      </c>
      <c r="N535" s="218" t="s">
        <v>52</v>
      </c>
      <c r="O535" s="88"/>
      <c r="P535" s="219">
        <f>O535*H535</f>
        <v>0</v>
      </c>
      <c r="Q535" s="219">
        <v>0.0025999999999999999</v>
      </c>
      <c r="R535" s="219">
        <f>Q535*H535</f>
        <v>0.11387999999999998</v>
      </c>
      <c r="S535" s="219">
        <v>0</v>
      </c>
      <c r="T535" s="220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21" t="s">
        <v>97</v>
      </c>
      <c r="AT535" s="221" t="s">
        <v>138</v>
      </c>
      <c r="AU535" s="221" t="s">
        <v>94</v>
      </c>
      <c r="AY535" s="20" t="s">
        <v>135</v>
      </c>
      <c r="BE535" s="222">
        <f>IF(N535="základní",J535,0)</f>
        <v>0</v>
      </c>
      <c r="BF535" s="222">
        <f>IF(N535="snížená",J535,0)</f>
        <v>0</v>
      </c>
      <c r="BG535" s="222">
        <f>IF(N535="zákl. přenesená",J535,0)</f>
        <v>0</v>
      </c>
      <c r="BH535" s="222">
        <f>IF(N535="sníž. přenesená",J535,0)</f>
        <v>0</v>
      </c>
      <c r="BI535" s="222">
        <f>IF(N535="nulová",J535,0)</f>
        <v>0</v>
      </c>
      <c r="BJ535" s="20" t="s">
        <v>86</v>
      </c>
      <c r="BK535" s="222">
        <f>ROUND(I535*H535,2)</f>
        <v>0</v>
      </c>
      <c r="BL535" s="20" t="s">
        <v>97</v>
      </c>
      <c r="BM535" s="221" t="s">
        <v>473</v>
      </c>
    </row>
    <row r="536" s="2" customFormat="1">
      <c r="A536" s="42"/>
      <c r="B536" s="43"/>
      <c r="C536" s="44"/>
      <c r="D536" s="223" t="s">
        <v>144</v>
      </c>
      <c r="E536" s="44"/>
      <c r="F536" s="224" t="s">
        <v>474</v>
      </c>
      <c r="G536" s="44"/>
      <c r="H536" s="44"/>
      <c r="I536" s="225"/>
      <c r="J536" s="44"/>
      <c r="K536" s="44"/>
      <c r="L536" s="48"/>
      <c r="M536" s="226"/>
      <c r="N536" s="227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144</v>
      </c>
      <c r="AU536" s="20" t="s">
        <v>94</v>
      </c>
    </row>
    <row r="537" s="2" customFormat="1">
      <c r="A537" s="42"/>
      <c r="B537" s="43"/>
      <c r="C537" s="44"/>
      <c r="D537" s="228" t="s">
        <v>146</v>
      </c>
      <c r="E537" s="44"/>
      <c r="F537" s="229" t="s">
        <v>475</v>
      </c>
      <c r="G537" s="44"/>
      <c r="H537" s="44"/>
      <c r="I537" s="225"/>
      <c r="J537" s="44"/>
      <c r="K537" s="44"/>
      <c r="L537" s="48"/>
      <c r="M537" s="226"/>
      <c r="N537" s="227"/>
      <c r="O537" s="88"/>
      <c r="P537" s="88"/>
      <c r="Q537" s="88"/>
      <c r="R537" s="88"/>
      <c r="S537" s="88"/>
      <c r="T537" s="89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T537" s="20" t="s">
        <v>146</v>
      </c>
      <c r="AU537" s="20" t="s">
        <v>94</v>
      </c>
    </row>
    <row r="538" s="13" customFormat="1">
      <c r="A538" s="13"/>
      <c r="B538" s="230"/>
      <c r="C538" s="231"/>
      <c r="D538" s="223" t="s">
        <v>148</v>
      </c>
      <c r="E538" s="232" t="s">
        <v>42</v>
      </c>
      <c r="F538" s="233" t="s">
        <v>961</v>
      </c>
      <c r="G538" s="231"/>
      <c r="H538" s="232" t="s">
        <v>42</v>
      </c>
      <c r="I538" s="234"/>
      <c r="J538" s="231"/>
      <c r="K538" s="231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148</v>
      </c>
      <c r="AU538" s="239" t="s">
        <v>94</v>
      </c>
      <c r="AV538" s="13" t="s">
        <v>86</v>
      </c>
      <c r="AW538" s="13" t="s">
        <v>40</v>
      </c>
      <c r="AX538" s="13" t="s">
        <v>81</v>
      </c>
      <c r="AY538" s="239" t="s">
        <v>135</v>
      </c>
    </row>
    <row r="539" s="14" customFormat="1">
      <c r="A539" s="14"/>
      <c r="B539" s="240"/>
      <c r="C539" s="241"/>
      <c r="D539" s="223" t="s">
        <v>148</v>
      </c>
      <c r="E539" s="242" t="s">
        <v>42</v>
      </c>
      <c r="F539" s="243" t="s">
        <v>962</v>
      </c>
      <c r="G539" s="241"/>
      <c r="H539" s="244">
        <v>27.300000000000001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148</v>
      </c>
      <c r="AU539" s="250" t="s">
        <v>94</v>
      </c>
      <c r="AV539" s="14" t="s">
        <v>91</v>
      </c>
      <c r="AW539" s="14" t="s">
        <v>40</v>
      </c>
      <c r="AX539" s="14" t="s">
        <v>81</v>
      </c>
      <c r="AY539" s="250" t="s">
        <v>135</v>
      </c>
    </row>
    <row r="540" s="14" customFormat="1">
      <c r="A540" s="14"/>
      <c r="B540" s="240"/>
      <c r="C540" s="241"/>
      <c r="D540" s="223" t="s">
        <v>148</v>
      </c>
      <c r="E540" s="242" t="s">
        <v>42</v>
      </c>
      <c r="F540" s="243" t="s">
        <v>963</v>
      </c>
      <c r="G540" s="241"/>
      <c r="H540" s="244">
        <v>16.5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148</v>
      </c>
      <c r="AU540" s="250" t="s">
        <v>94</v>
      </c>
      <c r="AV540" s="14" t="s">
        <v>91</v>
      </c>
      <c r="AW540" s="14" t="s">
        <v>40</v>
      </c>
      <c r="AX540" s="14" t="s">
        <v>81</v>
      </c>
      <c r="AY540" s="250" t="s">
        <v>135</v>
      </c>
    </row>
    <row r="541" s="2" customFormat="1" ht="16.5" customHeight="1">
      <c r="A541" s="42"/>
      <c r="B541" s="43"/>
      <c r="C541" s="210" t="s">
        <v>964</v>
      </c>
      <c r="D541" s="210" t="s">
        <v>138</v>
      </c>
      <c r="E541" s="211" t="s">
        <v>478</v>
      </c>
      <c r="F541" s="212" t="s">
        <v>479</v>
      </c>
      <c r="G541" s="213" t="s">
        <v>141</v>
      </c>
      <c r="H541" s="214">
        <v>43.799999999999997</v>
      </c>
      <c r="I541" s="215"/>
      <c r="J541" s="216">
        <f>ROUND(I541*H541,2)</f>
        <v>0</v>
      </c>
      <c r="K541" s="212" t="s">
        <v>142</v>
      </c>
      <c r="L541" s="48"/>
      <c r="M541" s="217" t="s">
        <v>42</v>
      </c>
      <c r="N541" s="218" t="s">
        <v>52</v>
      </c>
      <c r="O541" s="88"/>
      <c r="P541" s="219">
        <f>O541*H541</f>
        <v>0</v>
      </c>
      <c r="Q541" s="219">
        <v>1.0000000000000001E-05</v>
      </c>
      <c r="R541" s="219">
        <f>Q541*H541</f>
        <v>0.00043800000000000002</v>
      </c>
      <c r="S541" s="219">
        <v>0</v>
      </c>
      <c r="T541" s="220">
        <f>S541*H541</f>
        <v>0</v>
      </c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R541" s="221" t="s">
        <v>97</v>
      </c>
      <c r="AT541" s="221" t="s">
        <v>138</v>
      </c>
      <c r="AU541" s="221" t="s">
        <v>94</v>
      </c>
      <c r="AY541" s="20" t="s">
        <v>135</v>
      </c>
      <c r="BE541" s="222">
        <f>IF(N541="základní",J541,0)</f>
        <v>0</v>
      </c>
      <c r="BF541" s="222">
        <f>IF(N541="snížená",J541,0)</f>
        <v>0</v>
      </c>
      <c r="BG541" s="222">
        <f>IF(N541="zákl. přenesená",J541,0)</f>
        <v>0</v>
      </c>
      <c r="BH541" s="222">
        <f>IF(N541="sníž. přenesená",J541,0)</f>
        <v>0</v>
      </c>
      <c r="BI541" s="222">
        <f>IF(N541="nulová",J541,0)</f>
        <v>0</v>
      </c>
      <c r="BJ541" s="20" t="s">
        <v>86</v>
      </c>
      <c r="BK541" s="222">
        <f>ROUND(I541*H541,2)</f>
        <v>0</v>
      </c>
      <c r="BL541" s="20" t="s">
        <v>97</v>
      </c>
      <c r="BM541" s="221" t="s">
        <v>480</v>
      </c>
    </row>
    <row r="542" s="2" customFormat="1">
      <c r="A542" s="42"/>
      <c r="B542" s="43"/>
      <c r="C542" s="44"/>
      <c r="D542" s="223" t="s">
        <v>144</v>
      </c>
      <c r="E542" s="44"/>
      <c r="F542" s="224" t="s">
        <v>481</v>
      </c>
      <c r="G542" s="44"/>
      <c r="H542" s="44"/>
      <c r="I542" s="225"/>
      <c r="J542" s="44"/>
      <c r="K542" s="44"/>
      <c r="L542" s="48"/>
      <c r="M542" s="226"/>
      <c r="N542" s="227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144</v>
      </c>
      <c r="AU542" s="20" t="s">
        <v>94</v>
      </c>
    </row>
    <row r="543" s="2" customFormat="1">
      <c r="A543" s="42"/>
      <c r="B543" s="43"/>
      <c r="C543" s="44"/>
      <c r="D543" s="228" t="s">
        <v>146</v>
      </c>
      <c r="E543" s="44"/>
      <c r="F543" s="229" t="s">
        <v>482</v>
      </c>
      <c r="G543" s="44"/>
      <c r="H543" s="44"/>
      <c r="I543" s="225"/>
      <c r="J543" s="44"/>
      <c r="K543" s="44"/>
      <c r="L543" s="48"/>
      <c r="M543" s="226"/>
      <c r="N543" s="227"/>
      <c r="O543" s="88"/>
      <c r="P543" s="88"/>
      <c r="Q543" s="88"/>
      <c r="R543" s="88"/>
      <c r="S543" s="88"/>
      <c r="T543" s="89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T543" s="20" t="s">
        <v>146</v>
      </c>
      <c r="AU543" s="20" t="s">
        <v>94</v>
      </c>
    </row>
    <row r="544" s="13" customFormat="1">
      <c r="A544" s="13"/>
      <c r="B544" s="230"/>
      <c r="C544" s="231"/>
      <c r="D544" s="223" t="s">
        <v>148</v>
      </c>
      <c r="E544" s="232" t="s">
        <v>42</v>
      </c>
      <c r="F544" s="233" t="s">
        <v>961</v>
      </c>
      <c r="G544" s="231"/>
      <c r="H544" s="232" t="s">
        <v>42</v>
      </c>
      <c r="I544" s="234"/>
      <c r="J544" s="231"/>
      <c r="K544" s="231"/>
      <c r="L544" s="235"/>
      <c r="M544" s="236"/>
      <c r="N544" s="237"/>
      <c r="O544" s="237"/>
      <c r="P544" s="237"/>
      <c r="Q544" s="237"/>
      <c r="R544" s="237"/>
      <c r="S544" s="237"/>
      <c r="T544" s="23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9" t="s">
        <v>148</v>
      </c>
      <c r="AU544" s="239" t="s">
        <v>94</v>
      </c>
      <c r="AV544" s="13" t="s">
        <v>86</v>
      </c>
      <c r="AW544" s="13" t="s">
        <v>40</v>
      </c>
      <c r="AX544" s="13" t="s">
        <v>81</v>
      </c>
      <c r="AY544" s="239" t="s">
        <v>135</v>
      </c>
    </row>
    <row r="545" s="14" customFormat="1">
      <c r="A545" s="14"/>
      <c r="B545" s="240"/>
      <c r="C545" s="241"/>
      <c r="D545" s="223" t="s">
        <v>148</v>
      </c>
      <c r="E545" s="242" t="s">
        <v>42</v>
      </c>
      <c r="F545" s="243" t="s">
        <v>962</v>
      </c>
      <c r="G545" s="241"/>
      <c r="H545" s="244">
        <v>27.300000000000001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148</v>
      </c>
      <c r="AU545" s="250" t="s">
        <v>94</v>
      </c>
      <c r="AV545" s="14" t="s">
        <v>91</v>
      </c>
      <c r="AW545" s="14" t="s">
        <v>40</v>
      </c>
      <c r="AX545" s="14" t="s">
        <v>81</v>
      </c>
      <c r="AY545" s="250" t="s">
        <v>135</v>
      </c>
    </row>
    <row r="546" s="14" customFormat="1">
      <c r="A546" s="14"/>
      <c r="B546" s="240"/>
      <c r="C546" s="241"/>
      <c r="D546" s="223" t="s">
        <v>148</v>
      </c>
      <c r="E546" s="242" t="s">
        <v>42</v>
      </c>
      <c r="F546" s="243" t="s">
        <v>963</v>
      </c>
      <c r="G546" s="241"/>
      <c r="H546" s="244">
        <v>16.5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148</v>
      </c>
      <c r="AU546" s="250" t="s">
        <v>94</v>
      </c>
      <c r="AV546" s="14" t="s">
        <v>91</v>
      </c>
      <c r="AW546" s="14" t="s">
        <v>40</v>
      </c>
      <c r="AX546" s="14" t="s">
        <v>81</v>
      </c>
      <c r="AY546" s="250" t="s">
        <v>135</v>
      </c>
    </row>
    <row r="547" s="12" customFormat="1" ht="20.88" customHeight="1">
      <c r="A547" s="12"/>
      <c r="B547" s="194"/>
      <c r="C547" s="195"/>
      <c r="D547" s="196" t="s">
        <v>80</v>
      </c>
      <c r="E547" s="208" t="s">
        <v>483</v>
      </c>
      <c r="F547" s="208" t="s">
        <v>484</v>
      </c>
      <c r="G547" s="195"/>
      <c r="H547" s="195"/>
      <c r="I547" s="198"/>
      <c r="J547" s="209">
        <f>BK547</f>
        <v>0</v>
      </c>
      <c r="K547" s="195"/>
      <c r="L547" s="200"/>
      <c r="M547" s="201"/>
      <c r="N547" s="202"/>
      <c r="O547" s="202"/>
      <c r="P547" s="203">
        <f>SUM(P548:P768)</f>
        <v>0</v>
      </c>
      <c r="Q547" s="202"/>
      <c r="R547" s="203">
        <f>SUM(R548:R768)</f>
        <v>0.028065</v>
      </c>
      <c r="S547" s="202"/>
      <c r="T547" s="204">
        <f>SUM(T548:T768)</f>
        <v>472.25249999999983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05" t="s">
        <v>86</v>
      </c>
      <c r="AT547" s="206" t="s">
        <v>80</v>
      </c>
      <c r="AU547" s="206" t="s">
        <v>91</v>
      </c>
      <c r="AY547" s="205" t="s">
        <v>135</v>
      </c>
      <c r="BK547" s="207">
        <f>SUM(BK548:BK768)</f>
        <v>0</v>
      </c>
    </row>
    <row r="548" s="2" customFormat="1" ht="24.15" customHeight="1">
      <c r="A548" s="42"/>
      <c r="B548" s="43"/>
      <c r="C548" s="210" t="s">
        <v>965</v>
      </c>
      <c r="D548" s="210" t="s">
        <v>138</v>
      </c>
      <c r="E548" s="211" t="s">
        <v>486</v>
      </c>
      <c r="F548" s="212" t="s">
        <v>487</v>
      </c>
      <c r="G548" s="213" t="s">
        <v>230</v>
      </c>
      <c r="H548" s="214">
        <v>57.799999999999997</v>
      </c>
      <c r="I548" s="215"/>
      <c r="J548" s="216">
        <f>ROUND(I548*H548,2)</f>
        <v>0</v>
      </c>
      <c r="K548" s="212" t="s">
        <v>142</v>
      </c>
      <c r="L548" s="48"/>
      <c r="M548" s="217" t="s">
        <v>42</v>
      </c>
      <c r="N548" s="218" t="s">
        <v>52</v>
      </c>
      <c r="O548" s="88"/>
      <c r="P548" s="219">
        <f>O548*H548</f>
        <v>0</v>
      </c>
      <c r="Q548" s="219">
        <v>0</v>
      </c>
      <c r="R548" s="219">
        <f>Q548*H548</f>
        <v>0</v>
      </c>
      <c r="S548" s="219">
        <v>0</v>
      </c>
      <c r="T548" s="220">
        <f>S548*H548</f>
        <v>0</v>
      </c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R548" s="221" t="s">
        <v>97</v>
      </c>
      <c r="AT548" s="221" t="s">
        <v>138</v>
      </c>
      <c r="AU548" s="221" t="s">
        <v>94</v>
      </c>
      <c r="AY548" s="20" t="s">
        <v>135</v>
      </c>
      <c r="BE548" s="222">
        <f>IF(N548="základní",J548,0)</f>
        <v>0</v>
      </c>
      <c r="BF548" s="222">
        <f>IF(N548="snížená",J548,0)</f>
        <v>0</v>
      </c>
      <c r="BG548" s="222">
        <f>IF(N548="zákl. přenesená",J548,0)</f>
        <v>0</v>
      </c>
      <c r="BH548" s="222">
        <f>IF(N548="sníž. přenesená",J548,0)</f>
        <v>0</v>
      </c>
      <c r="BI548" s="222">
        <f>IF(N548="nulová",J548,0)</f>
        <v>0</v>
      </c>
      <c r="BJ548" s="20" t="s">
        <v>86</v>
      </c>
      <c r="BK548" s="222">
        <f>ROUND(I548*H548,2)</f>
        <v>0</v>
      </c>
      <c r="BL548" s="20" t="s">
        <v>97</v>
      </c>
      <c r="BM548" s="221" t="s">
        <v>488</v>
      </c>
    </row>
    <row r="549" s="2" customFormat="1">
      <c r="A549" s="42"/>
      <c r="B549" s="43"/>
      <c r="C549" s="44"/>
      <c r="D549" s="223" t="s">
        <v>144</v>
      </c>
      <c r="E549" s="44"/>
      <c r="F549" s="224" t="s">
        <v>489</v>
      </c>
      <c r="G549" s="44"/>
      <c r="H549" s="44"/>
      <c r="I549" s="225"/>
      <c r="J549" s="44"/>
      <c r="K549" s="44"/>
      <c r="L549" s="48"/>
      <c r="M549" s="226"/>
      <c r="N549" s="227"/>
      <c r="O549" s="88"/>
      <c r="P549" s="88"/>
      <c r="Q549" s="88"/>
      <c r="R549" s="88"/>
      <c r="S549" s="88"/>
      <c r="T549" s="89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T549" s="20" t="s">
        <v>144</v>
      </c>
      <c r="AU549" s="20" t="s">
        <v>94</v>
      </c>
    </row>
    <row r="550" s="2" customFormat="1">
      <c r="A550" s="42"/>
      <c r="B550" s="43"/>
      <c r="C550" s="44"/>
      <c r="D550" s="228" t="s">
        <v>146</v>
      </c>
      <c r="E550" s="44"/>
      <c r="F550" s="229" t="s">
        <v>490</v>
      </c>
      <c r="G550" s="44"/>
      <c r="H550" s="44"/>
      <c r="I550" s="225"/>
      <c r="J550" s="44"/>
      <c r="K550" s="44"/>
      <c r="L550" s="48"/>
      <c r="M550" s="226"/>
      <c r="N550" s="227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146</v>
      </c>
      <c r="AU550" s="20" t="s">
        <v>94</v>
      </c>
    </row>
    <row r="551" s="2" customFormat="1">
      <c r="A551" s="42"/>
      <c r="B551" s="43"/>
      <c r="C551" s="44"/>
      <c r="D551" s="223" t="s">
        <v>189</v>
      </c>
      <c r="E551" s="44"/>
      <c r="F551" s="261" t="s">
        <v>491</v>
      </c>
      <c r="G551" s="44"/>
      <c r="H551" s="44"/>
      <c r="I551" s="225"/>
      <c r="J551" s="44"/>
      <c r="K551" s="44"/>
      <c r="L551" s="48"/>
      <c r="M551" s="226"/>
      <c r="N551" s="227"/>
      <c r="O551" s="88"/>
      <c r="P551" s="88"/>
      <c r="Q551" s="88"/>
      <c r="R551" s="88"/>
      <c r="S551" s="88"/>
      <c r="T551" s="89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T551" s="20" t="s">
        <v>189</v>
      </c>
      <c r="AU551" s="20" t="s">
        <v>94</v>
      </c>
    </row>
    <row r="552" s="13" customFormat="1">
      <c r="A552" s="13"/>
      <c r="B552" s="230"/>
      <c r="C552" s="231"/>
      <c r="D552" s="223" t="s">
        <v>148</v>
      </c>
      <c r="E552" s="232" t="s">
        <v>42</v>
      </c>
      <c r="F552" s="233" t="s">
        <v>801</v>
      </c>
      <c r="G552" s="231"/>
      <c r="H552" s="232" t="s">
        <v>42</v>
      </c>
      <c r="I552" s="234"/>
      <c r="J552" s="231"/>
      <c r="K552" s="231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148</v>
      </c>
      <c r="AU552" s="239" t="s">
        <v>94</v>
      </c>
      <c r="AV552" s="13" t="s">
        <v>86</v>
      </c>
      <c r="AW552" s="13" t="s">
        <v>40</v>
      </c>
      <c r="AX552" s="13" t="s">
        <v>81</v>
      </c>
      <c r="AY552" s="239" t="s">
        <v>135</v>
      </c>
    </row>
    <row r="553" s="14" customFormat="1">
      <c r="A553" s="14"/>
      <c r="B553" s="240"/>
      <c r="C553" s="241"/>
      <c r="D553" s="223" t="s">
        <v>148</v>
      </c>
      <c r="E553" s="242" t="s">
        <v>42</v>
      </c>
      <c r="F553" s="243" t="s">
        <v>802</v>
      </c>
      <c r="G553" s="241"/>
      <c r="H553" s="244">
        <v>57.799999999999997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148</v>
      </c>
      <c r="AU553" s="250" t="s">
        <v>94</v>
      </c>
      <c r="AV553" s="14" t="s">
        <v>91</v>
      </c>
      <c r="AW553" s="14" t="s">
        <v>40</v>
      </c>
      <c r="AX553" s="14" t="s">
        <v>86</v>
      </c>
      <c r="AY553" s="250" t="s">
        <v>135</v>
      </c>
    </row>
    <row r="554" s="2" customFormat="1" ht="16.5" customHeight="1">
      <c r="A554" s="42"/>
      <c r="B554" s="43"/>
      <c r="C554" s="210" t="s">
        <v>966</v>
      </c>
      <c r="D554" s="210" t="s">
        <v>138</v>
      </c>
      <c r="E554" s="211" t="s">
        <v>493</v>
      </c>
      <c r="F554" s="212" t="s">
        <v>494</v>
      </c>
      <c r="G554" s="213" t="s">
        <v>230</v>
      </c>
      <c r="H554" s="214">
        <v>57.799999999999997</v>
      </c>
      <c r="I554" s="215"/>
      <c r="J554" s="216">
        <f>ROUND(I554*H554,2)</f>
        <v>0</v>
      </c>
      <c r="K554" s="212" t="s">
        <v>142</v>
      </c>
      <c r="L554" s="48"/>
      <c r="M554" s="217" t="s">
        <v>42</v>
      </c>
      <c r="N554" s="218" t="s">
        <v>52</v>
      </c>
      <c r="O554" s="88"/>
      <c r="P554" s="219">
        <f>O554*H554</f>
        <v>0</v>
      </c>
      <c r="Q554" s="219">
        <v>0</v>
      </c>
      <c r="R554" s="219">
        <f>Q554*H554</f>
        <v>0</v>
      </c>
      <c r="S554" s="219">
        <v>0</v>
      </c>
      <c r="T554" s="220">
        <f>S554*H554</f>
        <v>0</v>
      </c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R554" s="221" t="s">
        <v>97</v>
      </c>
      <c r="AT554" s="221" t="s">
        <v>138</v>
      </c>
      <c r="AU554" s="221" t="s">
        <v>94</v>
      </c>
      <c r="AY554" s="20" t="s">
        <v>135</v>
      </c>
      <c r="BE554" s="222">
        <f>IF(N554="základní",J554,0)</f>
        <v>0</v>
      </c>
      <c r="BF554" s="222">
        <f>IF(N554="snížená",J554,0)</f>
        <v>0</v>
      </c>
      <c r="BG554" s="222">
        <f>IF(N554="zákl. přenesená",J554,0)</f>
        <v>0</v>
      </c>
      <c r="BH554" s="222">
        <f>IF(N554="sníž. přenesená",J554,0)</f>
        <v>0</v>
      </c>
      <c r="BI554" s="222">
        <f>IF(N554="nulová",J554,0)</f>
        <v>0</v>
      </c>
      <c r="BJ554" s="20" t="s">
        <v>86</v>
      </c>
      <c r="BK554" s="222">
        <f>ROUND(I554*H554,2)</f>
        <v>0</v>
      </c>
      <c r="BL554" s="20" t="s">
        <v>97</v>
      </c>
      <c r="BM554" s="221" t="s">
        <v>495</v>
      </c>
    </row>
    <row r="555" s="2" customFormat="1">
      <c r="A555" s="42"/>
      <c r="B555" s="43"/>
      <c r="C555" s="44"/>
      <c r="D555" s="223" t="s">
        <v>144</v>
      </c>
      <c r="E555" s="44"/>
      <c r="F555" s="224" t="s">
        <v>496</v>
      </c>
      <c r="G555" s="44"/>
      <c r="H555" s="44"/>
      <c r="I555" s="225"/>
      <c r="J555" s="44"/>
      <c r="K555" s="44"/>
      <c r="L555" s="48"/>
      <c r="M555" s="226"/>
      <c r="N555" s="227"/>
      <c r="O555" s="88"/>
      <c r="P555" s="88"/>
      <c r="Q555" s="88"/>
      <c r="R555" s="88"/>
      <c r="S555" s="88"/>
      <c r="T555" s="89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T555" s="20" t="s">
        <v>144</v>
      </c>
      <c r="AU555" s="20" t="s">
        <v>94</v>
      </c>
    </row>
    <row r="556" s="2" customFormat="1">
      <c r="A556" s="42"/>
      <c r="B556" s="43"/>
      <c r="C556" s="44"/>
      <c r="D556" s="228" t="s">
        <v>146</v>
      </c>
      <c r="E556" s="44"/>
      <c r="F556" s="229" t="s">
        <v>497</v>
      </c>
      <c r="G556" s="44"/>
      <c r="H556" s="44"/>
      <c r="I556" s="225"/>
      <c r="J556" s="44"/>
      <c r="K556" s="44"/>
      <c r="L556" s="48"/>
      <c r="M556" s="226"/>
      <c r="N556" s="227"/>
      <c r="O556" s="88"/>
      <c r="P556" s="88"/>
      <c r="Q556" s="88"/>
      <c r="R556" s="88"/>
      <c r="S556" s="88"/>
      <c r="T556" s="89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T556" s="20" t="s">
        <v>146</v>
      </c>
      <c r="AU556" s="20" t="s">
        <v>94</v>
      </c>
    </row>
    <row r="557" s="13" customFormat="1">
      <c r="A557" s="13"/>
      <c r="B557" s="230"/>
      <c r="C557" s="231"/>
      <c r="D557" s="223" t="s">
        <v>148</v>
      </c>
      <c r="E557" s="232" t="s">
        <v>42</v>
      </c>
      <c r="F557" s="233" t="s">
        <v>801</v>
      </c>
      <c r="G557" s="231"/>
      <c r="H557" s="232" t="s">
        <v>42</v>
      </c>
      <c r="I557" s="234"/>
      <c r="J557" s="231"/>
      <c r="K557" s="231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148</v>
      </c>
      <c r="AU557" s="239" t="s">
        <v>94</v>
      </c>
      <c r="AV557" s="13" t="s">
        <v>86</v>
      </c>
      <c r="AW557" s="13" t="s">
        <v>40</v>
      </c>
      <c r="AX557" s="13" t="s">
        <v>81</v>
      </c>
      <c r="AY557" s="239" t="s">
        <v>135</v>
      </c>
    </row>
    <row r="558" s="14" customFormat="1">
      <c r="A558" s="14"/>
      <c r="B558" s="240"/>
      <c r="C558" s="241"/>
      <c r="D558" s="223" t="s">
        <v>148</v>
      </c>
      <c r="E558" s="242" t="s">
        <v>42</v>
      </c>
      <c r="F558" s="243" t="s">
        <v>802</v>
      </c>
      <c r="G558" s="241"/>
      <c r="H558" s="244">
        <v>57.799999999999997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148</v>
      </c>
      <c r="AU558" s="250" t="s">
        <v>94</v>
      </c>
      <c r="AV558" s="14" t="s">
        <v>91</v>
      </c>
      <c r="AW558" s="14" t="s">
        <v>40</v>
      </c>
      <c r="AX558" s="14" t="s">
        <v>86</v>
      </c>
      <c r="AY558" s="250" t="s">
        <v>135</v>
      </c>
    </row>
    <row r="559" s="2" customFormat="1" ht="24.15" customHeight="1">
      <c r="A559" s="42"/>
      <c r="B559" s="43"/>
      <c r="C559" s="210" t="s">
        <v>967</v>
      </c>
      <c r="D559" s="210" t="s">
        <v>138</v>
      </c>
      <c r="E559" s="211" t="s">
        <v>968</v>
      </c>
      <c r="F559" s="212" t="s">
        <v>969</v>
      </c>
      <c r="G559" s="213" t="s">
        <v>141</v>
      </c>
      <c r="H559" s="214">
        <v>24</v>
      </c>
      <c r="I559" s="215"/>
      <c r="J559" s="216">
        <f>ROUND(I559*H559,2)</f>
        <v>0</v>
      </c>
      <c r="K559" s="212" t="s">
        <v>142</v>
      </c>
      <c r="L559" s="48"/>
      <c r="M559" s="217" t="s">
        <v>42</v>
      </c>
      <c r="N559" s="218" t="s">
        <v>52</v>
      </c>
      <c r="O559" s="88"/>
      <c r="P559" s="219">
        <f>O559*H559</f>
        <v>0</v>
      </c>
      <c r="Q559" s="219">
        <v>0</v>
      </c>
      <c r="R559" s="219">
        <f>Q559*H559</f>
        <v>0</v>
      </c>
      <c r="S559" s="219">
        <v>0</v>
      </c>
      <c r="T559" s="220">
        <f>S559*H559</f>
        <v>0</v>
      </c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R559" s="221" t="s">
        <v>252</v>
      </c>
      <c r="AT559" s="221" t="s">
        <v>138</v>
      </c>
      <c r="AU559" s="221" t="s">
        <v>94</v>
      </c>
      <c r="AY559" s="20" t="s">
        <v>135</v>
      </c>
      <c r="BE559" s="222">
        <f>IF(N559="základní",J559,0)</f>
        <v>0</v>
      </c>
      <c r="BF559" s="222">
        <f>IF(N559="snížená",J559,0)</f>
        <v>0</v>
      </c>
      <c r="BG559" s="222">
        <f>IF(N559="zákl. přenesená",J559,0)</f>
        <v>0</v>
      </c>
      <c r="BH559" s="222">
        <f>IF(N559="sníž. přenesená",J559,0)</f>
        <v>0</v>
      </c>
      <c r="BI559" s="222">
        <f>IF(N559="nulová",J559,0)</f>
        <v>0</v>
      </c>
      <c r="BJ559" s="20" t="s">
        <v>86</v>
      </c>
      <c r="BK559" s="222">
        <f>ROUND(I559*H559,2)</f>
        <v>0</v>
      </c>
      <c r="BL559" s="20" t="s">
        <v>252</v>
      </c>
      <c r="BM559" s="221" t="s">
        <v>970</v>
      </c>
    </row>
    <row r="560" s="2" customFormat="1">
      <c r="A560" s="42"/>
      <c r="B560" s="43"/>
      <c r="C560" s="44"/>
      <c r="D560" s="223" t="s">
        <v>144</v>
      </c>
      <c r="E560" s="44"/>
      <c r="F560" s="224" t="s">
        <v>971</v>
      </c>
      <c r="G560" s="44"/>
      <c r="H560" s="44"/>
      <c r="I560" s="225"/>
      <c r="J560" s="44"/>
      <c r="K560" s="44"/>
      <c r="L560" s="48"/>
      <c r="M560" s="226"/>
      <c r="N560" s="227"/>
      <c r="O560" s="88"/>
      <c r="P560" s="88"/>
      <c r="Q560" s="88"/>
      <c r="R560" s="88"/>
      <c r="S560" s="88"/>
      <c r="T560" s="89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T560" s="20" t="s">
        <v>144</v>
      </c>
      <c r="AU560" s="20" t="s">
        <v>94</v>
      </c>
    </row>
    <row r="561" s="2" customFormat="1">
      <c r="A561" s="42"/>
      <c r="B561" s="43"/>
      <c r="C561" s="44"/>
      <c r="D561" s="228" t="s">
        <v>146</v>
      </c>
      <c r="E561" s="44"/>
      <c r="F561" s="229" t="s">
        <v>972</v>
      </c>
      <c r="G561" s="44"/>
      <c r="H561" s="44"/>
      <c r="I561" s="225"/>
      <c r="J561" s="44"/>
      <c r="K561" s="44"/>
      <c r="L561" s="48"/>
      <c r="M561" s="226"/>
      <c r="N561" s="227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146</v>
      </c>
      <c r="AU561" s="20" t="s">
        <v>94</v>
      </c>
    </row>
    <row r="562" s="13" customFormat="1">
      <c r="A562" s="13"/>
      <c r="B562" s="230"/>
      <c r="C562" s="231"/>
      <c r="D562" s="223" t="s">
        <v>148</v>
      </c>
      <c r="E562" s="232" t="s">
        <v>42</v>
      </c>
      <c r="F562" s="233" t="s">
        <v>973</v>
      </c>
      <c r="G562" s="231"/>
      <c r="H562" s="232" t="s">
        <v>42</v>
      </c>
      <c r="I562" s="234"/>
      <c r="J562" s="231"/>
      <c r="K562" s="231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148</v>
      </c>
      <c r="AU562" s="239" t="s">
        <v>94</v>
      </c>
      <c r="AV562" s="13" t="s">
        <v>86</v>
      </c>
      <c r="AW562" s="13" t="s">
        <v>40</v>
      </c>
      <c r="AX562" s="13" t="s">
        <v>81</v>
      </c>
      <c r="AY562" s="239" t="s">
        <v>135</v>
      </c>
    </row>
    <row r="563" s="14" customFormat="1">
      <c r="A563" s="14"/>
      <c r="B563" s="240"/>
      <c r="C563" s="241"/>
      <c r="D563" s="223" t="s">
        <v>148</v>
      </c>
      <c r="E563" s="242" t="s">
        <v>42</v>
      </c>
      <c r="F563" s="243" t="s">
        <v>974</v>
      </c>
      <c r="G563" s="241"/>
      <c r="H563" s="244">
        <v>24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148</v>
      </c>
      <c r="AU563" s="250" t="s">
        <v>94</v>
      </c>
      <c r="AV563" s="14" t="s">
        <v>91</v>
      </c>
      <c r="AW563" s="14" t="s">
        <v>40</v>
      </c>
      <c r="AX563" s="14" t="s">
        <v>81</v>
      </c>
      <c r="AY563" s="250" t="s">
        <v>135</v>
      </c>
    </row>
    <row r="564" s="2" customFormat="1" ht="24.15" customHeight="1">
      <c r="A564" s="42"/>
      <c r="B564" s="43"/>
      <c r="C564" s="210" t="s">
        <v>975</v>
      </c>
      <c r="D564" s="210" t="s">
        <v>138</v>
      </c>
      <c r="E564" s="211" t="s">
        <v>976</v>
      </c>
      <c r="F564" s="212" t="s">
        <v>977</v>
      </c>
      <c r="G564" s="213" t="s">
        <v>141</v>
      </c>
      <c r="H564" s="214">
        <v>459.89999999999998</v>
      </c>
      <c r="I564" s="215"/>
      <c r="J564" s="216">
        <f>ROUND(I564*H564,2)</f>
        <v>0</v>
      </c>
      <c r="K564" s="212" t="s">
        <v>142</v>
      </c>
      <c r="L564" s="48"/>
      <c r="M564" s="217" t="s">
        <v>42</v>
      </c>
      <c r="N564" s="218" t="s">
        <v>52</v>
      </c>
      <c r="O564" s="88"/>
      <c r="P564" s="219">
        <f>O564*H564</f>
        <v>0</v>
      </c>
      <c r="Q564" s="219">
        <v>2.0000000000000002E-05</v>
      </c>
      <c r="R564" s="219">
        <f>Q564*H564</f>
        <v>0.0091979999999999996</v>
      </c>
      <c r="S564" s="219">
        <v>0.13800000000000001</v>
      </c>
      <c r="T564" s="220">
        <f>S564*H564</f>
        <v>63.466200000000001</v>
      </c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R564" s="221" t="s">
        <v>97</v>
      </c>
      <c r="AT564" s="221" t="s">
        <v>138</v>
      </c>
      <c r="AU564" s="221" t="s">
        <v>94</v>
      </c>
      <c r="AY564" s="20" t="s">
        <v>135</v>
      </c>
      <c r="BE564" s="222">
        <f>IF(N564="základní",J564,0)</f>
        <v>0</v>
      </c>
      <c r="BF564" s="222">
        <f>IF(N564="snížená",J564,0)</f>
        <v>0</v>
      </c>
      <c r="BG564" s="222">
        <f>IF(N564="zákl. přenesená",J564,0)</f>
        <v>0</v>
      </c>
      <c r="BH564" s="222">
        <f>IF(N564="sníž. přenesená",J564,0)</f>
        <v>0</v>
      </c>
      <c r="BI564" s="222">
        <f>IF(N564="nulová",J564,0)</f>
        <v>0</v>
      </c>
      <c r="BJ564" s="20" t="s">
        <v>86</v>
      </c>
      <c r="BK564" s="222">
        <f>ROUND(I564*H564,2)</f>
        <v>0</v>
      </c>
      <c r="BL564" s="20" t="s">
        <v>97</v>
      </c>
      <c r="BM564" s="221" t="s">
        <v>978</v>
      </c>
    </row>
    <row r="565" s="2" customFormat="1">
      <c r="A565" s="42"/>
      <c r="B565" s="43"/>
      <c r="C565" s="44"/>
      <c r="D565" s="223" t="s">
        <v>144</v>
      </c>
      <c r="E565" s="44"/>
      <c r="F565" s="224" t="s">
        <v>979</v>
      </c>
      <c r="G565" s="44"/>
      <c r="H565" s="44"/>
      <c r="I565" s="225"/>
      <c r="J565" s="44"/>
      <c r="K565" s="44"/>
      <c r="L565" s="48"/>
      <c r="M565" s="226"/>
      <c r="N565" s="227"/>
      <c r="O565" s="88"/>
      <c r="P565" s="88"/>
      <c r="Q565" s="88"/>
      <c r="R565" s="88"/>
      <c r="S565" s="88"/>
      <c r="T565" s="89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T565" s="20" t="s">
        <v>144</v>
      </c>
      <c r="AU565" s="20" t="s">
        <v>94</v>
      </c>
    </row>
    <row r="566" s="2" customFormat="1">
      <c r="A566" s="42"/>
      <c r="B566" s="43"/>
      <c r="C566" s="44"/>
      <c r="D566" s="228" t="s">
        <v>146</v>
      </c>
      <c r="E566" s="44"/>
      <c r="F566" s="229" t="s">
        <v>980</v>
      </c>
      <c r="G566" s="44"/>
      <c r="H566" s="44"/>
      <c r="I566" s="225"/>
      <c r="J566" s="44"/>
      <c r="K566" s="44"/>
      <c r="L566" s="48"/>
      <c r="M566" s="226"/>
      <c r="N566" s="227"/>
      <c r="O566" s="88"/>
      <c r="P566" s="88"/>
      <c r="Q566" s="88"/>
      <c r="R566" s="88"/>
      <c r="S566" s="88"/>
      <c r="T566" s="89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T566" s="20" t="s">
        <v>146</v>
      </c>
      <c r="AU566" s="20" t="s">
        <v>94</v>
      </c>
    </row>
    <row r="567" s="13" customFormat="1">
      <c r="A567" s="13"/>
      <c r="B567" s="230"/>
      <c r="C567" s="231"/>
      <c r="D567" s="223" t="s">
        <v>148</v>
      </c>
      <c r="E567" s="232" t="s">
        <v>42</v>
      </c>
      <c r="F567" s="233" t="s">
        <v>805</v>
      </c>
      <c r="G567" s="231"/>
      <c r="H567" s="232" t="s">
        <v>42</v>
      </c>
      <c r="I567" s="234"/>
      <c r="J567" s="231"/>
      <c r="K567" s="231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148</v>
      </c>
      <c r="AU567" s="239" t="s">
        <v>94</v>
      </c>
      <c r="AV567" s="13" t="s">
        <v>86</v>
      </c>
      <c r="AW567" s="13" t="s">
        <v>40</v>
      </c>
      <c r="AX567" s="13" t="s">
        <v>81</v>
      </c>
      <c r="AY567" s="239" t="s">
        <v>135</v>
      </c>
    </row>
    <row r="568" s="14" customFormat="1">
      <c r="A568" s="14"/>
      <c r="B568" s="240"/>
      <c r="C568" s="241"/>
      <c r="D568" s="223" t="s">
        <v>148</v>
      </c>
      <c r="E568" s="242" t="s">
        <v>42</v>
      </c>
      <c r="F568" s="243" t="s">
        <v>806</v>
      </c>
      <c r="G568" s="241"/>
      <c r="H568" s="244">
        <v>459.89999999999998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148</v>
      </c>
      <c r="AU568" s="250" t="s">
        <v>94</v>
      </c>
      <c r="AV568" s="14" t="s">
        <v>91</v>
      </c>
      <c r="AW568" s="14" t="s">
        <v>40</v>
      </c>
      <c r="AX568" s="14" t="s">
        <v>81</v>
      </c>
      <c r="AY568" s="250" t="s">
        <v>135</v>
      </c>
    </row>
    <row r="569" s="15" customFormat="1">
      <c r="A569" s="15"/>
      <c r="B569" s="262"/>
      <c r="C569" s="263"/>
      <c r="D569" s="223" t="s">
        <v>148</v>
      </c>
      <c r="E569" s="264" t="s">
        <v>42</v>
      </c>
      <c r="F569" s="265" t="s">
        <v>251</v>
      </c>
      <c r="G569" s="263"/>
      <c r="H569" s="266">
        <v>459.89999999999998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2" t="s">
        <v>148</v>
      </c>
      <c r="AU569" s="272" t="s">
        <v>94</v>
      </c>
      <c r="AV569" s="15" t="s">
        <v>97</v>
      </c>
      <c r="AW569" s="15" t="s">
        <v>40</v>
      </c>
      <c r="AX569" s="15" t="s">
        <v>86</v>
      </c>
      <c r="AY569" s="272" t="s">
        <v>135</v>
      </c>
    </row>
    <row r="570" s="2" customFormat="1" ht="24.15" customHeight="1">
      <c r="A570" s="42"/>
      <c r="B570" s="43"/>
      <c r="C570" s="210" t="s">
        <v>981</v>
      </c>
      <c r="D570" s="210" t="s">
        <v>138</v>
      </c>
      <c r="E570" s="211" t="s">
        <v>982</v>
      </c>
      <c r="F570" s="212" t="s">
        <v>983</v>
      </c>
      <c r="G570" s="213" t="s">
        <v>141</v>
      </c>
      <c r="H570" s="214">
        <v>628.89999999999998</v>
      </c>
      <c r="I570" s="215"/>
      <c r="J570" s="216">
        <f>ROUND(I570*H570,2)</f>
        <v>0</v>
      </c>
      <c r="K570" s="212" t="s">
        <v>142</v>
      </c>
      <c r="L570" s="48"/>
      <c r="M570" s="217" t="s">
        <v>42</v>
      </c>
      <c r="N570" s="218" t="s">
        <v>52</v>
      </c>
      <c r="O570" s="88"/>
      <c r="P570" s="219">
        <f>O570*H570</f>
        <v>0</v>
      </c>
      <c r="Q570" s="219">
        <v>3.0000000000000001E-05</v>
      </c>
      <c r="R570" s="219">
        <f>Q570*H570</f>
        <v>0.018866999999999998</v>
      </c>
      <c r="S570" s="219">
        <v>0.23000000000000001</v>
      </c>
      <c r="T570" s="220">
        <f>S570*H570</f>
        <v>144.64699999999999</v>
      </c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R570" s="221" t="s">
        <v>97</v>
      </c>
      <c r="AT570" s="221" t="s">
        <v>138</v>
      </c>
      <c r="AU570" s="221" t="s">
        <v>94</v>
      </c>
      <c r="AY570" s="20" t="s">
        <v>135</v>
      </c>
      <c r="BE570" s="222">
        <f>IF(N570="základní",J570,0)</f>
        <v>0</v>
      </c>
      <c r="BF570" s="222">
        <f>IF(N570="snížená",J570,0)</f>
        <v>0</v>
      </c>
      <c r="BG570" s="222">
        <f>IF(N570="zákl. přenesená",J570,0)</f>
        <v>0</v>
      </c>
      <c r="BH570" s="222">
        <f>IF(N570="sníž. přenesená",J570,0)</f>
        <v>0</v>
      </c>
      <c r="BI570" s="222">
        <f>IF(N570="nulová",J570,0)</f>
        <v>0</v>
      </c>
      <c r="BJ570" s="20" t="s">
        <v>86</v>
      </c>
      <c r="BK570" s="222">
        <f>ROUND(I570*H570,2)</f>
        <v>0</v>
      </c>
      <c r="BL570" s="20" t="s">
        <v>97</v>
      </c>
      <c r="BM570" s="221" t="s">
        <v>984</v>
      </c>
    </row>
    <row r="571" s="2" customFormat="1">
      <c r="A571" s="42"/>
      <c r="B571" s="43"/>
      <c r="C571" s="44"/>
      <c r="D571" s="223" t="s">
        <v>144</v>
      </c>
      <c r="E571" s="44"/>
      <c r="F571" s="224" t="s">
        <v>985</v>
      </c>
      <c r="G571" s="44"/>
      <c r="H571" s="44"/>
      <c r="I571" s="225"/>
      <c r="J571" s="44"/>
      <c r="K571" s="44"/>
      <c r="L571" s="48"/>
      <c r="M571" s="226"/>
      <c r="N571" s="227"/>
      <c r="O571" s="88"/>
      <c r="P571" s="88"/>
      <c r="Q571" s="88"/>
      <c r="R571" s="88"/>
      <c r="S571" s="88"/>
      <c r="T571" s="89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T571" s="20" t="s">
        <v>144</v>
      </c>
      <c r="AU571" s="20" t="s">
        <v>94</v>
      </c>
    </row>
    <row r="572" s="2" customFormat="1">
      <c r="A572" s="42"/>
      <c r="B572" s="43"/>
      <c r="C572" s="44"/>
      <c r="D572" s="228" t="s">
        <v>146</v>
      </c>
      <c r="E572" s="44"/>
      <c r="F572" s="229" t="s">
        <v>986</v>
      </c>
      <c r="G572" s="44"/>
      <c r="H572" s="44"/>
      <c r="I572" s="225"/>
      <c r="J572" s="44"/>
      <c r="K572" s="44"/>
      <c r="L572" s="48"/>
      <c r="M572" s="226"/>
      <c r="N572" s="227"/>
      <c r="O572" s="88"/>
      <c r="P572" s="88"/>
      <c r="Q572" s="88"/>
      <c r="R572" s="88"/>
      <c r="S572" s="88"/>
      <c r="T572" s="89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T572" s="20" t="s">
        <v>146</v>
      </c>
      <c r="AU572" s="20" t="s">
        <v>94</v>
      </c>
    </row>
    <row r="573" s="13" customFormat="1">
      <c r="A573" s="13"/>
      <c r="B573" s="230"/>
      <c r="C573" s="231"/>
      <c r="D573" s="223" t="s">
        <v>148</v>
      </c>
      <c r="E573" s="232" t="s">
        <v>42</v>
      </c>
      <c r="F573" s="233" t="s">
        <v>803</v>
      </c>
      <c r="G573" s="231"/>
      <c r="H573" s="232" t="s">
        <v>42</v>
      </c>
      <c r="I573" s="234"/>
      <c r="J573" s="231"/>
      <c r="K573" s="231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148</v>
      </c>
      <c r="AU573" s="239" t="s">
        <v>94</v>
      </c>
      <c r="AV573" s="13" t="s">
        <v>86</v>
      </c>
      <c r="AW573" s="13" t="s">
        <v>40</v>
      </c>
      <c r="AX573" s="13" t="s">
        <v>81</v>
      </c>
      <c r="AY573" s="239" t="s">
        <v>135</v>
      </c>
    </row>
    <row r="574" s="14" customFormat="1">
      <c r="A574" s="14"/>
      <c r="B574" s="240"/>
      <c r="C574" s="241"/>
      <c r="D574" s="223" t="s">
        <v>148</v>
      </c>
      <c r="E574" s="242" t="s">
        <v>42</v>
      </c>
      <c r="F574" s="243" t="s">
        <v>804</v>
      </c>
      <c r="G574" s="241"/>
      <c r="H574" s="244">
        <v>628.89999999999998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148</v>
      </c>
      <c r="AU574" s="250" t="s">
        <v>94</v>
      </c>
      <c r="AV574" s="14" t="s">
        <v>91</v>
      </c>
      <c r="AW574" s="14" t="s">
        <v>40</v>
      </c>
      <c r="AX574" s="14" t="s">
        <v>86</v>
      </c>
      <c r="AY574" s="250" t="s">
        <v>135</v>
      </c>
    </row>
    <row r="575" s="2" customFormat="1" ht="24.15" customHeight="1">
      <c r="A575" s="42"/>
      <c r="B575" s="43"/>
      <c r="C575" s="210" t="s">
        <v>987</v>
      </c>
      <c r="D575" s="210" t="s">
        <v>138</v>
      </c>
      <c r="E575" s="211" t="s">
        <v>507</v>
      </c>
      <c r="F575" s="212" t="s">
        <v>508</v>
      </c>
      <c r="G575" s="213" t="s">
        <v>141</v>
      </c>
      <c r="H575" s="214">
        <v>26</v>
      </c>
      <c r="I575" s="215"/>
      <c r="J575" s="216">
        <f>ROUND(I575*H575,2)</f>
        <v>0</v>
      </c>
      <c r="K575" s="212" t="s">
        <v>142</v>
      </c>
      <c r="L575" s="48"/>
      <c r="M575" s="217" t="s">
        <v>42</v>
      </c>
      <c r="N575" s="218" t="s">
        <v>52</v>
      </c>
      <c r="O575" s="88"/>
      <c r="P575" s="219">
        <f>O575*H575</f>
        <v>0</v>
      </c>
      <c r="Q575" s="219">
        <v>0</v>
      </c>
      <c r="R575" s="219">
        <f>Q575*H575</f>
        <v>0</v>
      </c>
      <c r="S575" s="219">
        <v>0.28999999999999998</v>
      </c>
      <c r="T575" s="220">
        <f>S575*H575</f>
        <v>7.5399999999999991</v>
      </c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R575" s="221" t="s">
        <v>97</v>
      </c>
      <c r="AT575" s="221" t="s">
        <v>138</v>
      </c>
      <c r="AU575" s="221" t="s">
        <v>94</v>
      </c>
      <c r="AY575" s="20" t="s">
        <v>135</v>
      </c>
      <c r="BE575" s="222">
        <f>IF(N575="základní",J575,0)</f>
        <v>0</v>
      </c>
      <c r="BF575" s="222">
        <f>IF(N575="snížená",J575,0)</f>
        <v>0</v>
      </c>
      <c r="BG575" s="222">
        <f>IF(N575="zákl. přenesená",J575,0)</f>
        <v>0</v>
      </c>
      <c r="BH575" s="222">
        <f>IF(N575="sníž. přenesená",J575,0)</f>
        <v>0</v>
      </c>
      <c r="BI575" s="222">
        <f>IF(N575="nulová",J575,0)</f>
        <v>0</v>
      </c>
      <c r="BJ575" s="20" t="s">
        <v>86</v>
      </c>
      <c r="BK575" s="222">
        <f>ROUND(I575*H575,2)</f>
        <v>0</v>
      </c>
      <c r="BL575" s="20" t="s">
        <v>97</v>
      </c>
      <c r="BM575" s="221" t="s">
        <v>509</v>
      </c>
    </row>
    <row r="576" s="2" customFormat="1">
      <c r="A576" s="42"/>
      <c r="B576" s="43"/>
      <c r="C576" s="44"/>
      <c r="D576" s="223" t="s">
        <v>144</v>
      </c>
      <c r="E576" s="44"/>
      <c r="F576" s="224" t="s">
        <v>510</v>
      </c>
      <c r="G576" s="44"/>
      <c r="H576" s="44"/>
      <c r="I576" s="225"/>
      <c r="J576" s="44"/>
      <c r="K576" s="44"/>
      <c r="L576" s="48"/>
      <c r="M576" s="226"/>
      <c r="N576" s="227"/>
      <c r="O576" s="88"/>
      <c r="P576" s="88"/>
      <c r="Q576" s="88"/>
      <c r="R576" s="88"/>
      <c r="S576" s="88"/>
      <c r="T576" s="89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T576" s="20" t="s">
        <v>144</v>
      </c>
      <c r="AU576" s="20" t="s">
        <v>94</v>
      </c>
    </row>
    <row r="577" s="2" customFormat="1">
      <c r="A577" s="42"/>
      <c r="B577" s="43"/>
      <c r="C577" s="44"/>
      <c r="D577" s="228" t="s">
        <v>146</v>
      </c>
      <c r="E577" s="44"/>
      <c r="F577" s="229" t="s">
        <v>511</v>
      </c>
      <c r="G577" s="44"/>
      <c r="H577" s="44"/>
      <c r="I577" s="225"/>
      <c r="J577" s="44"/>
      <c r="K577" s="44"/>
      <c r="L577" s="48"/>
      <c r="M577" s="226"/>
      <c r="N577" s="227"/>
      <c r="O577" s="88"/>
      <c r="P577" s="88"/>
      <c r="Q577" s="88"/>
      <c r="R577" s="88"/>
      <c r="S577" s="88"/>
      <c r="T577" s="89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T577" s="20" t="s">
        <v>146</v>
      </c>
      <c r="AU577" s="20" t="s">
        <v>94</v>
      </c>
    </row>
    <row r="578" s="13" customFormat="1">
      <c r="A578" s="13"/>
      <c r="B578" s="230"/>
      <c r="C578" s="231"/>
      <c r="D578" s="223" t="s">
        <v>148</v>
      </c>
      <c r="E578" s="232" t="s">
        <v>42</v>
      </c>
      <c r="F578" s="233" t="s">
        <v>988</v>
      </c>
      <c r="G578" s="231"/>
      <c r="H578" s="232" t="s">
        <v>42</v>
      </c>
      <c r="I578" s="234"/>
      <c r="J578" s="231"/>
      <c r="K578" s="231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148</v>
      </c>
      <c r="AU578" s="239" t="s">
        <v>94</v>
      </c>
      <c r="AV578" s="13" t="s">
        <v>86</v>
      </c>
      <c r="AW578" s="13" t="s">
        <v>40</v>
      </c>
      <c r="AX578" s="13" t="s">
        <v>81</v>
      </c>
      <c r="AY578" s="239" t="s">
        <v>135</v>
      </c>
    </row>
    <row r="579" s="14" customFormat="1">
      <c r="A579" s="14"/>
      <c r="B579" s="240"/>
      <c r="C579" s="241"/>
      <c r="D579" s="223" t="s">
        <v>148</v>
      </c>
      <c r="E579" s="242" t="s">
        <v>42</v>
      </c>
      <c r="F579" s="243" t="s">
        <v>989</v>
      </c>
      <c r="G579" s="241"/>
      <c r="H579" s="244">
        <v>26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148</v>
      </c>
      <c r="AU579" s="250" t="s">
        <v>94</v>
      </c>
      <c r="AV579" s="14" t="s">
        <v>91</v>
      </c>
      <c r="AW579" s="14" t="s">
        <v>40</v>
      </c>
      <c r="AX579" s="14" t="s">
        <v>81</v>
      </c>
      <c r="AY579" s="250" t="s">
        <v>135</v>
      </c>
    </row>
    <row r="580" s="2" customFormat="1" ht="24.15" customHeight="1">
      <c r="A580" s="42"/>
      <c r="B580" s="43"/>
      <c r="C580" s="210" t="s">
        <v>990</v>
      </c>
      <c r="D580" s="210" t="s">
        <v>138</v>
      </c>
      <c r="E580" s="211" t="s">
        <v>524</v>
      </c>
      <c r="F580" s="212" t="s">
        <v>525</v>
      </c>
      <c r="G580" s="213" t="s">
        <v>158</v>
      </c>
      <c r="H580" s="214">
        <v>15.08</v>
      </c>
      <c r="I580" s="215"/>
      <c r="J580" s="216">
        <f>ROUND(I580*H580,2)</f>
        <v>0</v>
      </c>
      <c r="K580" s="212" t="s">
        <v>142</v>
      </c>
      <c r="L580" s="48"/>
      <c r="M580" s="217" t="s">
        <v>42</v>
      </c>
      <c r="N580" s="218" t="s">
        <v>52</v>
      </c>
      <c r="O580" s="88"/>
      <c r="P580" s="219">
        <f>O580*H580</f>
        <v>0</v>
      </c>
      <c r="Q580" s="219">
        <v>0</v>
      </c>
      <c r="R580" s="219">
        <f>Q580*H580</f>
        <v>0</v>
      </c>
      <c r="S580" s="219">
        <v>0</v>
      </c>
      <c r="T580" s="220">
        <f>S580*H580</f>
        <v>0</v>
      </c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R580" s="221" t="s">
        <v>97</v>
      </c>
      <c r="AT580" s="221" t="s">
        <v>138</v>
      </c>
      <c r="AU580" s="221" t="s">
        <v>94</v>
      </c>
      <c r="AY580" s="20" t="s">
        <v>135</v>
      </c>
      <c r="BE580" s="222">
        <f>IF(N580="základní",J580,0)</f>
        <v>0</v>
      </c>
      <c r="BF580" s="222">
        <f>IF(N580="snížená",J580,0)</f>
        <v>0</v>
      </c>
      <c r="BG580" s="222">
        <f>IF(N580="zákl. přenesená",J580,0)</f>
        <v>0</v>
      </c>
      <c r="BH580" s="222">
        <f>IF(N580="sníž. přenesená",J580,0)</f>
        <v>0</v>
      </c>
      <c r="BI580" s="222">
        <f>IF(N580="nulová",J580,0)</f>
        <v>0</v>
      </c>
      <c r="BJ580" s="20" t="s">
        <v>86</v>
      </c>
      <c r="BK580" s="222">
        <f>ROUND(I580*H580,2)</f>
        <v>0</v>
      </c>
      <c r="BL580" s="20" t="s">
        <v>97</v>
      </c>
      <c r="BM580" s="221" t="s">
        <v>526</v>
      </c>
    </row>
    <row r="581" s="2" customFormat="1">
      <c r="A581" s="42"/>
      <c r="B581" s="43"/>
      <c r="C581" s="44"/>
      <c r="D581" s="223" t="s">
        <v>144</v>
      </c>
      <c r="E581" s="44"/>
      <c r="F581" s="224" t="s">
        <v>527</v>
      </c>
      <c r="G581" s="44"/>
      <c r="H581" s="44"/>
      <c r="I581" s="225"/>
      <c r="J581" s="44"/>
      <c r="K581" s="44"/>
      <c r="L581" s="48"/>
      <c r="M581" s="226"/>
      <c r="N581" s="227"/>
      <c r="O581" s="88"/>
      <c r="P581" s="88"/>
      <c r="Q581" s="88"/>
      <c r="R581" s="88"/>
      <c r="S581" s="88"/>
      <c r="T581" s="89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T581" s="20" t="s">
        <v>144</v>
      </c>
      <c r="AU581" s="20" t="s">
        <v>94</v>
      </c>
    </row>
    <row r="582" s="2" customFormat="1">
      <c r="A582" s="42"/>
      <c r="B582" s="43"/>
      <c r="C582" s="44"/>
      <c r="D582" s="228" t="s">
        <v>146</v>
      </c>
      <c r="E582" s="44"/>
      <c r="F582" s="229" t="s">
        <v>528</v>
      </c>
      <c r="G582" s="44"/>
      <c r="H582" s="44"/>
      <c r="I582" s="225"/>
      <c r="J582" s="44"/>
      <c r="K582" s="44"/>
      <c r="L582" s="48"/>
      <c r="M582" s="226"/>
      <c r="N582" s="227"/>
      <c r="O582" s="88"/>
      <c r="P582" s="88"/>
      <c r="Q582" s="88"/>
      <c r="R582" s="88"/>
      <c r="S582" s="88"/>
      <c r="T582" s="89"/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T582" s="20" t="s">
        <v>146</v>
      </c>
      <c r="AU582" s="20" t="s">
        <v>94</v>
      </c>
    </row>
    <row r="583" s="13" customFormat="1">
      <c r="A583" s="13"/>
      <c r="B583" s="230"/>
      <c r="C583" s="231"/>
      <c r="D583" s="223" t="s">
        <v>148</v>
      </c>
      <c r="E583" s="232" t="s">
        <v>42</v>
      </c>
      <c r="F583" s="233" t="s">
        <v>988</v>
      </c>
      <c r="G583" s="231"/>
      <c r="H583" s="232" t="s">
        <v>42</v>
      </c>
      <c r="I583" s="234"/>
      <c r="J583" s="231"/>
      <c r="K583" s="231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148</v>
      </c>
      <c r="AU583" s="239" t="s">
        <v>94</v>
      </c>
      <c r="AV583" s="13" t="s">
        <v>86</v>
      </c>
      <c r="AW583" s="13" t="s">
        <v>40</v>
      </c>
      <c r="AX583" s="13" t="s">
        <v>81</v>
      </c>
      <c r="AY583" s="239" t="s">
        <v>135</v>
      </c>
    </row>
    <row r="584" s="14" customFormat="1">
      <c r="A584" s="14"/>
      <c r="B584" s="240"/>
      <c r="C584" s="241"/>
      <c r="D584" s="223" t="s">
        <v>148</v>
      </c>
      <c r="E584" s="242" t="s">
        <v>42</v>
      </c>
      <c r="F584" s="243" t="s">
        <v>991</v>
      </c>
      <c r="G584" s="241"/>
      <c r="H584" s="244">
        <v>7.54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148</v>
      </c>
      <c r="AU584" s="250" t="s">
        <v>94</v>
      </c>
      <c r="AV584" s="14" t="s">
        <v>91</v>
      </c>
      <c r="AW584" s="14" t="s">
        <v>40</v>
      </c>
      <c r="AX584" s="14" t="s">
        <v>81</v>
      </c>
      <c r="AY584" s="250" t="s">
        <v>135</v>
      </c>
    </row>
    <row r="585" s="13" customFormat="1">
      <c r="A585" s="13"/>
      <c r="B585" s="230"/>
      <c r="C585" s="231"/>
      <c r="D585" s="223" t="s">
        <v>148</v>
      </c>
      <c r="E585" s="232" t="s">
        <v>42</v>
      </c>
      <c r="F585" s="233" t="s">
        <v>992</v>
      </c>
      <c r="G585" s="231"/>
      <c r="H585" s="232" t="s">
        <v>42</v>
      </c>
      <c r="I585" s="234"/>
      <c r="J585" s="231"/>
      <c r="K585" s="231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148</v>
      </c>
      <c r="AU585" s="239" t="s">
        <v>94</v>
      </c>
      <c r="AV585" s="13" t="s">
        <v>86</v>
      </c>
      <c r="AW585" s="13" t="s">
        <v>40</v>
      </c>
      <c r="AX585" s="13" t="s">
        <v>81</v>
      </c>
      <c r="AY585" s="239" t="s">
        <v>135</v>
      </c>
    </row>
    <row r="586" s="14" customFormat="1">
      <c r="A586" s="14"/>
      <c r="B586" s="240"/>
      <c r="C586" s="241"/>
      <c r="D586" s="223" t="s">
        <v>148</v>
      </c>
      <c r="E586" s="242" t="s">
        <v>42</v>
      </c>
      <c r="F586" s="243" t="s">
        <v>991</v>
      </c>
      <c r="G586" s="241"/>
      <c r="H586" s="244">
        <v>7.54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148</v>
      </c>
      <c r="AU586" s="250" t="s">
        <v>94</v>
      </c>
      <c r="AV586" s="14" t="s">
        <v>91</v>
      </c>
      <c r="AW586" s="14" t="s">
        <v>40</v>
      </c>
      <c r="AX586" s="14" t="s">
        <v>81</v>
      </c>
      <c r="AY586" s="250" t="s">
        <v>135</v>
      </c>
    </row>
    <row r="587" s="2" customFormat="1" ht="21.75" customHeight="1">
      <c r="A587" s="42"/>
      <c r="B587" s="43"/>
      <c r="C587" s="210" t="s">
        <v>397</v>
      </c>
      <c r="D587" s="210" t="s">
        <v>138</v>
      </c>
      <c r="E587" s="211" t="s">
        <v>533</v>
      </c>
      <c r="F587" s="212" t="s">
        <v>534</v>
      </c>
      <c r="G587" s="213" t="s">
        <v>158</v>
      </c>
      <c r="H587" s="214">
        <v>208.113</v>
      </c>
      <c r="I587" s="215"/>
      <c r="J587" s="216">
        <f>ROUND(I587*H587,2)</f>
        <v>0</v>
      </c>
      <c r="K587" s="212" t="s">
        <v>142</v>
      </c>
      <c r="L587" s="48"/>
      <c r="M587" s="217" t="s">
        <v>42</v>
      </c>
      <c r="N587" s="218" t="s">
        <v>52</v>
      </c>
      <c r="O587" s="88"/>
      <c r="P587" s="219">
        <f>O587*H587</f>
        <v>0</v>
      </c>
      <c r="Q587" s="219">
        <v>0</v>
      </c>
      <c r="R587" s="219">
        <f>Q587*H587</f>
        <v>0</v>
      </c>
      <c r="S587" s="219">
        <v>0</v>
      </c>
      <c r="T587" s="220">
        <f>S587*H587</f>
        <v>0</v>
      </c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R587" s="221" t="s">
        <v>97</v>
      </c>
      <c r="AT587" s="221" t="s">
        <v>138</v>
      </c>
      <c r="AU587" s="221" t="s">
        <v>94</v>
      </c>
      <c r="AY587" s="20" t="s">
        <v>135</v>
      </c>
      <c r="BE587" s="222">
        <f>IF(N587="základní",J587,0)</f>
        <v>0</v>
      </c>
      <c r="BF587" s="222">
        <f>IF(N587="snížená",J587,0)</f>
        <v>0</v>
      </c>
      <c r="BG587" s="222">
        <f>IF(N587="zákl. přenesená",J587,0)</f>
        <v>0</v>
      </c>
      <c r="BH587" s="222">
        <f>IF(N587="sníž. přenesená",J587,0)</f>
        <v>0</v>
      </c>
      <c r="BI587" s="222">
        <f>IF(N587="nulová",J587,0)</f>
        <v>0</v>
      </c>
      <c r="BJ587" s="20" t="s">
        <v>86</v>
      </c>
      <c r="BK587" s="222">
        <f>ROUND(I587*H587,2)</f>
        <v>0</v>
      </c>
      <c r="BL587" s="20" t="s">
        <v>97</v>
      </c>
      <c r="BM587" s="221" t="s">
        <v>535</v>
      </c>
    </row>
    <row r="588" s="2" customFormat="1">
      <c r="A588" s="42"/>
      <c r="B588" s="43"/>
      <c r="C588" s="44"/>
      <c r="D588" s="223" t="s">
        <v>144</v>
      </c>
      <c r="E588" s="44"/>
      <c r="F588" s="224" t="s">
        <v>536</v>
      </c>
      <c r="G588" s="44"/>
      <c r="H588" s="44"/>
      <c r="I588" s="225"/>
      <c r="J588" s="44"/>
      <c r="K588" s="44"/>
      <c r="L588" s="48"/>
      <c r="M588" s="226"/>
      <c r="N588" s="227"/>
      <c r="O588" s="88"/>
      <c r="P588" s="88"/>
      <c r="Q588" s="88"/>
      <c r="R588" s="88"/>
      <c r="S588" s="88"/>
      <c r="T588" s="89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T588" s="20" t="s">
        <v>144</v>
      </c>
      <c r="AU588" s="20" t="s">
        <v>94</v>
      </c>
    </row>
    <row r="589" s="2" customFormat="1">
      <c r="A589" s="42"/>
      <c r="B589" s="43"/>
      <c r="C589" s="44"/>
      <c r="D589" s="228" t="s">
        <v>146</v>
      </c>
      <c r="E589" s="44"/>
      <c r="F589" s="229" t="s">
        <v>537</v>
      </c>
      <c r="G589" s="44"/>
      <c r="H589" s="44"/>
      <c r="I589" s="225"/>
      <c r="J589" s="44"/>
      <c r="K589" s="44"/>
      <c r="L589" s="48"/>
      <c r="M589" s="226"/>
      <c r="N589" s="227"/>
      <c r="O589" s="88"/>
      <c r="P589" s="88"/>
      <c r="Q589" s="88"/>
      <c r="R589" s="88"/>
      <c r="S589" s="88"/>
      <c r="T589" s="89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T589" s="20" t="s">
        <v>146</v>
      </c>
      <c r="AU589" s="20" t="s">
        <v>94</v>
      </c>
    </row>
    <row r="590" s="2" customFormat="1">
      <c r="A590" s="42"/>
      <c r="B590" s="43"/>
      <c r="C590" s="44"/>
      <c r="D590" s="223" t="s">
        <v>189</v>
      </c>
      <c r="E590" s="44"/>
      <c r="F590" s="261" t="s">
        <v>538</v>
      </c>
      <c r="G590" s="44"/>
      <c r="H590" s="44"/>
      <c r="I590" s="225"/>
      <c r="J590" s="44"/>
      <c r="K590" s="44"/>
      <c r="L590" s="48"/>
      <c r="M590" s="226"/>
      <c r="N590" s="227"/>
      <c r="O590" s="88"/>
      <c r="P590" s="88"/>
      <c r="Q590" s="88"/>
      <c r="R590" s="88"/>
      <c r="S590" s="88"/>
      <c r="T590" s="89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T590" s="20" t="s">
        <v>189</v>
      </c>
      <c r="AU590" s="20" t="s">
        <v>94</v>
      </c>
    </row>
    <row r="591" s="13" customFormat="1">
      <c r="A591" s="13"/>
      <c r="B591" s="230"/>
      <c r="C591" s="231"/>
      <c r="D591" s="223" t="s">
        <v>148</v>
      </c>
      <c r="E591" s="232" t="s">
        <v>42</v>
      </c>
      <c r="F591" s="233" t="s">
        <v>803</v>
      </c>
      <c r="G591" s="231"/>
      <c r="H591" s="232" t="s">
        <v>42</v>
      </c>
      <c r="I591" s="234"/>
      <c r="J591" s="231"/>
      <c r="K591" s="231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148</v>
      </c>
      <c r="AU591" s="239" t="s">
        <v>94</v>
      </c>
      <c r="AV591" s="13" t="s">
        <v>86</v>
      </c>
      <c r="AW591" s="13" t="s">
        <v>40</v>
      </c>
      <c r="AX591" s="13" t="s">
        <v>81</v>
      </c>
      <c r="AY591" s="239" t="s">
        <v>135</v>
      </c>
    </row>
    <row r="592" s="14" customFormat="1">
      <c r="A592" s="14"/>
      <c r="B592" s="240"/>
      <c r="C592" s="241"/>
      <c r="D592" s="223" t="s">
        <v>148</v>
      </c>
      <c r="E592" s="242" t="s">
        <v>42</v>
      </c>
      <c r="F592" s="243" t="s">
        <v>993</v>
      </c>
      <c r="G592" s="241"/>
      <c r="H592" s="244">
        <v>144.64699999999999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148</v>
      </c>
      <c r="AU592" s="250" t="s">
        <v>94</v>
      </c>
      <c r="AV592" s="14" t="s">
        <v>91</v>
      </c>
      <c r="AW592" s="14" t="s">
        <v>40</v>
      </c>
      <c r="AX592" s="14" t="s">
        <v>81</v>
      </c>
      <c r="AY592" s="250" t="s">
        <v>135</v>
      </c>
    </row>
    <row r="593" s="13" customFormat="1">
      <c r="A593" s="13"/>
      <c r="B593" s="230"/>
      <c r="C593" s="231"/>
      <c r="D593" s="223" t="s">
        <v>148</v>
      </c>
      <c r="E593" s="232" t="s">
        <v>42</v>
      </c>
      <c r="F593" s="233" t="s">
        <v>805</v>
      </c>
      <c r="G593" s="231"/>
      <c r="H593" s="232" t="s">
        <v>42</v>
      </c>
      <c r="I593" s="234"/>
      <c r="J593" s="231"/>
      <c r="K593" s="231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148</v>
      </c>
      <c r="AU593" s="239" t="s">
        <v>94</v>
      </c>
      <c r="AV593" s="13" t="s">
        <v>86</v>
      </c>
      <c r="AW593" s="13" t="s">
        <v>40</v>
      </c>
      <c r="AX593" s="13" t="s">
        <v>81</v>
      </c>
      <c r="AY593" s="239" t="s">
        <v>135</v>
      </c>
    </row>
    <row r="594" s="14" customFormat="1">
      <c r="A594" s="14"/>
      <c r="B594" s="240"/>
      <c r="C594" s="241"/>
      <c r="D594" s="223" t="s">
        <v>148</v>
      </c>
      <c r="E594" s="242" t="s">
        <v>42</v>
      </c>
      <c r="F594" s="243" t="s">
        <v>994</v>
      </c>
      <c r="G594" s="241"/>
      <c r="H594" s="244">
        <v>63.466000000000001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148</v>
      </c>
      <c r="AU594" s="250" t="s">
        <v>94</v>
      </c>
      <c r="AV594" s="14" t="s">
        <v>91</v>
      </c>
      <c r="AW594" s="14" t="s">
        <v>40</v>
      </c>
      <c r="AX594" s="14" t="s">
        <v>81</v>
      </c>
      <c r="AY594" s="250" t="s">
        <v>135</v>
      </c>
    </row>
    <row r="595" s="2" customFormat="1" ht="24.15" customHeight="1">
      <c r="A595" s="42"/>
      <c r="B595" s="43"/>
      <c r="C595" s="210" t="s">
        <v>995</v>
      </c>
      <c r="D595" s="210" t="s">
        <v>138</v>
      </c>
      <c r="E595" s="211" t="s">
        <v>542</v>
      </c>
      <c r="F595" s="212" t="s">
        <v>543</v>
      </c>
      <c r="G595" s="213" t="s">
        <v>158</v>
      </c>
      <c r="H595" s="214">
        <v>4995.1199999999999</v>
      </c>
      <c r="I595" s="215"/>
      <c r="J595" s="216">
        <f>ROUND(I595*H595,2)</f>
        <v>0</v>
      </c>
      <c r="K595" s="212" t="s">
        <v>142</v>
      </c>
      <c r="L595" s="48"/>
      <c r="M595" s="217" t="s">
        <v>42</v>
      </c>
      <c r="N595" s="218" t="s">
        <v>52</v>
      </c>
      <c r="O595" s="88"/>
      <c r="P595" s="219">
        <f>O595*H595</f>
        <v>0</v>
      </c>
      <c r="Q595" s="219">
        <v>0</v>
      </c>
      <c r="R595" s="219">
        <f>Q595*H595</f>
        <v>0</v>
      </c>
      <c r="S595" s="219">
        <v>0</v>
      </c>
      <c r="T595" s="220">
        <f>S595*H595</f>
        <v>0</v>
      </c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R595" s="221" t="s">
        <v>97</v>
      </c>
      <c r="AT595" s="221" t="s">
        <v>138</v>
      </c>
      <c r="AU595" s="221" t="s">
        <v>94</v>
      </c>
      <c r="AY595" s="20" t="s">
        <v>135</v>
      </c>
      <c r="BE595" s="222">
        <f>IF(N595="základní",J595,0)</f>
        <v>0</v>
      </c>
      <c r="BF595" s="222">
        <f>IF(N595="snížená",J595,0)</f>
        <v>0</v>
      </c>
      <c r="BG595" s="222">
        <f>IF(N595="zákl. přenesená",J595,0)</f>
        <v>0</v>
      </c>
      <c r="BH595" s="222">
        <f>IF(N595="sníž. přenesená",J595,0)</f>
        <v>0</v>
      </c>
      <c r="BI595" s="222">
        <f>IF(N595="nulová",J595,0)</f>
        <v>0</v>
      </c>
      <c r="BJ595" s="20" t="s">
        <v>86</v>
      </c>
      <c r="BK595" s="222">
        <f>ROUND(I595*H595,2)</f>
        <v>0</v>
      </c>
      <c r="BL595" s="20" t="s">
        <v>97</v>
      </c>
      <c r="BM595" s="221" t="s">
        <v>544</v>
      </c>
    </row>
    <row r="596" s="2" customFormat="1">
      <c r="A596" s="42"/>
      <c r="B596" s="43"/>
      <c r="C596" s="44"/>
      <c r="D596" s="223" t="s">
        <v>144</v>
      </c>
      <c r="E596" s="44"/>
      <c r="F596" s="224" t="s">
        <v>545</v>
      </c>
      <c r="G596" s="44"/>
      <c r="H596" s="44"/>
      <c r="I596" s="225"/>
      <c r="J596" s="44"/>
      <c r="K596" s="44"/>
      <c r="L596" s="48"/>
      <c r="M596" s="226"/>
      <c r="N596" s="227"/>
      <c r="O596" s="88"/>
      <c r="P596" s="88"/>
      <c r="Q596" s="88"/>
      <c r="R596" s="88"/>
      <c r="S596" s="88"/>
      <c r="T596" s="89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T596" s="20" t="s">
        <v>144</v>
      </c>
      <c r="AU596" s="20" t="s">
        <v>94</v>
      </c>
    </row>
    <row r="597" s="2" customFormat="1">
      <c r="A597" s="42"/>
      <c r="B597" s="43"/>
      <c r="C597" s="44"/>
      <c r="D597" s="228" t="s">
        <v>146</v>
      </c>
      <c r="E597" s="44"/>
      <c r="F597" s="229" t="s">
        <v>546</v>
      </c>
      <c r="G597" s="44"/>
      <c r="H597" s="44"/>
      <c r="I597" s="225"/>
      <c r="J597" s="44"/>
      <c r="K597" s="44"/>
      <c r="L597" s="48"/>
      <c r="M597" s="226"/>
      <c r="N597" s="227"/>
      <c r="O597" s="88"/>
      <c r="P597" s="88"/>
      <c r="Q597" s="88"/>
      <c r="R597" s="88"/>
      <c r="S597" s="88"/>
      <c r="T597" s="89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T597" s="20" t="s">
        <v>146</v>
      </c>
      <c r="AU597" s="20" t="s">
        <v>94</v>
      </c>
    </row>
    <row r="598" s="2" customFormat="1">
      <c r="A598" s="42"/>
      <c r="B598" s="43"/>
      <c r="C598" s="44"/>
      <c r="D598" s="223" t="s">
        <v>189</v>
      </c>
      <c r="E598" s="44"/>
      <c r="F598" s="261" t="s">
        <v>538</v>
      </c>
      <c r="G598" s="44"/>
      <c r="H598" s="44"/>
      <c r="I598" s="225"/>
      <c r="J598" s="44"/>
      <c r="K598" s="44"/>
      <c r="L598" s="48"/>
      <c r="M598" s="226"/>
      <c r="N598" s="227"/>
      <c r="O598" s="88"/>
      <c r="P598" s="88"/>
      <c r="Q598" s="88"/>
      <c r="R598" s="88"/>
      <c r="S598" s="88"/>
      <c r="T598" s="89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T598" s="20" t="s">
        <v>189</v>
      </c>
      <c r="AU598" s="20" t="s">
        <v>94</v>
      </c>
    </row>
    <row r="599" s="13" customFormat="1">
      <c r="A599" s="13"/>
      <c r="B599" s="230"/>
      <c r="C599" s="231"/>
      <c r="D599" s="223" t="s">
        <v>148</v>
      </c>
      <c r="E599" s="232" t="s">
        <v>42</v>
      </c>
      <c r="F599" s="233" t="s">
        <v>547</v>
      </c>
      <c r="G599" s="231"/>
      <c r="H599" s="232" t="s">
        <v>42</v>
      </c>
      <c r="I599" s="234"/>
      <c r="J599" s="231"/>
      <c r="K599" s="231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148</v>
      </c>
      <c r="AU599" s="239" t="s">
        <v>94</v>
      </c>
      <c r="AV599" s="13" t="s">
        <v>86</v>
      </c>
      <c r="AW599" s="13" t="s">
        <v>40</v>
      </c>
      <c r="AX599" s="13" t="s">
        <v>81</v>
      </c>
      <c r="AY599" s="239" t="s">
        <v>135</v>
      </c>
    </row>
    <row r="600" s="13" customFormat="1">
      <c r="A600" s="13"/>
      <c r="B600" s="230"/>
      <c r="C600" s="231"/>
      <c r="D600" s="223" t="s">
        <v>148</v>
      </c>
      <c r="E600" s="232" t="s">
        <v>42</v>
      </c>
      <c r="F600" s="233" t="s">
        <v>803</v>
      </c>
      <c r="G600" s="231"/>
      <c r="H600" s="232" t="s">
        <v>42</v>
      </c>
      <c r="I600" s="234"/>
      <c r="J600" s="231"/>
      <c r="K600" s="231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148</v>
      </c>
      <c r="AU600" s="239" t="s">
        <v>94</v>
      </c>
      <c r="AV600" s="13" t="s">
        <v>86</v>
      </c>
      <c r="AW600" s="13" t="s">
        <v>40</v>
      </c>
      <c r="AX600" s="13" t="s">
        <v>81</v>
      </c>
      <c r="AY600" s="239" t="s">
        <v>135</v>
      </c>
    </row>
    <row r="601" s="14" customFormat="1">
      <c r="A601" s="14"/>
      <c r="B601" s="240"/>
      <c r="C601" s="241"/>
      <c r="D601" s="223" t="s">
        <v>148</v>
      </c>
      <c r="E601" s="242" t="s">
        <v>42</v>
      </c>
      <c r="F601" s="243" t="s">
        <v>993</v>
      </c>
      <c r="G601" s="241"/>
      <c r="H601" s="244">
        <v>144.64699999999999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148</v>
      </c>
      <c r="AU601" s="250" t="s">
        <v>94</v>
      </c>
      <c r="AV601" s="14" t="s">
        <v>91</v>
      </c>
      <c r="AW601" s="14" t="s">
        <v>40</v>
      </c>
      <c r="AX601" s="14" t="s">
        <v>81</v>
      </c>
      <c r="AY601" s="250" t="s">
        <v>135</v>
      </c>
    </row>
    <row r="602" s="13" customFormat="1">
      <c r="A602" s="13"/>
      <c r="B602" s="230"/>
      <c r="C602" s="231"/>
      <c r="D602" s="223" t="s">
        <v>148</v>
      </c>
      <c r="E602" s="232" t="s">
        <v>42</v>
      </c>
      <c r="F602" s="233" t="s">
        <v>805</v>
      </c>
      <c r="G602" s="231"/>
      <c r="H602" s="232" t="s">
        <v>42</v>
      </c>
      <c r="I602" s="234"/>
      <c r="J602" s="231"/>
      <c r="K602" s="231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148</v>
      </c>
      <c r="AU602" s="239" t="s">
        <v>94</v>
      </c>
      <c r="AV602" s="13" t="s">
        <v>86</v>
      </c>
      <c r="AW602" s="13" t="s">
        <v>40</v>
      </c>
      <c r="AX602" s="13" t="s">
        <v>81</v>
      </c>
      <c r="AY602" s="239" t="s">
        <v>135</v>
      </c>
    </row>
    <row r="603" s="14" customFormat="1">
      <c r="A603" s="14"/>
      <c r="B603" s="240"/>
      <c r="C603" s="241"/>
      <c r="D603" s="223" t="s">
        <v>148</v>
      </c>
      <c r="E603" s="242" t="s">
        <v>42</v>
      </c>
      <c r="F603" s="243" t="s">
        <v>994</v>
      </c>
      <c r="G603" s="241"/>
      <c r="H603" s="244">
        <v>63.466000000000001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148</v>
      </c>
      <c r="AU603" s="250" t="s">
        <v>94</v>
      </c>
      <c r="AV603" s="14" t="s">
        <v>91</v>
      </c>
      <c r="AW603" s="14" t="s">
        <v>40</v>
      </c>
      <c r="AX603" s="14" t="s">
        <v>81</v>
      </c>
      <c r="AY603" s="250" t="s">
        <v>135</v>
      </c>
    </row>
    <row r="604" s="16" customFormat="1">
      <c r="A604" s="16"/>
      <c r="B604" s="273"/>
      <c r="C604" s="274"/>
      <c r="D604" s="223" t="s">
        <v>148</v>
      </c>
      <c r="E604" s="275" t="s">
        <v>42</v>
      </c>
      <c r="F604" s="276" t="s">
        <v>327</v>
      </c>
      <c r="G604" s="274"/>
      <c r="H604" s="277">
        <v>208.113</v>
      </c>
      <c r="I604" s="278"/>
      <c r="J604" s="274"/>
      <c r="K604" s="274"/>
      <c r="L604" s="279"/>
      <c r="M604" s="280"/>
      <c r="N604" s="281"/>
      <c r="O604" s="281"/>
      <c r="P604" s="281"/>
      <c r="Q604" s="281"/>
      <c r="R604" s="281"/>
      <c r="S604" s="281"/>
      <c r="T604" s="282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T604" s="283" t="s">
        <v>148</v>
      </c>
      <c r="AU604" s="283" t="s">
        <v>94</v>
      </c>
      <c r="AV604" s="16" t="s">
        <v>94</v>
      </c>
      <c r="AW604" s="16" t="s">
        <v>40</v>
      </c>
      <c r="AX604" s="16" t="s">
        <v>81</v>
      </c>
      <c r="AY604" s="283" t="s">
        <v>135</v>
      </c>
    </row>
    <row r="605" s="14" customFormat="1">
      <c r="A605" s="14"/>
      <c r="B605" s="240"/>
      <c r="C605" s="241"/>
      <c r="D605" s="223" t="s">
        <v>148</v>
      </c>
      <c r="E605" s="242" t="s">
        <v>42</v>
      </c>
      <c r="F605" s="243" t="s">
        <v>996</v>
      </c>
      <c r="G605" s="241"/>
      <c r="H605" s="244">
        <v>4995.1199999999999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148</v>
      </c>
      <c r="AU605" s="250" t="s">
        <v>94</v>
      </c>
      <c r="AV605" s="14" t="s">
        <v>91</v>
      </c>
      <c r="AW605" s="14" t="s">
        <v>40</v>
      </c>
      <c r="AX605" s="14" t="s">
        <v>86</v>
      </c>
      <c r="AY605" s="250" t="s">
        <v>135</v>
      </c>
    </row>
    <row r="606" s="2" customFormat="1" ht="37.8" customHeight="1">
      <c r="A606" s="42"/>
      <c r="B606" s="43"/>
      <c r="C606" s="210" t="s">
        <v>997</v>
      </c>
      <c r="D606" s="210" t="s">
        <v>138</v>
      </c>
      <c r="E606" s="211" t="s">
        <v>550</v>
      </c>
      <c r="F606" s="212" t="s">
        <v>551</v>
      </c>
      <c r="G606" s="213" t="s">
        <v>158</v>
      </c>
      <c r="H606" s="214">
        <v>208.113</v>
      </c>
      <c r="I606" s="215"/>
      <c r="J606" s="216">
        <f>ROUND(I606*H606,2)</f>
        <v>0</v>
      </c>
      <c r="K606" s="212" t="s">
        <v>142</v>
      </c>
      <c r="L606" s="48"/>
      <c r="M606" s="217" t="s">
        <v>42</v>
      </c>
      <c r="N606" s="218" t="s">
        <v>52</v>
      </c>
      <c r="O606" s="88"/>
      <c r="P606" s="219">
        <f>O606*H606</f>
        <v>0</v>
      </c>
      <c r="Q606" s="219">
        <v>0</v>
      </c>
      <c r="R606" s="219">
        <f>Q606*H606</f>
        <v>0</v>
      </c>
      <c r="S606" s="219">
        <v>0</v>
      </c>
      <c r="T606" s="220">
        <f>S606*H606</f>
        <v>0</v>
      </c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R606" s="221" t="s">
        <v>97</v>
      </c>
      <c r="AT606" s="221" t="s">
        <v>138</v>
      </c>
      <c r="AU606" s="221" t="s">
        <v>94</v>
      </c>
      <c r="AY606" s="20" t="s">
        <v>135</v>
      </c>
      <c r="BE606" s="222">
        <f>IF(N606="základní",J606,0)</f>
        <v>0</v>
      </c>
      <c r="BF606" s="222">
        <f>IF(N606="snížená",J606,0)</f>
        <v>0</v>
      </c>
      <c r="BG606" s="222">
        <f>IF(N606="zákl. přenesená",J606,0)</f>
        <v>0</v>
      </c>
      <c r="BH606" s="222">
        <f>IF(N606="sníž. přenesená",J606,0)</f>
        <v>0</v>
      </c>
      <c r="BI606" s="222">
        <f>IF(N606="nulová",J606,0)</f>
        <v>0</v>
      </c>
      <c r="BJ606" s="20" t="s">
        <v>86</v>
      </c>
      <c r="BK606" s="222">
        <f>ROUND(I606*H606,2)</f>
        <v>0</v>
      </c>
      <c r="BL606" s="20" t="s">
        <v>97</v>
      </c>
      <c r="BM606" s="221" t="s">
        <v>552</v>
      </c>
    </row>
    <row r="607" s="2" customFormat="1">
      <c r="A607" s="42"/>
      <c r="B607" s="43"/>
      <c r="C607" s="44"/>
      <c r="D607" s="223" t="s">
        <v>144</v>
      </c>
      <c r="E607" s="44"/>
      <c r="F607" s="224" t="s">
        <v>553</v>
      </c>
      <c r="G607" s="44"/>
      <c r="H607" s="44"/>
      <c r="I607" s="225"/>
      <c r="J607" s="44"/>
      <c r="K607" s="44"/>
      <c r="L607" s="48"/>
      <c r="M607" s="226"/>
      <c r="N607" s="227"/>
      <c r="O607" s="88"/>
      <c r="P607" s="88"/>
      <c r="Q607" s="88"/>
      <c r="R607" s="88"/>
      <c r="S607" s="88"/>
      <c r="T607" s="89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T607" s="20" t="s">
        <v>144</v>
      </c>
      <c r="AU607" s="20" t="s">
        <v>94</v>
      </c>
    </row>
    <row r="608" s="2" customFormat="1">
      <c r="A608" s="42"/>
      <c r="B608" s="43"/>
      <c r="C608" s="44"/>
      <c r="D608" s="228" t="s">
        <v>146</v>
      </c>
      <c r="E608" s="44"/>
      <c r="F608" s="229" t="s">
        <v>554</v>
      </c>
      <c r="G608" s="44"/>
      <c r="H608" s="44"/>
      <c r="I608" s="225"/>
      <c r="J608" s="44"/>
      <c r="K608" s="44"/>
      <c r="L608" s="48"/>
      <c r="M608" s="226"/>
      <c r="N608" s="227"/>
      <c r="O608" s="88"/>
      <c r="P608" s="88"/>
      <c r="Q608" s="88"/>
      <c r="R608" s="88"/>
      <c r="S608" s="88"/>
      <c r="T608" s="89"/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T608" s="20" t="s">
        <v>146</v>
      </c>
      <c r="AU608" s="20" t="s">
        <v>94</v>
      </c>
    </row>
    <row r="609" s="13" customFormat="1">
      <c r="A609" s="13"/>
      <c r="B609" s="230"/>
      <c r="C609" s="231"/>
      <c r="D609" s="223" t="s">
        <v>148</v>
      </c>
      <c r="E609" s="232" t="s">
        <v>42</v>
      </c>
      <c r="F609" s="233" t="s">
        <v>803</v>
      </c>
      <c r="G609" s="231"/>
      <c r="H609" s="232" t="s">
        <v>42</v>
      </c>
      <c r="I609" s="234"/>
      <c r="J609" s="231"/>
      <c r="K609" s="231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148</v>
      </c>
      <c r="AU609" s="239" t="s">
        <v>94</v>
      </c>
      <c r="AV609" s="13" t="s">
        <v>86</v>
      </c>
      <c r="AW609" s="13" t="s">
        <v>40</v>
      </c>
      <c r="AX609" s="13" t="s">
        <v>81</v>
      </c>
      <c r="AY609" s="239" t="s">
        <v>135</v>
      </c>
    </row>
    <row r="610" s="14" customFormat="1">
      <c r="A610" s="14"/>
      <c r="B610" s="240"/>
      <c r="C610" s="241"/>
      <c r="D610" s="223" t="s">
        <v>148</v>
      </c>
      <c r="E610" s="242" t="s">
        <v>42</v>
      </c>
      <c r="F610" s="243" t="s">
        <v>993</v>
      </c>
      <c r="G610" s="241"/>
      <c r="H610" s="244">
        <v>144.64699999999999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148</v>
      </c>
      <c r="AU610" s="250" t="s">
        <v>94</v>
      </c>
      <c r="AV610" s="14" t="s">
        <v>91</v>
      </c>
      <c r="AW610" s="14" t="s">
        <v>40</v>
      </c>
      <c r="AX610" s="14" t="s">
        <v>81</v>
      </c>
      <c r="AY610" s="250" t="s">
        <v>135</v>
      </c>
    </row>
    <row r="611" s="13" customFormat="1">
      <c r="A611" s="13"/>
      <c r="B611" s="230"/>
      <c r="C611" s="231"/>
      <c r="D611" s="223" t="s">
        <v>148</v>
      </c>
      <c r="E611" s="232" t="s">
        <v>42</v>
      </c>
      <c r="F611" s="233" t="s">
        <v>805</v>
      </c>
      <c r="G611" s="231"/>
      <c r="H611" s="232" t="s">
        <v>42</v>
      </c>
      <c r="I611" s="234"/>
      <c r="J611" s="231"/>
      <c r="K611" s="231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148</v>
      </c>
      <c r="AU611" s="239" t="s">
        <v>94</v>
      </c>
      <c r="AV611" s="13" t="s">
        <v>86</v>
      </c>
      <c r="AW611" s="13" t="s">
        <v>40</v>
      </c>
      <c r="AX611" s="13" t="s">
        <v>81</v>
      </c>
      <c r="AY611" s="239" t="s">
        <v>135</v>
      </c>
    </row>
    <row r="612" s="14" customFormat="1">
      <c r="A612" s="14"/>
      <c r="B612" s="240"/>
      <c r="C612" s="241"/>
      <c r="D612" s="223" t="s">
        <v>148</v>
      </c>
      <c r="E612" s="242" t="s">
        <v>42</v>
      </c>
      <c r="F612" s="243" t="s">
        <v>994</v>
      </c>
      <c r="G612" s="241"/>
      <c r="H612" s="244">
        <v>63.466000000000001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148</v>
      </c>
      <c r="AU612" s="250" t="s">
        <v>94</v>
      </c>
      <c r="AV612" s="14" t="s">
        <v>91</v>
      </c>
      <c r="AW612" s="14" t="s">
        <v>40</v>
      </c>
      <c r="AX612" s="14" t="s">
        <v>81</v>
      </c>
      <c r="AY612" s="250" t="s">
        <v>135</v>
      </c>
    </row>
    <row r="613" s="2" customFormat="1" ht="24.15" customHeight="1">
      <c r="A613" s="42"/>
      <c r="B613" s="43"/>
      <c r="C613" s="210" t="s">
        <v>998</v>
      </c>
      <c r="D613" s="210" t="s">
        <v>138</v>
      </c>
      <c r="E613" s="211" t="s">
        <v>563</v>
      </c>
      <c r="F613" s="212" t="s">
        <v>564</v>
      </c>
      <c r="G613" s="213" t="s">
        <v>141</v>
      </c>
      <c r="H613" s="214">
        <v>197.19999999999999</v>
      </c>
      <c r="I613" s="215"/>
      <c r="J613" s="216">
        <f>ROUND(I613*H613,2)</f>
        <v>0</v>
      </c>
      <c r="K613" s="212" t="s">
        <v>142</v>
      </c>
      <c r="L613" s="48"/>
      <c r="M613" s="217" t="s">
        <v>42</v>
      </c>
      <c r="N613" s="218" t="s">
        <v>52</v>
      </c>
      <c r="O613" s="88"/>
      <c r="P613" s="219">
        <f>O613*H613</f>
        <v>0</v>
      </c>
      <c r="Q613" s="219">
        <v>0</v>
      </c>
      <c r="R613" s="219">
        <f>Q613*H613</f>
        <v>0</v>
      </c>
      <c r="S613" s="219">
        <v>0.29499999999999998</v>
      </c>
      <c r="T613" s="220">
        <f>S613*H613</f>
        <v>58.173999999999992</v>
      </c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R613" s="221" t="s">
        <v>97</v>
      </c>
      <c r="AT613" s="221" t="s">
        <v>138</v>
      </c>
      <c r="AU613" s="221" t="s">
        <v>94</v>
      </c>
      <c r="AY613" s="20" t="s">
        <v>135</v>
      </c>
      <c r="BE613" s="222">
        <f>IF(N613="základní",J613,0)</f>
        <v>0</v>
      </c>
      <c r="BF613" s="222">
        <f>IF(N613="snížená",J613,0)</f>
        <v>0</v>
      </c>
      <c r="BG613" s="222">
        <f>IF(N613="zákl. přenesená",J613,0)</f>
        <v>0</v>
      </c>
      <c r="BH613" s="222">
        <f>IF(N613="sníž. přenesená",J613,0)</f>
        <v>0</v>
      </c>
      <c r="BI613" s="222">
        <f>IF(N613="nulová",J613,0)</f>
        <v>0</v>
      </c>
      <c r="BJ613" s="20" t="s">
        <v>86</v>
      </c>
      <c r="BK613" s="222">
        <f>ROUND(I613*H613,2)</f>
        <v>0</v>
      </c>
      <c r="BL613" s="20" t="s">
        <v>97</v>
      </c>
      <c r="BM613" s="221" t="s">
        <v>565</v>
      </c>
    </row>
    <row r="614" s="2" customFormat="1">
      <c r="A614" s="42"/>
      <c r="B614" s="43"/>
      <c r="C614" s="44"/>
      <c r="D614" s="223" t="s">
        <v>144</v>
      </c>
      <c r="E614" s="44"/>
      <c r="F614" s="224" t="s">
        <v>566</v>
      </c>
      <c r="G614" s="44"/>
      <c r="H614" s="44"/>
      <c r="I614" s="225"/>
      <c r="J614" s="44"/>
      <c r="K614" s="44"/>
      <c r="L614" s="48"/>
      <c r="M614" s="226"/>
      <c r="N614" s="227"/>
      <c r="O614" s="88"/>
      <c r="P614" s="88"/>
      <c r="Q614" s="88"/>
      <c r="R614" s="88"/>
      <c r="S614" s="88"/>
      <c r="T614" s="89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T614" s="20" t="s">
        <v>144</v>
      </c>
      <c r="AU614" s="20" t="s">
        <v>94</v>
      </c>
    </row>
    <row r="615" s="2" customFormat="1">
      <c r="A615" s="42"/>
      <c r="B615" s="43"/>
      <c r="C615" s="44"/>
      <c r="D615" s="228" t="s">
        <v>146</v>
      </c>
      <c r="E615" s="44"/>
      <c r="F615" s="229" t="s">
        <v>567</v>
      </c>
      <c r="G615" s="44"/>
      <c r="H615" s="44"/>
      <c r="I615" s="225"/>
      <c r="J615" s="44"/>
      <c r="K615" s="44"/>
      <c r="L615" s="48"/>
      <c r="M615" s="226"/>
      <c r="N615" s="227"/>
      <c r="O615" s="88"/>
      <c r="P615" s="88"/>
      <c r="Q615" s="88"/>
      <c r="R615" s="88"/>
      <c r="S615" s="88"/>
      <c r="T615" s="89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T615" s="20" t="s">
        <v>146</v>
      </c>
      <c r="AU615" s="20" t="s">
        <v>94</v>
      </c>
    </row>
    <row r="616" s="13" customFormat="1">
      <c r="A616" s="13"/>
      <c r="B616" s="230"/>
      <c r="C616" s="231"/>
      <c r="D616" s="223" t="s">
        <v>148</v>
      </c>
      <c r="E616" s="232" t="s">
        <v>42</v>
      </c>
      <c r="F616" s="233" t="s">
        <v>999</v>
      </c>
      <c r="G616" s="231"/>
      <c r="H616" s="232" t="s">
        <v>42</v>
      </c>
      <c r="I616" s="234"/>
      <c r="J616" s="231"/>
      <c r="K616" s="231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148</v>
      </c>
      <c r="AU616" s="239" t="s">
        <v>94</v>
      </c>
      <c r="AV616" s="13" t="s">
        <v>86</v>
      </c>
      <c r="AW616" s="13" t="s">
        <v>40</v>
      </c>
      <c r="AX616" s="13" t="s">
        <v>81</v>
      </c>
      <c r="AY616" s="239" t="s">
        <v>135</v>
      </c>
    </row>
    <row r="617" s="14" customFormat="1">
      <c r="A617" s="14"/>
      <c r="B617" s="240"/>
      <c r="C617" s="241"/>
      <c r="D617" s="223" t="s">
        <v>148</v>
      </c>
      <c r="E617" s="242" t="s">
        <v>42</v>
      </c>
      <c r="F617" s="243" t="s">
        <v>1000</v>
      </c>
      <c r="G617" s="241"/>
      <c r="H617" s="244">
        <v>134.90000000000001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148</v>
      </c>
      <c r="AU617" s="250" t="s">
        <v>94</v>
      </c>
      <c r="AV617" s="14" t="s">
        <v>91</v>
      </c>
      <c r="AW617" s="14" t="s">
        <v>40</v>
      </c>
      <c r="AX617" s="14" t="s">
        <v>81</v>
      </c>
      <c r="AY617" s="250" t="s">
        <v>135</v>
      </c>
    </row>
    <row r="618" s="13" customFormat="1">
      <c r="A618" s="13"/>
      <c r="B618" s="230"/>
      <c r="C618" s="231"/>
      <c r="D618" s="223" t="s">
        <v>148</v>
      </c>
      <c r="E618" s="232" t="s">
        <v>42</v>
      </c>
      <c r="F618" s="233" t="s">
        <v>1001</v>
      </c>
      <c r="G618" s="231"/>
      <c r="H618" s="232" t="s">
        <v>42</v>
      </c>
      <c r="I618" s="234"/>
      <c r="J618" s="231"/>
      <c r="K618" s="231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148</v>
      </c>
      <c r="AU618" s="239" t="s">
        <v>94</v>
      </c>
      <c r="AV618" s="13" t="s">
        <v>86</v>
      </c>
      <c r="AW618" s="13" t="s">
        <v>40</v>
      </c>
      <c r="AX618" s="13" t="s">
        <v>81</v>
      </c>
      <c r="AY618" s="239" t="s">
        <v>135</v>
      </c>
    </row>
    <row r="619" s="14" customFormat="1">
      <c r="A619" s="14"/>
      <c r="B619" s="240"/>
      <c r="C619" s="241"/>
      <c r="D619" s="223" t="s">
        <v>148</v>
      </c>
      <c r="E619" s="242" t="s">
        <v>42</v>
      </c>
      <c r="F619" s="243" t="s">
        <v>701</v>
      </c>
      <c r="G619" s="241"/>
      <c r="H619" s="244">
        <v>62.299999999999997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148</v>
      </c>
      <c r="AU619" s="250" t="s">
        <v>94</v>
      </c>
      <c r="AV619" s="14" t="s">
        <v>91</v>
      </c>
      <c r="AW619" s="14" t="s">
        <v>40</v>
      </c>
      <c r="AX619" s="14" t="s">
        <v>81</v>
      </c>
      <c r="AY619" s="250" t="s">
        <v>135</v>
      </c>
    </row>
    <row r="620" s="2" customFormat="1" ht="16.5" customHeight="1">
      <c r="A620" s="42"/>
      <c r="B620" s="43"/>
      <c r="C620" s="210" t="s">
        <v>1002</v>
      </c>
      <c r="D620" s="210" t="s">
        <v>138</v>
      </c>
      <c r="E620" s="211" t="s">
        <v>574</v>
      </c>
      <c r="F620" s="212" t="s">
        <v>575</v>
      </c>
      <c r="G620" s="213" t="s">
        <v>230</v>
      </c>
      <c r="H620" s="214">
        <v>719.89999999999998</v>
      </c>
      <c r="I620" s="215"/>
      <c r="J620" s="216">
        <f>ROUND(I620*H620,2)</f>
        <v>0</v>
      </c>
      <c r="K620" s="212" t="s">
        <v>142</v>
      </c>
      <c r="L620" s="48"/>
      <c r="M620" s="217" t="s">
        <v>42</v>
      </c>
      <c r="N620" s="218" t="s">
        <v>52</v>
      </c>
      <c r="O620" s="88"/>
      <c r="P620" s="219">
        <f>O620*H620</f>
        <v>0</v>
      </c>
      <c r="Q620" s="219">
        <v>0</v>
      </c>
      <c r="R620" s="219">
        <f>Q620*H620</f>
        <v>0</v>
      </c>
      <c r="S620" s="219">
        <v>0.20499999999999999</v>
      </c>
      <c r="T620" s="220">
        <f>S620*H620</f>
        <v>147.5795</v>
      </c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R620" s="221" t="s">
        <v>97</v>
      </c>
      <c r="AT620" s="221" t="s">
        <v>138</v>
      </c>
      <c r="AU620" s="221" t="s">
        <v>94</v>
      </c>
      <c r="AY620" s="20" t="s">
        <v>135</v>
      </c>
      <c r="BE620" s="222">
        <f>IF(N620="základní",J620,0)</f>
        <v>0</v>
      </c>
      <c r="BF620" s="222">
        <f>IF(N620="snížená",J620,0)</f>
        <v>0</v>
      </c>
      <c r="BG620" s="222">
        <f>IF(N620="zákl. přenesená",J620,0)</f>
        <v>0</v>
      </c>
      <c r="BH620" s="222">
        <f>IF(N620="sníž. přenesená",J620,0)</f>
        <v>0</v>
      </c>
      <c r="BI620" s="222">
        <f>IF(N620="nulová",J620,0)</f>
        <v>0</v>
      </c>
      <c r="BJ620" s="20" t="s">
        <v>86</v>
      </c>
      <c r="BK620" s="222">
        <f>ROUND(I620*H620,2)</f>
        <v>0</v>
      </c>
      <c r="BL620" s="20" t="s">
        <v>97</v>
      </c>
      <c r="BM620" s="221" t="s">
        <v>576</v>
      </c>
    </row>
    <row r="621" s="2" customFormat="1">
      <c r="A621" s="42"/>
      <c r="B621" s="43"/>
      <c r="C621" s="44"/>
      <c r="D621" s="223" t="s">
        <v>144</v>
      </c>
      <c r="E621" s="44"/>
      <c r="F621" s="224" t="s">
        <v>577</v>
      </c>
      <c r="G621" s="44"/>
      <c r="H621" s="44"/>
      <c r="I621" s="225"/>
      <c r="J621" s="44"/>
      <c r="K621" s="44"/>
      <c r="L621" s="48"/>
      <c r="M621" s="226"/>
      <c r="N621" s="227"/>
      <c r="O621" s="88"/>
      <c r="P621" s="88"/>
      <c r="Q621" s="88"/>
      <c r="R621" s="88"/>
      <c r="S621" s="88"/>
      <c r="T621" s="89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T621" s="20" t="s">
        <v>144</v>
      </c>
      <c r="AU621" s="20" t="s">
        <v>94</v>
      </c>
    </row>
    <row r="622" s="2" customFormat="1">
      <c r="A622" s="42"/>
      <c r="B622" s="43"/>
      <c r="C622" s="44"/>
      <c r="D622" s="228" t="s">
        <v>146</v>
      </c>
      <c r="E622" s="44"/>
      <c r="F622" s="229" t="s">
        <v>578</v>
      </c>
      <c r="G622" s="44"/>
      <c r="H622" s="44"/>
      <c r="I622" s="225"/>
      <c r="J622" s="44"/>
      <c r="K622" s="44"/>
      <c r="L622" s="48"/>
      <c r="M622" s="226"/>
      <c r="N622" s="227"/>
      <c r="O622" s="88"/>
      <c r="P622" s="88"/>
      <c r="Q622" s="88"/>
      <c r="R622" s="88"/>
      <c r="S622" s="88"/>
      <c r="T622" s="89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T622" s="20" t="s">
        <v>146</v>
      </c>
      <c r="AU622" s="20" t="s">
        <v>94</v>
      </c>
    </row>
    <row r="623" s="2" customFormat="1">
      <c r="A623" s="42"/>
      <c r="B623" s="43"/>
      <c r="C623" s="44"/>
      <c r="D623" s="223" t="s">
        <v>189</v>
      </c>
      <c r="E623" s="44"/>
      <c r="F623" s="261" t="s">
        <v>579</v>
      </c>
      <c r="G623" s="44"/>
      <c r="H623" s="44"/>
      <c r="I623" s="225"/>
      <c r="J623" s="44"/>
      <c r="K623" s="44"/>
      <c r="L623" s="48"/>
      <c r="M623" s="226"/>
      <c r="N623" s="227"/>
      <c r="O623" s="88"/>
      <c r="P623" s="88"/>
      <c r="Q623" s="88"/>
      <c r="R623" s="88"/>
      <c r="S623" s="88"/>
      <c r="T623" s="89"/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T623" s="20" t="s">
        <v>189</v>
      </c>
      <c r="AU623" s="20" t="s">
        <v>94</v>
      </c>
    </row>
    <row r="624" s="13" customFormat="1">
      <c r="A624" s="13"/>
      <c r="B624" s="230"/>
      <c r="C624" s="231"/>
      <c r="D624" s="223" t="s">
        <v>148</v>
      </c>
      <c r="E624" s="232" t="s">
        <v>42</v>
      </c>
      <c r="F624" s="233" t="s">
        <v>1003</v>
      </c>
      <c r="G624" s="231"/>
      <c r="H624" s="232" t="s">
        <v>42</v>
      </c>
      <c r="I624" s="234"/>
      <c r="J624" s="231"/>
      <c r="K624" s="231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148</v>
      </c>
      <c r="AU624" s="239" t="s">
        <v>94</v>
      </c>
      <c r="AV624" s="13" t="s">
        <v>86</v>
      </c>
      <c r="AW624" s="13" t="s">
        <v>40</v>
      </c>
      <c r="AX624" s="13" t="s">
        <v>81</v>
      </c>
      <c r="AY624" s="239" t="s">
        <v>135</v>
      </c>
    </row>
    <row r="625" s="14" customFormat="1">
      <c r="A625" s="14"/>
      <c r="B625" s="240"/>
      <c r="C625" s="241"/>
      <c r="D625" s="223" t="s">
        <v>148</v>
      </c>
      <c r="E625" s="242" t="s">
        <v>42</v>
      </c>
      <c r="F625" s="243" t="s">
        <v>1004</v>
      </c>
      <c r="G625" s="241"/>
      <c r="H625" s="244">
        <v>680.29999999999995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148</v>
      </c>
      <c r="AU625" s="250" t="s">
        <v>94</v>
      </c>
      <c r="AV625" s="14" t="s">
        <v>91</v>
      </c>
      <c r="AW625" s="14" t="s">
        <v>40</v>
      </c>
      <c r="AX625" s="14" t="s">
        <v>81</v>
      </c>
      <c r="AY625" s="250" t="s">
        <v>135</v>
      </c>
    </row>
    <row r="626" s="13" customFormat="1">
      <c r="A626" s="13"/>
      <c r="B626" s="230"/>
      <c r="C626" s="231"/>
      <c r="D626" s="223" t="s">
        <v>148</v>
      </c>
      <c r="E626" s="232" t="s">
        <v>42</v>
      </c>
      <c r="F626" s="233" t="s">
        <v>1005</v>
      </c>
      <c r="G626" s="231"/>
      <c r="H626" s="232" t="s">
        <v>42</v>
      </c>
      <c r="I626" s="234"/>
      <c r="J626" s="231"/>
      <c r="K626" s="231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148</v>
      </c>
      <c r="AU626" s="239" t="s">
        <v>94</v>
      </c>
      <c r="AV626" s="13" t="s">
        <v>86</v>
      </c>
      <c r="AW626" s="13" t="s">
        <v>40</v>
      </c>
      <c r="AX626" s="13" t="s">
        <v>81</v>
      </c>
      <c r="AY626" s="239" t="s">
        <v>135</v>
      </c>
    </row>
    <row r="627" s="14" customFormat="1">
      <c r="A627" s="14"/>
      <c r="B627" s="240"/>
      <c r="C627" s="241"/>
      <c r="D627" s="223" t="s">
        <v>148</v>
      </c>
      <c r="E627" s="242" t="s">
        <v>42</v>
      </c>
      <c r="F627" s="243" t="s">
        <v>1006</v>
      </c>
      <c r="G627" s="241"/>
      <c r="H627" s="244">
        <v>39.600000000000001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148</v>
      </c>
      <c r="AU627" s="250" t="s">
        <v>94</v>
      </c>
      <c r="AV627" s="14" t="s">
        <v>91</v>
      </c>
      <c r="AW627" s="14" t="s">
        <v>40</v>
      </c>
      <c r="AX627" s="14" t="s">
        <v>81</v>
      </c>
      <c r="AY627" s="250" t="s">
        <v>135</v>
      </c>
    </row>
    <row r="628" s="2" customFormat="1" ht="16.5" customHeight="1">
      <c r="A628" s="42"/>
      <c r="B628" s="43"/>
      <c r="C628" s="210" t="s">
        <v>1007</v>
      </c>
      <c r="D628" s="210" t="s">
        <v>138</v>
      </c>
      <c r="E628" s="211" t="s">
        <v>583</v>
      </c>
      <c r="F628" s="212" t="s">
        <v>584</v>
      </c>
      <c r="G628" s="213" t="s">
        <v>230</v>
      </c>
      <c r="H628" s="214">
        <v>14.6</v>
      </c>
      <c r="I628" s="215"/>
      <c r="J628" s="216">
        <f>ROUND(I628*H628,2)</f>
        <v>0</v>
      </c>
      <c r="K628" s="212" t="s">
        <v>142</v>
      </c>
      <c r="L628" s="48"/>
      <c r="M628" s="217" t="s">
        <v>42</v>
      </c>
      <c r="N628" s="218" t="s">
        <v>52</v>
      </c>
      <c r="O628" s="88"/>
      <c r="P628" s="219">
        <f>O628*H628</f>
        <v>0</v>
      </c>
      <c r="Q628" s="219">
        <v>0</v>
      </c>
      <c r="R628" s="219">
        <f>Q628*H628</f>
        <v>0</v>
      </c>
      <c r="S628" s="219">
        <v>0.28999999999999998</v>
      </c>
      <c r="T628" s="220">
        <f>S628*H628</f>
        <v>4.234</v>
      </c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R628" s="221" t="s">
        <v>97</v>
      </c>
      <c r="AT628" s="221" t="s">
        <v>138</v>
      </c>
      <c r="AU628" s="221" t="s">
        <v>94</v>
      </c>
      <c r="AY628" s="20" t="s">
        <v>135</v>
      </c>
      <c r="BE628" s="222">
        <f>IF(N628="základní",J628,0)</f>
        <v>0</v>
      </c>
      <c r="BF628" s="222">
        <f>IF(N628="snížená",J628,0)</f>
        <v>0</v>
      </c>
      <c r="BG628" s="222">
        <f>IF(N628="zákl. přenesená",J628,0)</f>
        <v>0</v>
      </c>
      <c r="BH628" s="222">
        <f>IF(N628="sníž. přenesená",J628,0)</f>
        <v>0</v>
      </c>
      <c r="BI628" s="222">
        <f>IF(N628="nulová",J628,0)</f>
        <v>0</v>
      </c>
      <c r="BJ628" s="20" t="s">
        <v>86</v>
      </c>
      <c r="BK628" s="222">
        <f>ROUND(I628*H628,2)</f>
        <v>0</v>
      </c>
      <c r="BL628" s="20" t="s">
        <v>97</v>
      </c>
      <c r="BM628" s="221" t="s">
        <v>585</v>
      </c>
    </row>
    <row r="629" s="2" customFormat="1">
      <c r="A629" s="42"/>
      <c r="B629" s="43"/>
      <c r="C629" s="44"/>
      <c r="D629" s="223" t="s">
        <v>144</v>
      </c>
      <c r="E629" s="44"/>
      <c r="F629" s="224" t="s">
        <v>586</v>
      </c>
      <c r="G629" s="44"/>
      <c r="H629" s="44"/>
      <c r="I629" s="225"/>
      <c r="J629" s="44"/>
      <c r="K629" s="44"/>
      <c r="L629" s="48"/>
      <c r="M629" s="226"/>
      <c r="N629" s="227"/>
      <c r="O629" s="88"/>
      <c r="P629" s="88"/>
      <c r="Q629" s="88"/>
      <c r="R629" s="88"/>
      <c r="S629" s="88"/>
      <c r="T629" s="89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T629" s="20" t="s">
        <v>144</v>
      </c>
      <c r="AU629" s="20" t="s">
        <v>94</v>
      </c>
    </row>
    <row r="630" s="2" customFormat="1">
      <c r="A630" s="42"/>
      <c r="B630" s="43"/>
      <c r="C630" s="44"/>
      <c r="D630" s="228" t="s">
        <v>146</v>
      </c>
      <c r="E630" s="44"/>
      <c r="F630" s="229" t="s">
        <v>587</v>
      </c>
      <c r="G630" s="44"/>
      <c r="H630" s="44"/>
      <c r="I630" s="225"/>
      <c r="J630" s="44"/>
      <c r="K630" s="44"/>
      <c r="L630" s="48"/>
      <c r="M630" s="226"/>
      <c r="N630" s="227"/>
      <c r="O630" s="88"/>
      <c r="P630" s="88"/>
      <c r="Q630" s="88"/>
      <c r="R630" s="88"/>
      <c r="S630" s="88"/>
      <c r="T630" s="89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T630" s="20" t="s">
        <v>146</v>
      </c>
      <c r="AU630" s="20" t="s">
        <v>94</v>
      </c>
    </row>
    <row r="631" s="13" customFormat="1">
      <c r="A631" s="13"/>
      <c r="B631" s="230"/>
      <c r="C631" s="231"/>
      <c r="D631" s="223" t="s">
        <v>148</v>
      </c>
      <c r="E631" s="232" t="s">
        <v>42</v>
      </c>
      <c r="F631" s="233" t="s">
        <v>1008</v>
      </c>
      <c r="G631" s="231"/>
      <c r="H631" s="232" t="s">
        <v>42</v>
      </c>
      <c r="I631" s="234"/>
      <c r="J631" s="231"/>
      <c r="K631" s="231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148</v>
      </c>
      <c r="AU631" s="239" t="s">
        <v>94</v>
      </c>
      <c r="AV631" s="13" t="s">
        <v>86</v>
      </c>
      <c r="AW631" s="13" t="s">
        <v>40</v>
      </c>
      <c r="AX631" s="13" t="s">
        <v>81</v>
      </c>
      <c r="AY631" s="239" t="s">
        <v>135</v>
      </c>
    </row>
    <row r="632" s="14" customFormat="1">
      <c r="A632" s="14"/>
      <c r="B632" s="240"/>
      <c r="C632" s="241"/>
      <c r="D632" s="223" t="s">
        <v>148</v>
      </c>
      <c r="E632" s="242" t="s">
        <v>42</v>
      </c>
      <c r="F632" s="243" t="s">
        <v>1009</v>
      </c>
      <c r="G632" s="241"/>
      <c r="H632" s="244">
        <v>14.6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148</v>
      </c>
      <c r="AU632" s="250" t="s">
        <v>94</v>
      </c>
      <c r="AV632" s="14" t="s">
        <v>91</v>
      </c>
      <c r="AW632" s="14" t="s">
        <v>40</v>
      </c>
      <c r="AX632" s="14" t="s">
        <v>81</v>
      </c>
      <c r="AY632" s="250" t="s">
        <v>135</v>
      </c>
    </row>
    <row r="633" s="15" customFormat="1">
      <c r="A633" s="15"/>
      <c r="B633" s="262"/>
      <c r="C633" s="263"/>
      <c r="D633" s="223" t="s">
        <v>148</v>
      </c>
      <c r="E633" s="264" t="s">
        <v>42</v>
      </c>
      <c r="F633" s="265" t="s">
        <v>251</v>
      </c>
      <c r="G633" s="263"/>
      <c r="H633" s="266">
        <v>14.6</v>
      </c>
      <c r="I633" s="267"/>
      <c r="J633" s="263"/>
      <c r="K633" s="263"/>
      <c r="L633" s="268"/>
      <c r="M633" s="269"/>
      <c r="N633" s="270"/>
      <c r="O633" s="270"/>
      <c r="P633" s="270"/>
      <c r="Q633" s="270"/>
      <c r="R633" s="270"/>
      <c r="S633" s="270"/>
      <c r="T633" s="271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72" t="s">
        <v>148</v>
      </c>
      <c r="AU633" s="272" t="s">
        <v>94</v>
      </c>
      <c r="AV633" s="15" t="s">
        <v>97</v>
      </c>
      <c r="AW633" s="15" t="s">
        <v>4</v>
      </c>
      <c r="AX633" s="15" t="s">
        <v>86</v>
      </c>
      <c r="AY633" s="272" t="s">
        <v>135</v>
      </c>
    </row>
    <row r="634" s="2" customFormat="1" ht="16.5" customHeight="1">
      <c r="A634" s="42"/>
      <c r="B634" s="43"/>
      <c r="C634" s="210" t="s">
        <v>951</v>
      </c>
      <c r="D634" s="210" t="s">
        <v>138</v>
      </c>
      <c r="E634" s="211" t="s">
        <v>1010</v>
      </c>
      <c r="F634" s="212" t="s">
        <v>1011</v>
      </c>
      <c r="G634" s="213" t="s">
        <v>230</v>
      </c>
      <c r="H634" s="214">
        <v>13</v>
      </c>
      <c r="I634" s="215"/>
      <c r="J634" s="216">
        <f>ROUND(I634*H634,2)</f>
        <v>0</v>
      </c>
      <c r="K634" s="212" t="s">
        <v>142</v>
      </c>
      <c r="L634" s="48"/>
      <c r="M634" s="217" t="s">
        <v>42</v>
      </c>
      <c r="N634" s="218" t="s">
        <v>52</v>
      </c>
      <c r="O634" s="88"/>
      <c r="P634" s="219">
        <f>O634*H634</f>
        <v>0</v>
      </c>
      <c r="Q634" s="219">
        <v>0</v>
      </c>
      <c r="R634" s="219">
        <f>Q634*H634</f>
        <v>0</v>
      </c>
      <c r="S634" s="219">
        <v>0.11500000000000001</v>
      </c>
      <c r="T634" s="220">
        <f>S634*H634</f>
        <v>1.4950000000000001</v>
      </c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R634" s="221" t="s">
        <v>97</v>
      </c>
      <c r="AT634" s="221" t="s">
        <v>138</v>
      </c>
      <c r="AU634" s="221" t="s">
        <v>94</v>
      </c>
      <c r="AY634" s="20" t="s">
        <v>135</v>
      </c>
      <c r="BE634" s="222">
        <f>IF(N634="základní",J634,0)</f>
        <v>0</v>
      </c>
      <c r="BF634" s="222">
        <f>IF(N634="snížená",J634,0)</f>
        <v>0</v>
      </c>
      <c r="BG634" s="222">
        <f>IF(N634="zákl. přenesená",J634,0)</f>
        <v>0</v>
      </c>
      <c r="BH634" s="222">
        <f>IF(N634="sníž. přenesená",J634,0)</f>
        <v>0</v>
      </c>
      <c r="BI634" s="222">
        <f>IF(N634="nulová",J634,0)</f>
        <v>0</v>
      </c>
      <c r="BJ634" s="20" t="s">
        <v>86</v>
      </c>
      <c r="BK634" s="222">
        <f>ROUND(I634*H634,2)</f>
        <v>0</v>
      </c>
      <c r="BL634" s="20" t="s">
        <v>97</v>
      </c>
      <c r="BM634" s="221" t="s">
        <v>1012</v>
      </c>
    </row>
    <row r="635" s="2" customFormat="1">
      <c r="A635" s="42"/>
      <c r="B635" s="43"/>
      <c r="C635" s="44"/>
      <c r="D635" s="223" t="s">
        <v>144</v>
      </c>
      <c r="E635" s="44"/>
      <c r="F635" s="224" t="s">
        <v>1013</v>
      </c>
      <c r="G635" s="44"/>
      <c r="H635" s="44"/>
      <c r="I635" s="225"/>
      <c r="J635" s="44"/>
      <c r="K635" s="44"/>
      <c r="L635" s="48"/>
      <c r="M635" s="226"/>
      <c r="N635" s="227"/>
      <c r="O635" s="88"/>
      <c r="P635" s="88"/>
      <c r="Q635" s="88"/>
      <c r="R635" s="88"/>
      <c r="S635" s="88"/>
      <c r="T635" s="89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T635" s="20" t="s">
        <v>144</v>
      </c>
      <c r="AU635" s="20" t="s">
        <v>94</v>
      </c>
    </row>
    <row r="636" s="2" customFormat="1">
      <c r="A636" s="42"/>
      <c r="B636" s="43"/>
      <c r="C636" s="44"/>
      <c r="D636" s="228" t="s">
        <v>146</v>
      </c>
      <c r="E636" s="44"/>
      <c r="F636" s="229" t="s">
        <v>1014</v>
      </c>
      <c r="G636" s="44"/>
      <c r="H636" s="44"/>
      <c r="I636" s="225"/>
      <c r="J636" s="44"/>
      <c r="K636" s="44"/>
      <c r="L636" s="48"/>
      <c r="M636" s="226"/>
      <c r="N636" s="227"/>
      <c r="O636" s="88"/>
      <c r="P636" s="88"/>
      <c r="Q636" s="88"/>
      <c r="R636" s="88"/>
      <c r="S636" s="88"/>
      <c r="T636" s="89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T636" s="20" t="s">
        <v>146</v>
      </c>
      <c r="AU636" s="20" t="s">
        <v>94</v>
      </c>
    </row>
    <row r="637" s="2" customFormat="1">
      <c r="A637" s="42"/>
      <c r="B637" s="43"/>
      <c r="C637" s="44"/>
      <c r="D637" s="223" t="s">
        <v>189</v>
      </c>
      <c r="E637" s="44"/>
      <c r="F637" s="261" t="s">
        <v>579</v>
      </c>
      <c r="G637" s="44"/>
      <c r="H637" s="44"/>
      <c r="I637" s="225"/>
      <c r="J637" s="44"/>
      <c r="K637" s="44"/>
      <c r="L637" s="48"/>
      <c r="M637" s="226"/>
      <c r="N637" s="227"/>
      <c r="O637" s="88"/>
      <c r="P637" s="88"/>
      <c r="Q637" s="88"/>
      <c r="R637" s="88"/>
      <c r="S637" s="88"/>
      <c r="T637" s="89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T637" s="20" t="s">
        <v>189</v>
      </c>
      <c r="AU637" s="20" t="s">
        <v>94</v>
      </c>
    </row>
    <row r="638" s="13" customFormat="1">
      <c r="A638" s="13"/>
      <c r="B638" s="230"/>
      <c r="C638" s="231"/>
      <c r="D638" s="223" t="s">
        <v>148</v>
      </c>
      <c r="E638" s="232" t="s">
        <v>42</v>
      </c>
      <c r="F638" s="233" t="s">
        <v>1015</v>
      </c>
      <c r="G638" s="231"/>
      <c r="H638" s="232" t="s">
        <v>42</v>
      </c>
      <c r="I638" s="234"/>
      <c r="J638" s="231"/>
      <c r="K638" s="231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148</v>
      </c>
      <c r="AU638" s="239" t="s">
        <v>94</v>
      </c>
      <c r="AV638" s="13" t="s">
        <v>86</v>
      </c>
      <c r="AW638" s="13" t="s">
        <v>40</v>
      </c>
      <c r="AX638" s="13" t="s">
        <v>81</v>
      </c>
      <c r="AY638" s="239" t="s">
        <v>135</v>
      </c>
    </row>
    <row r="639" s="14" customFormat="1">
      <c r="A639" s="14"/>
      <c r="B639" s="240"/>
      <c r="C639" s="241"/>
      <c r="D639" s="223" t="s">
        <v>148</v>
      </c>
      <c r="E639" s="242" t="s">
        <v>42</v>
      </c>
      <c r="F639" s="243" t="s">
        <v>227</v>
      </c>
      <c r="G639" s="241"/>
      <c r="H639" s="244">
        <v>13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148</v>
      </c>
      <c r="AU639" s="250" t="s">
        <v>94</v>
      </c>
      <c r="AV639" s="14" t="s">
        <v>91</v>
      </c>
      <c r="AW639" s="14" t="s">
        <v>40</v>
      </c>
      <c r="AX639" s="14" t="s">
        <v>81</v>
      </c>
      <c r="AY639" s="250" t="s">
        <v>135</v>
      </c>
    </row>
    <row r="640" s="15" customFormat="1">
      <c r="A640" s="15"/>
      <c r="B640" s="262"/>
      <c r="C640" s="263"/>
      <c r="D640" s="223" t="s">
        <v>148</v>
      </c>
      <c r="E640" s="264" t="s">
        <v>42</v>
      </c>
      <c r="F640" s="265" t="s">
        <v>251</v>
      </c>
      <c r="G640" s="263"/>
      <c r="H640" s="266">
        <v>13</v>
      </c>
      <c r="I640" s="267"/>
      <c r="J640" s="263"/>
      <c r="K640" s="263"/>
      <c r="L640" s="268"/>
      <c r="M640" s="269"/>
      <c r="N640" s="270"/>
      <c r="O640" s="270"/>
      <c r="P640" s="270"/>
      <c r="Q640" s="270"/>
      <c r="R640" s="270"/>
      <c r="S640" s="270"/>
      <c r="T640" s="271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2" t="s">
        <v>148</v>
      </c>
      <c r="AU640" s="272" t="s">
        <v>94</v>
      </c>
      <c r="AV640" s="15" t="s">
        <v>97</v>
      </c>
      <c r="AW640" s="15" t="s">
        <v>4</v>
      </c>
      <c r="AX640" s="15" t="s">
        <v>86</v>
      </c>
      <c r="AY640" s="272" t="s">
        <v>135</v>
      </c>
    </row>
    <row r="641" s="2" customFormat="1" ht="24.15" customHeight="1">
      <c r="A641" s="42"/>
      <c r="B641" s="43"/>
      <c r="C641" s="210" t="s">
        <v>1016</v>
      </c>
      <c r="D641" s="210" t="s">
        <v>138</v>
      </c>
      <c r="E641" s="211" t="s">
        <v>590</v>
      </c>
      <c r="F641" s="212" t="s">
        <v>591</v>
      </c>
      <c r="G641" s="213" t="s">
        <v>141</v>
      </c>
      <c r="H641" s="214">
        <v>182.24500000000001</v>
      </c>
      <c r="I641" s="215"/>
      <c r="J641" s="216">
        <f>ROUND(I641*H641,2)</f>
        <v>0</v>
      </c>
      <c r="K641" s="212" t="s">
        <v>142</v>
      </c>
      <c r="L641" s="48"/>
      <c r="M641" s="217" t="s">
        <v>42</v>
      </c>
      <c r="N641" s="218" t="s">
        <v>52</v>
      </c>
      <c r="O641" s="88"/>
      <c r="P641" s="219">
        <f>O641*H641</f>
        <v>0</v>
      </c>
      <c r="Q641" s="219">
        <v>0</v>
      </c>
      <c r="R641" s="219">
        <f>Q641*H641</f>
        <v>0</v>
      </c>
      <c r="S641" s="219">
        <v>0.23999999999999999</v>
      </c>
      <c r="T641" s="220">
        <f>S641*H641</f>
        <v>43.738799999999998</v>
      </c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R641" s="221" t="s">
        <v>97</v>
      </c>
      <c r="AT641" s="221" t="s">
        <v>138</v>
      </c>
      <c r="AU641" s="221" t="s">
        <v>94</v>
      </c>
      <c r="AY641" s="20" t="s">
        <v>135</v>
      </c>
      <c r="BE641" s="222">
        <f>IF(N641="základní",J641,0)</f>
        <v>0</v>
      </c>
      <c r="BF641" s="222">
        <f>IF(N641="snížená",J641,0)</f>
        <v>0</v>
      </c>
      <c r="BG641" s="222">
        <f>IF(N641="zákl. přenesená",J641,0)</f>
        <v>0</v>
      </c>
      <c r="BH641" s="222">
        <f>IF(N641="sníž. přenesená",J641,0)</f>
        <v>0</v>
      </c>
      <c r="BI641" s="222">
        <f>IF(N641="nulová",J641,0)</f>
        <v>0</v>
      </c>
      <c r="BJ641" s="20" t="s">
        <v>86</v>
      </c>
      <c r="BK641" s="222">
        <f>ROUND(I641*H641,2)</f>
        <v>0</v>
      </c>
      <c r="BL641" s="20" t="s">
        <v>97</v>
      </c>
      <c r="BM641" s="221" t="s">
        <v>592</v>
      </c>
    </row>
    <row r="642" s="2" customFormat="1">
      <c r="A642" s="42"/>
      <c r="B642" s="43"/>
      <c r="C642" s="44"/>
      <c r="D642" s="223" t="s">
        <v>144</v>
      </c>
      <c r="E642" s="44"/>
      <c r="F642" s="224" t="s">
        <v>593</v>
      </c>
      <c r="G642" s="44"/>
      <c r="H642" s="44"/>
      <c r="I642" s="225"/>
      <c r="J642" s="44"/>
      <c r="K642" s="44"/>
      <c r="L642" s="48"/>
      <c r="M642" s="226"/>
      <c r="N642" s="227"/>
      <c r="O642" s="88"/>
      <c r="P642" s="88"/>
      <c r="Q642" s="88"/>
      <c r="R642" s="88"/>
      <c r="S642" s="88"/>
      <c r="T642" s="89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T642" s="20" t="s">
        <v>144</v>
      </c>
      <c r="AU642" s="20" t="s">
        <v>94</v>
      </c>
    </row>
    <row r="643" s="2" customFormat="1">
      <c r="A643" s="42"/>
      <c r="B643" s="43"/>
      <c r="C643" s="44"/>
      <c r="D643" s="228" t="s">
        <v>146</v>
      </c>
      <c r="E643" s="44"/>
      <c r="F643" s="229" t="s">
        <v>594</v>
      </c>
      <c r="G643" s="44"/>
      <c r="H643" s="44"/>
      <c r="I643" s="225"/>
      <c r="J643" s="44"/>
      <c r="K643" s="44"/>
      <c r="L643" s="48"/>
      <c r="M643" s="226"/>
      <c r="N643" s="227"/>
      <c r="O643" s="88"/>
      <c r="P643" s="88"/>
      <c r="Q643" s="88"/>
      <c r="R643" s="88"/>
      <c r="S643" s="88"/>
      <c r="T643" s="89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T643" s="20" t="s">
        <v>146</v>
      </c>
      <c r="AU643" s="20" t="s">
        <v>94</v>
      </c>
    </row>
    <row r="644" s="13" customFormat="1">
      <c r="A644" s="13"/>
      <c r="B644" s="230"/>
      <c r="C644" s="231"/>
      <c r="D644" s="223" t="s">
        <v>148</v>
      </c>
      <c r="E644" s="232" t="s">
        <v>42</v>
      </c>
      <c r="F644" s="233" t="s">
        <v>1003</v>
      </c>
      <c r="G644" s="231"/>
      <c r="H644" s="232" t="s">
        <v>42</v>
      </c>
      <c r="I644" s="234"/>
      <c r="J644" s="231"/>
      <c r="K644" s="231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148</v>
      </c>
      <c r="AU644" s="239" t="s">
        <v>94</v>
      </c>
      <c r="AV644" s="13" t="s">
        <v>86</v>
      </c>
      <c r="AW644" s="13" t="s">
        <v>40</v>
      </c>
      <c r="AX644" s="13" t="s">
        <v>81</v>
      </c>
      <c r="AY644" s="239" t="s">
        <v>135</v>
      </c>
    </row>
    <row r="645" s="14" customFormat="1">
      <c r="A645" s="14"/>
      <c r="B645" s="240"/>
      <c r="C645" s="241"/>
      <c r="D645" s="223" t="s">
        <v>148</v>
      </c>
      <c r="E645" s="242" t="s">
        <v>42</v>
      </c>
      <c r="F645" s="243" t="s">
        <v>1017</v>
      </c>
      <c r="G645" s="241"/>
      <c r="H645" s="244">
        <v>170.07499999999999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148</v>
      </c>
      <c r="AU645" s="250" t="s">
        <v>94</v>
      </c>
      <c r="AV645" s="14" t="s">
        <v>91</v>
      </c>
      <c r="AW645" s="14" t="s">
        <v>40</v>
      </c>
      <c r="AX645" s="14" t="s">
        <v>81</v>
      </c>
      <c r="AY645" s="250" t="s">
        <v>135</v>
      </c>
    </row>
    <row r="646" s="13" customFormat="1">
      <c r="A646" s="13"/>
      <c r="B646" s="230"/>
      <c r="C646" s="231"/>
      <c r="D646" s="223" t="s">
        <v>148</v>
      </c>
      <c r="E646" s="232" t="s">
        <v>42</v>
      </c>
      <c r="F646" s="233" t="s">
        <v>1005</v>
      </c>
      <c r="G646" s="231"/>
      <c r="H646" s="232" t="s">
        <v>42</v>
      </c>
      <c r="I646" s="234"/>
      <c r="J646" s="231"/>
      <c r="K646" s="231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148</v>
      </c>
      <c r="AU646" s="239" t="s">
        <v>94</v>
      </c>
      <c r="AV646" s="13" t="s">
        <v>86</v>
      </c>
      <c r="AW646" s="13" t="s">
        <v>40</v>
      </c>
      <c r="AX646" s="13" t="s">
        <v>81</v>
      </c>
      <c r="AY646" s="239" t="s">
        <v>135</v>
      </c>
    </row>
    <row r="647" s="14" customFormat="1">
      <c r="A647" s="14"/>
      <c r="B647" s="240"/>
      <c r="C647" s="241"/>
      <c r="D647" s="223" t="s">
        <v>148</v>
      </c>
      <c r="E647" s="242" t="s">
        <v>42</v>
      </c>
      <c r="F647" s="243" t="s">
        <v>1018</v>
      </c>
      <c r="G647" s="241"/>
      <c r="H647" s="244">
        <v>4.3799999999999999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148</v>
      </c>
      <c r="AU647" s="250" t="s">
        <v>94</v>
      </c>
      <c r="AV647" s="14" t="s">
        <v>91</v>
      </c>
      <c r="AW647" s="14" t="s">
        <v>40</v>
      </c>
      <c r="AX647" s="14" t="s">
        <v>81</v>
      </c>
      <c r="AY647" s="250" t="s">
        <v>135</v>
      </c>
    </row>
    <row r="648" s="13" customFormat="1">
      <c r="A648" s="13"/>
      <c r="B648" s="230"/>
      <c r="C648" s="231"/>
      <c r="D648" s="223" t="s">
        <v>148</v>
      </c>
      <c r="E648" s="232" t="s">
        <v>42</v>
      </c>
      <c r="F648" s="233" t="s">
        <v>1008</v>
      </c>
      <c r="G648" s="231"/>
      <c r="H648" s="232" t="s">
        <v>42</v>
      </c>
      <c r="I648" s="234"/>
      <c r="J648" s="231"/>
      <c r="K648" s="231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148</v>
      </c>
      <c r="AU648" s="239" t="s">
        <v>94</v>
      </c>
      <c r="AV648" s="13" t="s">
        <v>86</v>
      </c>
      <c r="AW648" s="13" t="s">
        <v>40</v>
      </c>
      <c r="AX648" s="13" t="s">
        <v>81</v>
      </c>
      <c r="AY648" s="239" t="s">
        <v>135</v>
      </c>
    </row>
    <row r="649" s="14" customFormat="1">
      <c r="A649" s="14"/>
      <c r="B649" s="240"/>
      <c r="C649" s="241"/>
      <c r="D649" s="223" t="s">
        <v>148</v>
      </c>
      <c r="E649" s="242" t="s">
        <v>42</v>
      </c>
      <c r="F649" s="243" t="s">
        <v>1019</v>
      </c>
      <c r="G649" s="241"/>
      <c r="H649" s="244">
        <v>5.8399999999999999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148</v>
      </c>
      <c r="AU649" s="250" t="s">
        <v>94</v>
      </c>
      <c r="AV649" s="14" t="s">
        <v>91</v>
      </c>
      <c r="AW649" s="14" t="s">
        <v>40</v>
      </c>
      <c r="AX649" s="14" t="s">
        <v>81</v>
      </c>
      <c r="AY649" s="250" t="s">
        <v>135</v>
      </c>
    </row>
    <row r="650" s="13" customFormat="1">
      <c r="A650" s="13"/>
      <c r="B650" s="230"/>
      <c r="C650" s="231"/>
      <c r="D650" s="223" t="s">
        <v>148</v>
      </c>
      <c r="E650" s="232" t="s">
        <v>42</v>
      </c>
      <c r="F650" s="233" t="s">
        <v>1020</v>
      </c>
      <c r="G650" s="231"/>
      <c r="H650" s="232" t="s">
        <v>42</v>
      </c>
      <c r="I650" s="234"/>
      <c r="J650" s="231"/>
      <c r="K650" s="231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148</v>
      </c>
      <c r="AU650" s="239" t="s">
        <v>94</v>
      </c>
      <c r="AV650" s="13" t="s">
        <v>86</v>
      </c>
      <c r="AW650" s="13" t="s">
        <v>40</v>
      </c>
      <c r="AX650" s="13" t="s">
        <v>81</v>
      </c>
      <c r="AY650" s="239" t="s">
        <v>135</v>
      </c>
    </row>
    <row r="651" s="14" customFormat="1">
      <c r="A651" s="14"/>
      <c r="B651" s="240"/>
      <c r="C651" s="241"/>
      <c r="D651" s="223" t="s">
        <v>148</v>
      </c>
      <c r="E651" s="242" t="s">
        <v>42</v>
      </c>
      <c r="F651" s="243" t="s">
        <v>1021</v>
      </c>
      <c r="G651" s="241"/>
      <c r="H651" s="244">
        <v>1.95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148</v>
      </c>
      <c r="AU651" s="250" t="s">
        <v>94</v>
      </c>
      <c r="AV651" s="14" t="s">
        <v>91</v>
      </c>
      <c r="AW651" s="14" t="s">
        <v>40</v>
      </c>
      <c r="AX651" s="14" t="s">
        <v>81</v>
      </c>
      <c r="AY651" s="250" t="s">
        <v>135</v>
      </c>
    </row>
    <row r="652" s="15" customFormat="1">
      <c r="A652" s="15"/>
      <c r="B652" s="262"/>
      <c r="C652" s="263"/>
      <c r="D652" s="223" t="s">
        <v>148</v>
      </c>
      <c r="E652" s="264" t="s">
        <v>42</v>
      </c>
      <c r="F652" s="265" t="s">
        <v>251</v>
      </c>
      <c r="G652" s="263"/>
      <c r="H652" s="266">
        <v>182.24499999999998</v>
      </c>
      <c r="I652" s="267"/>
      <c r="J652" s="263"/>
      <c r="K652" s="263"/>
      <c r="L652" s="268"/>
      <c r="M652" s="269"/>
      <c r="N652" s="270"/>
      <c r="O652" s="270"/>
      <c r="P652" s="270"/>
      <c r="Q652" s="270"/>
      <c r="R652" s="270"/>
      <c r="S652" s="270"/>
      <c r="T652" s="271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2" t="s">
        <v>148</v>
      </c>
      <c r="AU652" s="272" t="s">
        <v>94</v>
      </c>
      <c r="AV652" s="15" t="s">
        <v>97</v>
      </c>
      <c r="AW652" s="15" t="s">
        <v>40</v>
      </c>
      <c r="AX652" s="15" t="s">
        <v>86</v>
      </c>
      <c r="AY652" s="272" t="s">
        <v>135</v>
      </c>
    </row>
    <row r="653" s="2" customFormat="1" ht="33" customHeight="1">
      <c r="A653" s="42"/>
      <c r="B653" s="43"/>
      <c r="C653" s="210" t="s">
        <v>1022</v>
      </c>
      <c r="D653" s="210" t="s">
        <v>138</v>
      </c>
      <c r="E653" s="211" t="s">
        <v>1023</v>
      </c>
      <c r="F653" s="212" t="s">
        <v>1024</v>
      </c>
      <c r="G653" s="213" t="s">
        <v>141</v>
      </c>
      <c r="H653" s="214">
        <v>1.3</v>
      </c>
      <c r="I653" s="215"/>
      <c r="J653" s="216">
        <f>ROUND(I653*H653,2)</f>
        <v>0</v>
      </c>
      <c r="K653" s="212" t="s">
        <v>142</v>
      </c>
      <c r="L653" s="48"/>
      <c r="M653" s="217" t="s">
        <v>42</v>
      </c>
      <c r="N653" s="218" t="s">
        <v>52</v>
      </c>
      <c r="O653" s="88"/>
      <c r="P653" s="219">
        <f>O653*H653</f>
        <v>0</v>
      </c>
      <c r="Q653" s="219">
        <v>0</v>
      </c>
      <c r="R653" s="219">
        <f>Q653*H653</f>
        <v>0</v>
      </c>
      <c r="S653" s="219">
        <v>0</v>
      </c>
      <c r="T653" s="220">
        <f>S653*H653</f>
        <v>0</v>
      </c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R653" s="221" t="s">
        <v>97</v>
      </c>
      <c r="AT653" s="221" t="s">
        <v>138</v>
      </c>
      <c r="AU653" s="221" t="s">
        <v>94</v>
      </c>
      <c r="AY653" s="20" t="s">
        <v>135</v>
      </c>
      <c r="BE653" s="222">
        <f>IF(N653="základní",J653,0)</f>
        <v>0</v>
      </c>
      <c r="BF653" s="222">
        <f>IF(N653="snížená",J653,0)</f>
        <v>0</v>
      </c>
      <c r="BG653" s="222">
        <f>IF(N653="zákl. přenesená",J653,0)</f>
        <v>0</v>
      </c>
      <c r="BH653" s="222">
        <f>IF(N653="sníž. přenesená",J653,0)</f>
        <v>0</v>
      </c>
      <c r="BI653" s="222">
        <f>IF(N653="nulová",J653,0)</f>
        <v>0</v>
      </c>
      <c r="BJ653" s="20" t="s">
        <v>86</v>
      </c>
      <c r="BK653" s="222">
        <f>ROUND(I653*H653,2)</f>
        <v>0</v>
      </c>
      <c r="BL653" s="20" t="s">
        <v>97</v>
      </c>
      <c r="BM653" s="221" t="s">
        <v>1025</v>
      </c>
    </row>
    <row r="654" s="2" customFormat="1">
      <c r="A654" s="42"/>
      <c r="B654" s="43"/>
      <c r="C654" s="44"/>
      <c r="D654" s="223" t="s">
        <v>144</v>
      </c>
      <c r="E654" s="44"/>
      <c r="F654" s="224" t="s">
        <v>1026</v>
      </c>
      <c r="G654" s="44"/>
      <c r="H654" s="44"/>
      <c r="I654" s="225"/>
      <c r="J654" s="44"/>
      <c r="K654" s="44"/>
      <c r="L654" s="48"/>
      <c r="M654" s="226"/>
      <c r="N654" s="227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144</v>
      </c>
      <c r="AU654" s="20" t="s">
        <v>94</v>
      </c>
    </row>
    <row r="655" s="2" customFormat="1">
      <c r="A655" s="42"/>
      <c r="B655" s="43"/>
      <c r="C655" s="44"/>
      <c r="D655" s="228" t="s">
        <v>146</v>
      </c>
      <c r="E655" s="44"/>
      <c r="F655" s="229" t="s">
        <v>1027</v>
      </c>
      <c r="G655" s="44"/>
      <c r="H655" s="44"/>
      <c r="I655" s="225"/>
      <c r="J655" s="44"/>
      <c r="K655" s="44"/>
      <c r="L655" s="48"/>
      <c r="M655" s="226"/>
      <c r="N655" s="227"/>
      <c r="O655" s="88"/>
      <c r="P655" s="88"/>
      <c r="Q655" s="88"/>
      <c r="R655" s="88"/>
      <c r="S655" s="88"/>
      <c r="T655" s="89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T655" s="20" t="s">
        <v>146</v>
      </c>
      <c r="AU655" s="20" t="s">
        <v>94</v>
      </c>
    </row>
    <row r="656" s="13" customFormat="1">
      <c r="A656" s="13"/>
      <c r="B656" s="230"/>
      <c r="C656" s="231"/>
      <c r="D656" s="223" t="s">
        <v>148</v>
      </c>
      <c r="E656" s="232" t="s">
        <v>42</v>
      </c>
      <c r="F656" s="233" t="s">
        <v>1015</v>
      </c>
      <c r="G656" s="231"/>
      <c r="H656" s="232" t="s">
        <v>42</v>
      </c>
      <c r="I656" s="234"/>
      <c r="J656" s="231"/>
      <c r="K656" s="231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148</v>
      </c>
      <c r="AU656" s="239" t="s">
        <v>94</v>
      </c>
      <c r="AV656" s="13" t="s">
        <v>86</v>
      </c>
      <c r="AW656" s="13" t="s">
        <v>40</v>
      </c>
      <c r="AX656" s="13" t="s">
        <v>81</v>
      </c>
      <c r="AY656" s="239" t="s">
        <v>135</v>
      </c>
    </row>
    <row r="657" s="14" customFormat="1">
      <c r="A657" s="14"/>
      <c r="B657" s="240"/>
      <c r="C657" s="241"/>
      <c r="D657" s="223" t="s">
        <v>148</v>
      </c>
      <c r="E657" s="242" t="s">
        <v>42</v>
      </c>
      <c r="F657" s="243" t="s">
        <v>1028</v>
      </c>
      <c r="G657" s="241"/>
      <c r="H657" s="244">
        <v>1.3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148</v>
      </c>
      <c r="AU657" s="250" t="s">
        <v>94</v>
      </c>
      <c r="AV657" s="14" t="s">
        <v>91</v>
      </c>
      <c r="AW657" s="14" t="s">
        <v>40</v>
      </c>
      <c r="AX657" s="14" t="s">
        <v>81</v>
      </c>
      <c r="AY657" s="250" t="s">
        <v>135</v>
      </c>
    </row>
    <row r="658" s="15" customFormat="1">
      <c r="A658" s="15"/>
      <c r="B658" s="262"/>
      <c r="C658" s="263"/>
      <c r="D658" s="223" t="s">
        <v>148</v>
      </c>
      <c r="E658" s="264" t="s">
        <v>42</v>
      </c>
      <c r="F658" s="265" t="s">
        <v>251</v>
      </c>
      <c r="G658" s="263"/>
      <c r="H658" s="266">
        <v>1.3</v>
      </c>
      <c r="I658" s="267"/>
      <c r="J658" s="263"/>
      <c r="K658" s="263"/>
      <c r="L658" s="268"/>
      <c r="M658" s="269"/>
      <c r="N658" s="270"/>
      <c r="O658" s="270"/>
      <c r="P658" s="270"/>
      <c r="Q658" s="270"/>
      <c r="R658" s="270"/>
      <c r="S658" s="270"/>
      <c r="T658" s="271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2" t="s">
        <v>148</v>
      </c>
      <c r="AU658" s="272" t="s">
        <v>94</v>
      </c>
      <c r="AV658" s="15" t="s">
        <v>97</v>
      </c>
      <c r="AW658" s="15" t="s">
        <v>4</v>
      </c>
      <c r="AX658" s="15" t="s">
        <v>86</v>
      </c>
      <c r="AY658" s="272" t="s">
        <v>135</v>
      </c>
    </row>
    <row r="659" s="2" customFormat="1" ht="24.15" customHeight="1">
      <c r="A659" s="42"/>
      <c r="B659" s="43"/>
      <c r="C659" s="210" t="s">
        <v>1029</v>
      </c>
      <c r="D659" s="210" t="s">
        <v>138</v>
      </c>
      <c r="E659" s="211" t="s">
        <v>605</v>
      </c>
      <c r="F659" s="212" t="s">
        <v>606</v>
      </c>
      <c r="G659" s="213" t="s">
        <v>141</v>
      </c>
      <c r="H659" s="214">
        <v>197.19999999999999</v>
      </c>
      <c r="I659" s="215"/>
      <c r="J659" s="216">
        <f>ROUND(I659*H659,2)</f>
        <v>0</v>
      </c>
      <c r="K659" s="212" t="s">
        <v>142</v>
      </c>
      <c r="L659" s="48"/>
      <c r="M659" s="217" t="s">
        <v>42</v>
      </c>
      <c r="N659" s="218" t="s">
        <v>52</v>
      </c>
      <c r="O659" s="88"/>
      <c r="P659" s="219">
        <f>O659*H659</f>
        <v>0</v>
      </c>
      <c r="Q659" s="219">
        <v>0</v>
      </c>
      <c r="R659" s="219">
        <f>Q659*H659</f>
        <v>0</v>
      </c>
      <c r="S659" s="219">
        <v>0</v>
      </c>
      <c r="T659" s="220">
        <f>S659*H659</f>
        <v>0</v>
      </c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R659" s="221" t="s">
        <v>97</v>
      </c>
      <c r="AT659" s="221" t="s">
        <v>138</v>
      </c>
      <c r="AU659" s="221" t="s">
        <v>94</v>
      </c>
      <c r="AY659" s="20" t="s">
        <v>135</v>
      </c>
      <c r="BE659" s="222">
        <f>IF(N659="základní",J659,0)</f>
        <v>0</v>
      </c>
      <c r="BF659" s="222">
        <f>IF(N659="snížená",J659,0)</f>
        <v>0</v>
      </c>
      <c r="BG659" s="222">
        <f>IF(N659="zákl. přenesená",J659,0)</f>
        <v>0</v>
      </c>
      <c r="BH659" s="222">
        <f>IF(N659="sníž. přenesená",J659,0)</f>
        <v>0</v>
      </c>
      <c r="BI659" s="222">
        <f>IF(N659="nulová",J659,0)</f>
        <v>0</v>
      </c>
      <c r="BJ659" s="20" t="s">
        <v>86</v>
      </c>
      <c r="BK659" s="222">
        <f>ROUND(I659*H659,2)</f>
        <v>0</v>
      </c>
      <c r="BL659" s="20" t="s">
        <v>97</v>
      </c>
      <c r="BM659" s="221" t="s">
        <v>607</v>
      </c>
    </row>
    <row r="660" s="2" customFormat="1">
      <c r="A660" s="42"/>
      <c r="B660" s="43"/>
      <c r="C660" s="44"/>
      <c r="D660" s="223" t="s">
        <v>144</v>
      </c>
      <c r="E660" s="44"/>
      <c r="F660" s="224" t="s">
        <v>608</v>
      </c>
      <c r="G660" s="44"/>
      <c r="H660" s="44"/>
      <c r="I660" s="225"/>
      <c r="J660" s="44"/>
      <c r="K660" s="44"/>
      <c r="L660" s="48"/>
      <c r="M660" s="226"/>
      <c r="N660" s="227"/>
      <c r="O660" s="88"/>
      <c r="P660" s="88"/>
      <c r="Q660" s="88"/>
      <c r="R660" s="88"/>
      <c r="S660" s="88"/>
      <c r="T660" s="89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T660" s="20" t="s">
        <v>144</v>
      </c>
      <c r="AU660" s="20" t="s">
        <v>94</v>
      </c>
    </row>
    <row r="661" s="2" customFormat="1">
      <c r="A661" s="42"/>
      <c r="B661" s="43"/>
      <c r="C661" s="44"/>
      <c r="D661" s="228" t="s">
        <v>146</v>
      </c>
      <c r="E661" s="44"/>
      <c r="F661" s="229" t="s">
        <v>609</v>
      </c>
      <c r="G661" s="44"/>
      <c r="H661" s="44"/>
      <c r="I661" s="225"/>
      <c r="J661" s="44"/>
      <c r="K661" s="44"/>
      <c r="L661" s="48"/>
      <c r="M661" s="226"/>
      <c r="N661" s="227"/>
      <c r="O661" s="88"/>
      <c r="P661" s="88"/>
      <c r="Q661" s="88"/>
      <c r="R661" s="88"/>
      <c r="S661" s="88"/>
      <c r="T661" s="89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T661" s="20" t="s">
        <v>146</v>
      </c>
      <c r="AU661" s="20" t="s">
        <v>94</v>
      </c>
    </row>
    <row r="662" s="13" customFormat="1">
      <c r="A662" s="13"/>
      <c r="B662" s="230"/>
      <c r="C662" s="231"/>
      <c r="D662" s="223" t="s">
        <v>148</v>
      </c>
      <c r="E662" s="232" t="s">
        <v>42</v>
      </c>
      <c r="F662" s="233" t="s">
        <v>999</v>
      </c>
      <c r="G662" s="231"/>
      <c r="H662" s="232" t="s">
        <v>42</v>
      </c>
      <c r="I662" s="234"/>
      <c r="J662" s="231"/>
      <c r="K662" s="231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148</v>
      </c>
      <c r="AU662" s="239" t="s">
        <v>94</v>
      </c>
      <c r="AV662" s="13" t="s">
        <v>86</v>
      </c>
      <c r="AW662" s="13" t="s">
        <v>40</v>
      </c>
      <c r="AX662" s="13" t="s">
        <v>81</v>
      </c>
      <c r="AY662" s="239" t="s">
        <v>135</v>
      </c>
    </row>
    <row r="663" s="14" customFormat="1">
      <c r="A663" s="14"/>
      <c r="B663" s="240"/>
      <c r="C663" s="241"/>
      <c r="D663" s="223" t="s">
        <v>148</v>
      </c>
      <c r="E663" s="242" t="s">
        <v>42</v>
      </c>
      <c r="F663" s="243" t="s">
        <v>1000</v>
      </c>
      <c r="G663" s="241"/>
      <c r="H663" s="244">
        <v>134.90000000000001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148</v>
      </c>
      <c r="AU663" s="250" t="s">
        <v>94</v>
      </c>
      <c r="AV663" s="14" t="s">
        <v>91</v>
      </c>
      <c r="AW663" s="14" t="s">
        <v>40</v>
      </c>
      <c r="AX663" s="14" t="s">
        <v>81</v>
      </c>
      <c r="AY663" s="250" t="s">
        <v>135</v>
      </c>
    </row>
    <row r="664" s="13" customFormat="1">
      <c r="A664" s="13"/>
      <c r="B664" s="230"/>
      <c r="C664" s="231"/>
      <c r="D664" s="223" t="s">
        <v>148</v>
      </c>
      <c r="E664" s="232" t="s">
        <v>42</v>
      </c>
      <c r="F664" s="233" t="s">
        <v>1001</v>
      </c>
      <c r="G664" s="231"/>
      <c r="H664" s="232" t="s">
        <v>42</v>
      </c>
      <c r="I664" s="234"/>
      <c r="J664" s="231"/>
      <c r="K664" s="231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148</v>
      </c>
      <c r="AU664" s="239" t="s">
        <v>94</v>
      </c>
      <c r="AV664" s="13" t="s">
        <v>86</v>
      </c>
      <c r="AW664" s="13" t="s">
        <v>40</v>
      </c>
      <c r="AX664" s="13" t="s">
        <v>81</v>
      </c>
      <c r="AY664" s="239" t="s">
        <v>135</v>
      </c>
    </row>
    <row r="665" s="14" customFormat="1">
      <c r="A665" s="14"/>
      <c r="B665" s="240"/>
      <c r="C665" s="241"/>
      <c r="D665" s="223" t="s">
        <v>148</v>
      </c>
      <c r="E665" s="242" t="s">
        <v>42</v>
      </c>
      <c r="F665" s="243" t="s">
        <v>701</v>
      </c>
      <c r="G665" s="241"/>
      <c r="H665" s="244">
        <v>62.299999999999997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148</v>
      </c>
      <c r="AU665" s="250" t="s">
        <v>94</v>
      </c>
      <c r="AV665" s="14" t="s">
        <v>91</v>
      </c>
      <c r="AW665" s="14" t="s">
        <v>40</v>
      </c>
      <c r="AX665" s="14" t="s">
        <v>81</v>
      </c>
      <c r="AY665" s="250" t="s">
        <v>135</v>
      </c>
    </row>
    <row r="666" s="2" customFormat="1" ht="16.5" customHeight="1">
      <c r="A666" s="42"/>
      <c r="B666" s="43"/>
      <c r="C666" s="210" t="s">
        <v>436</v>
      </c>
      <c r="D666" s="210" t="s">
        <v>138</v>
      </c>
      <c r="E666" s="211" t="s">
        <v>1030</v>
      </c>
      <c r="F666" s="212" t="s">
        <v>1031</v>
      </c>
      <c r="G666" s="213" t="s">
        <v>286</v>
      </c>
      <c r="H666" s="214">
        <v>1</v>
      </c>
      <c r="I666" s="215"/>
      <c r="J666" s="216">
        <f>ROUND(I666*H666,2)</f>
        <v>0</v>
      </c>
      <c r="K666" s="212" t="s">
        <v>42</v>
      </c>
      <c r="L666" s="48"/>
      <c r="M666" s="217" t="s">
        <v>42</v>
      </c>
      <c r="N666" s="218" t="s">
        <v>52</v>
      </c>
      <c r="O666" s="88"/>
      <c r="P666" s="219">
        <f>O666*H666</f>
        <v>0</v>
      </c>
      <c r="Q666" s="219">
        <v>0</v>
      </c>
      <c r="R666" s="219">
        <f>Q666*H666</f>
        <v>0</v>
      </c>
      <c r="S666" s="219">
        <v>0.90000000000000002</v>
      </c>
      <c r="T666" s="220">
        <f>S666*H666</f>
        <v>0.90000000000000002</v>
      </c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R666" s="221" t="s">
        <v>97</v>
      </c>
      <c r="AT666" s="221" t="s">
        <v>138</v>
      </c>
      <c r="AU666" s="221" t="s">
        <v>94</v>
      </c>
      <c r="AY666" s="20" t="s">
        <v>135</v>
      </c>
      <c r="BE666" s="222">
        <f>IF(N666="základní",J666,0)</f>
        <v>0</v>
      </c>
      <c r="BF666" s="222">
        <f>IF(N666="snížená",J666,0)</f>
        <v>0</v>
      </c>
      <c r="BG666" s="222">
        <f>IF(N666="zákl. přenesená",J666,0)</f>
        <v>0</v>
      </c>
      <c r="BH666" s="222">
        <f>IF(N666="sníž. přenesená",J666,0)</f>
        <v>0</v>
      </c>
      <c r="BI666" s="222">
        <f>IF(N666="nulová",J666,0)</f>
        <v>0</v>
      </c>
      <c r="BJ666" s="20" t="s">
        <v>86</v>
      </c>
      <c r="BK666" s="222">
        <f>ROUND(I666*H666,2)</f>
        <v>0</v>
      </c>
      <c r="BL666" s="20" t="s">
        <v>97</v>
      </c>
      <c r="BM666" s="221" t="s">
        <v>1032</v>
      </c>
    </row>
    <row r="667" s="2" customFormat="1">
      <c r="A667" s="42"/>
      <c r="B667" s="43"/>
      <c r="C667" s="44"/>
      <c r="D667" s="223" t="s">
        <v>144</v>
      </c>
      <c r="E667" s="44"/>
      <c r="F667" s="224" t="s">
        <v>1033</v>
      </c>
      <c r="G667" s="44"/>
      <c r="H667" s="44"/>
      <c r="I667" s="225"/>
      <c r="J667" s="44"/>
      <c r="K667" s="44"/>
      <c r="L667" s="48"/>
      <c r="M667" s="226"/>
      <c r="N667" s="227"/>
      <c r="O667" s="88"/>
      <c r="P667" s="88"/>
      <c r="Q667" s="88"/>
      <c r="R667" s="88"/>
      <c r="S667" s="88"/>
      <c r="T667" s="89"/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T667" s="20" t="s">
        <v>144</v>
      </c>
      <c r="AU667" s="20" t="s">
        <v>94</v>
      </c>
    </row>
    <row r="668" s="13" customFormat="1">
      <c r="A668" s="13"/>
      <c r="B668" s="230"/>
      <c r="C668" s="231"/>
      <c r="D668" s="223" t="s">
        <v>148</v>
      </c>
      <c r="E668" s="232" t="s">
        <v>42</v>
      </c>
      <c r="F668" s="233" t="s">
        <v>932</v>
      </c>
      <c r="G668" s="231"/>
      <c r="H668" s="232" t="s">
        <v>42</v>
      </c>
      <c r="I668" s="234"/>
      <c r="J668" s="231"/>
      <c r="K668" s="231"/>
      <c r="L668" s="235"/>
      <c r="M668" s="236"/>
      <c r="N668" s="237"/>
      <c r="O668" s="237"/>
      <c r="P668" s="237"/>
      <c r="Q668" s="237"/>
      <c r="R668" s="237"/>
      <c r="S668" s="237"/>
      <c r="T668" s="23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9" t="s">
        <v>148</v>
      </c>
      <c r="AU668" s="239" t="s">
        <v>94</v>
      </c>
      <c r="AV668" s="13" t="s">
        <v>86</v>
      </c>
      <c r="AW668" s="13" t="s">
        <v>40</v>
      </c>
      <c r="AX668" s="13" t="s">
        <v>81</v>
      </c>
      <c r="AY668" s="239" t="s">
        <v>135</v>
      </c>
    </row>
    <row r="669" s="14" customFormat="1">
      <c r="A669" s="14"/>
      <c r="B669" s="240"/>
      <c r="C669" s="241"/>
      <c r="D669" s="223" t="s">
        <v>148</v>
      </c>
      <c r="E669" s="242" t="s">
        <v>42</v>
      </c>
      <c r="F669" s="243" t="s">
        <v>86</v>
      </c>
      <c r="G669" s="241"/>
      <c r="H669" s="244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148</v>
      </c>
      <c r="AU669" s="250" t="s">
        <v>94</v>
      </c>
      <c r="AV669" s="14" t="s">
        <v>91</v>
      </c>
      <c r="AW669" s="14" t="s">
        <v>40</v>
      </c>
      <c r="AX669" s="14" t="s">
        <v>81</v>
      </c>
      <c r="AY669" s="250" t="s">
        <v>135</v>
      </c>
    </row>
    <row r="670" s="2" customFormat="1" ht="24.15" customHeight="1">
      <c r="A670" s="42"/>
      <c r="B670" s="43"/>
      <c r="C670" s="210" t="s">
        <v>1034</v>
      </c>
      <c r="D670" s="210" t="s">
        <v>138</v>
      </c>
      <c r="E670" s="211" t="s">
        <v>611</v>
      </c>
      <c r="F670" s="212" t="s">
        <v>612</v>
      </c>
      <c r="G670" s="213" t="s">
        <v>158</v>
      </c>
      <c r="H670" s="214">
        <v>246.60300000000001</v>
      </c>
      <c r="I670" s="215"/>
      <c r="J670" s="216">
        <f>ROUND(I670*H670,2)</f>
        <v>0</v>
      </c>
      <c r="K670" s="212" t="s">
        <v>142</v>
      </c>
      <c r="L670" s="48"/>
      <c r="M670" s="217" t="s">
        <v>42</v>
      </c>
      <c r="N670" s="218" t="s">
        <v>52</v>
      </c>
      <c r="O670" s="88"/>
      <c r="P670" s="219">
        <f>O670*H670</f>
        <v>0</v>
      </c>
      <c r="Q670" s="219">
        <v>0</v>
      </c>
      <c r="R670" s="219">
        <f>Q670*H670</f>
        <v>0</v>
      </c>
      <c r="S670" s="219">
        <v>0</v>
      </c>
      <c r="T670" s="220">
        <f>S670*H670</f>
        <v>0</v>
      </c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R670" s="221" t="s">
        <v>97</v>
      </c>
      <c r="AT670" s="221" t="s">
        <v>138</v>
      </c>
      <c r="AU670" s="221" t="s">
        <v>94</v>
      </c>
      <c r="AY670" s="20" t="s">
        <v>135</v>
      </c>
      <c r="BE670" s="222">
        <f>IF(N670="základní",J670,0)</f>
        <v>0</v>
      </c>
      <c r="BF670" s="222">
        <f>IF(N670="snížená",J670,0)</f>
        <v>0</v>
      </c>
      <c r="BG670" s="222">
        <f>IF(N670="zákl. přenesená",J670,0)</f>
        <v>0</v>
      </c>
      <c r="BH670" s="222">
        <f>IF(N670="sníž. přenesená",J670,0)</f>
        <v>0</v>
      </c>
      <c r="BI670" s="222">
        <f>IF(N670="nulová",J670,0)</f>
        <v>0</v>
      </c>
      <c r="BJ670" s="20" t="s">
        <v>86</v>
      </c>
      <c r="BK670" s="222">
        <f>ROUND(I670*H670,2)</f>
        <v>0</v>
      </c>
      <c r="BL670" s="20" t="s">
        <v>97</v>
      </c>
      <c r="BM670" s="221" t="s">
        <v>613</v>
      </c>
    </row>
    <row r="671" s="2" customFormat="1">
      <c r="A671" s="42"/>
      <c r="B671" s="43"/>
      <c r="C671" s="44"/>
      <c r="D671" s="223" t="s">
        <v>144</v>
      </c>
      <c r="E671" s="44"/>
      <c r="F671" s="224" t="s">
        <v>614</v>
      </c>
      <c r="G671" s="44"/>
      <c r="H671" s="44"/>
      <c r="I671" s="225"/>
      <c r="J671" s="44"/>
      <c r="K671" s="44"/>
      <c r="L671" s="48"/>
      <c r="M671" s="226"/>
      <c r="N671" s="227"/>
      <c r="O671" s="88"/>
      <c r="P671" s="88"/>
      <c r="Q671" s="88"/>
      <c r="R671" s="88"/>
      <c r="S671" s="88"/>
      <c r="T671" s="89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T671" s="20" t="s">
        <v>144</v>
      </c>
      <c r="AU671" s="20" t="s">
        <v>94</v>
      </c>
    </row>
    <row r="672" s="2" customFormat="1">
      <c r="A672" s="42"/>
      <c r="B672" s="43"/>
      <c r="C672" s="44"/>
      <c r="D672" s="228" t="s">
        <v>146</v>
      </c>
      <c r="E672" s="44"/>
      <c r="F672" s="229" t="s">
        <v>615</v>
      </c>
      <c r="G672" s="44"/>
      <c r="H672" s="44"/>
      <c r="I672" s="225"/>
      <c r="J672" s="44"/>
      <c r="K672" s="44"/>
      <c r="L672" s="48"/>
      <c r="M672" s="226"/>
      <c r="N672" s="227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146</v>
      </c>
      <c r="AU672" s="20" t="s">
        <v>94</v>
      </c>
    </row>
    <row r="673" s="2" customFormat="1">
      <c r="A673" s="42"/>
      <c r="B673" s="43"/>
      <c r="C673" s="44"/>
      <c r="D673" s="223" t="s">
        <v>189</v>
      </c>
      <c r="E673" s="44"/>
      <c r="F673" s="261" t="s">
        <v>616</v>
      </c>
      <c r="G673" s="44"/>
      <c r="H673" s="44"/>
      <c r="I673" s="225"/>
      <c r="J673" s="44"/>
      <c r="K673" s="44"/>
      <c r="L673" s="48"/>
      <c r="M673" s="226"/>
      <c r="N673" s="227"/>
      <c r="O673" s="88"/>
      <c r="P673" s="88"/>
      <c r="Q673" s="88"/>
      <c r="R673" s="88"/>
      <c r="S673" s="88"/>
      <c r="T673" s="89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T673" s="20" t="s">
        <v>189</v>
      </c>
      <c r="AU673" s="20" t="s">
        <v>94</v>
      </c>
    </row>
    <row r="674" s="13" customFormat="1">
      <c r="A674" s="13"/>
      <c r="B674" s="230"/>
      <c r="C674" s="231"/>
      <c r="D674" s="223" t="s">
        <v>148</v>
      </c>
      <c r="E674" s="232" t="s">
        <v>42</v>
      </c>
      <c r="F674" s="233" t="s">
        <v>1003</v>
      </c>
      <c r="G674" s="231"/>
      <c r="H674" s="232" t="s">
        <v>42</v>
      </c>
      <c r="I674" s="234"/>
      <c r="J674" s="231"/>
      <c r="K674" s="231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148</v>
      </c>
      <c r="AU674" s="239" t="s">
        <v>94</v>
      </c>
      <c r="AV674" s="13" t="s">
        <v>86</v>
      </c>
      <c r="AW674" s="13" t="s">
        <v>40</v>
      </c>
      <c r="AX674" s="13" t="s">
        <v>81</v>
      </c>
      <c r="AY674" s="239" t="s">
        <v>135</v>
      </c>
    </row>
    <row r="675" s="14" customFormat="1">
      <c r="A675" s="14"/>
      <c r="B675" s="240"/>
      <c r="C675" s="241"/>
      <c r="D675" s="223" t="s">
        <v>148</v>
      </c>
      <c r="E675" s="242" t="s">
        <v>42</v>
      </c>
      <c r="F675" s="243" t="s">
        <v>1035</v>
      </c>
      <c r="G675" s="241"/>
      <c r="H675" s="244">
        <v>40.817999999999998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148</v>
      </c>
      <c r="AU675" s="250" t="s">
        <v>94</v>
      </c>
      <c r="AV675" s="14" t="s">
        <v>91</v>
      </c>
      <c r="AW675" s="14" t="s">
        <v>40</v>
      </c>
      <c r="AX675" s="14" t="s">
        <v>81</v>
      </c>
      <c r="AY675" s="250" t="s">
        <v>135</v>
      </c>
    </row>
    <row r="676" s="14" customFormat="1">
      <c r="A676" s="14"/>
      <c r="B676" s="240"/>
      <c r="C676" s="241"/>
      <c r="D676" s="223" t="s">
        <v>148</v>
      </c>
      <c r="E676" s="242" t="s">
        <v>42</v>
      </c>
      <c r="F676" s="243" t="s">
        <v>1036</v>
      </c>
      <c r="G676" s="241"/>
      <c r="H676" s="244">
        <v>139.46199999999999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148</v>
      </c>
      <c r="AU676" s="250" t="s">
        <v>94</v>
      </c>
      <c r="AV676" s="14" t="s">
        <v>91</v>
      </c>
      <c r="AW676" s="14" t="s">
        <v>40</v>
      </c>
      <c r="AX676" s="14" t="s">
        <v>81</v>
      </c>
      <c r="AY676" s="250" t="s">
        <v>135</v>
      </c>
    </row>
    <row r="677" s="13" customFormat="1">
      <c r="A677" s="13"/>
      <c r="B677" s="230"/>
      <c r="C677" s="231"/>
      <c r="D677" s="223" t="s">
        <v>148</v>
      </c>
      <c r="E677" s="232" t="s">
        <v>42</v>
      </c>
      <c r="F677" s="233" t="s">
        <v>1005</v>
      </c>
      <c r="G677" s="231"/>
      <c r="H677" s="232" t="s">
        <v>42</v>
      </c>
      <c r="I677" s="234"/>
      <c r="J677" s="231"/>
      <c r="K677" s="231"/>
      <c r="L677" s="235"/>
      <c r="M677" s="236"/>
      <c r="N677" s="237"/>
      <c r="O677" s="237"/>
      <c r="P677" s="237"/>
      <c r="Q677" s="237"/>
      <c r="R677" s="237"/>
      <c r="S677" s="237"/>
      <c r="T677" s="23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9" t="s">
        <v>148</v>
      </c>
      <c r="AU677" s="239" t="s">
        <v>94</v>
      </c>
      <c r="AV677" s="13" t="s">
        <v>86</v>
      </c>
      <c r="AW677" s="13" t="s">
        <v>40</v>
      </c>
      <c r="AX677" s="13" t="s">
        <v>81</v>
      </c>
      <c r="AY677" s="239" t="s">
        <v>135</v>
      </c>
    </row>
    <row r="678" s="14" customFormat="1">
      <c r="A678" s="14"/>
      <c r="B678" s="240"/>
      <c r="C678" s="241"/>
      <c r="D678" s="223" t="s">
        <v>148</v>
      </c>
      <c r="E678" s="242" t="s">
        <v>42</v>
      </c>
      <c r="F678" s="243" t="s">
        <v>1037</v>
      </c>
      <c r="G678" s="241"/>
      <c r="H678" s="244">
        <v>2.851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148</v>
      </c>
      <c r="AU678" s="250" t="s">
        <v>94</v>
      </c>
      <c r="AV678" s="14" t="s">
        <v>91</v>
      </c>
      <c r="AW678" s="14" t="s">
        <v>40</v>
      </c>
      <c r="AX678" s="14" t="s">
        <v>81</v>
      </c>
      <c r="AY678" s="250" t="s">
        <v>135</v>
      </c>
    </row>
    <row r="679" s="14" customFormat="1">
      <c r="A679" s="14"/>
      <c r="B679" s="240"/>
      <c r="C679" s="241"/>
      <c r="D679" s="223" t="s">
        <v>148</v>
      </c>
      <c r="E679" s="242" t="s">
        <v>42</v>
      </c>
      <c r="F679" s="243" t="s">
        <v>1038</v>
      </c>
      <c r="G679" s="241"/>
      <c r="H679" s="244">
        <v>8.1180000000000003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148</v>
      </c>
      <c r="AU679" s="250" t="s">
        <v>94</v>
      </c>
      <c r="AV679" s="14" t="s">
        <v>91</v>
      </c>
      <c r="AW679" s="14" t="s">
        <v>40</v>
      </c>
      <c r="AX679" s="14" t="s">
        <v>81</v>
      </c>
      <c r="AY679" s="250" t="s">
        <v>135</v>
      </c>
    </row>
    <row r="680" s="13" customFormat="1">
      <c r="A680" s="13"/>
      <c r="B680" s="230"/>
      <c r="C680" s="231"/>
      <c r="D680" s="223" t="s">
        <v>148</v>
      </c>
      <c r="E680" s="232" t="s">
        <v>42</v>
      </c>
      <c r="F680" s="233" t="s">
        <v>1008</v>
      </c>
      <c r="G680" s="231"/>
      <c r="H680" s="232" t="s">
        <v>42</v>
      </c>
      <c r="I680" s="234"/>
      <c r="J680" s="231"/>
      <c r="K680" s="231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148</v>
      </c>
      <c r="AU680" s="239" t="s">
        <v>94</v>
      </c>
      <c r="AV680" s="13" t="s">
        <v>86</v>
      </c>
      <c r="AW680" s="13" t="s">
        <v>40</v>
      </c>
      <c r="AX680" s="13" t="s">
        <v>81</v>
      </c>
      <c r="AY680" s="239" t="s">
        <v>135</v>
      </c>
    </row>
    <row r="681" s="14" customFormat="1">
      <c r="A681" s="14"/>
      <c r="B681" s="240"/>
      <c r="C681" s="241"/>
      <c r="D681" s="223" t="s">
        <v>148</v>
      </c>
      <c r="E681" s="242" t="s">
        <v>42</v>
      </c>
      <c r="F681" s="243" t="s">
        <v>1039</v>
      </c>
      <c r="G681" s="241"/>
      <c r="H681" s="244">
        <v>1.4019999999999999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148</v>
      </c>
      <c r="AU681" s="250" t="s">
        <v>94</v>
      </c>
      <c r="AV681" s="14" t="s">
        <v>91</v>
      </c>
      <c r="AW681" s="14" t="s">
        <v>40</v>
      </c>
      <c r="AX681" s="14" t="s">
        <v>81</v>
      </c>
      <c r="AY681" s="250" t="s">
        <v>135</v>
      </c>
    </row>
    <row r="682" s="14" customFormat="1">
      <c r="A682" s="14"/>
      <c r="B682" s="240"/>
      <c r="C682" s="241"/>
      <c r="D682" s="223" t="s">
        <v>148</v>
      </c>
      <c r="E682" s="242" t="s">
        <v>42</v>
      </c>
      <c r="F682" s="243" t="s">
        <v>1040</v>
      </c>
      <c r="G682" s="241"/>
      <c r="H682" s="244">
        <v>4.234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148</v>
      </c>
      <c r="AU682" s="250" t="s">
        <v>94</v>
      </c>
      <c r="AV682" s="14" t="s">
        <v>91</v>
      </c>
      <c r="AW682" s="14" t="s">
        <v>40</v>
      </c>
      <c r="AX682" s="14" t="s">
        <v>81</v>
      </c>
      <c r="AY682" s="250" t="s">
        <v>135</v>
      </c>
    </row>
    <row r="683" s="13" customFormat="1">
      <c r="A683" s="13"/>
      <c r="B683" s="230"/>
      <c r="C683" s="231"/>
      <c r="D683" s="223" t="s">
        <v>148</v>
      </c>
      <c r="E683" s="232" t="s">
        <v>42</v>
      </c>
      <c r="F683" s="233" t="s">
        <v>1015</v>
      </c>
      <c r="G683" s="231"/>
      <c r="H683" s="232" t="s">
        <v>42</v>
      </c>
      <c r="I683" s="234"/>
      <c r="J683" s="231"/>
      <c r="K683" s="231"/>
      <c r="L683" s="235"/>
      <c r="M683" s="236"/>
      <c r="N683" s="237"/>
      <c r="O683" s="237"/>
      <c r="P683" s="237"/>
      <c r="Q683" s="237"/>
      <c r="R683" s="237"/>
      <c r="S683" s="237"/>
      <c r="T683" s="23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9" t="s">
        <v>148</v>
      </c>
      <c r="AU683" s="239" t="s">
        <v>94</v>
      </c>
      <c r="AV683" s="13" t="s">
        <v>86</v>
      </c>
      <c r="AW683" s="13" t="s">
        <v>40</v>
      </c>
      <c r="AX683" s="13" t="s">
        <v>81</v>
      </c>
      <c r="AY683" s="239" t="s">
        <v>135</v>
      </c>
    </row>
    <row r="684" s="14" customFormat="1">
      <c r="A684" s="14"/>
      <c r="B684" s="240"/>
      <c r="C684" s="241"/>
      <c r="D684" s="223" t="s">
        <v>148</v>
      </c>
      <c r="E684" s="242" t="s">
        <v>42</v>
      </c>
      <c r="F684" s="243" t="s">
        <v>1041</v>
      </c>
      <c r="G684" s="241"/>
      <c r="H684" s="244">
        <v>1.4950000000000001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148</v>
      </c>
      <c r="AU684" s="250" t="s">
        <v>94</v>
      </c>
      <c r="AV684" s="14" t="s">
        <v>91</v>
      </c>
      <c r="AW684" s="14" t="s">
        <v>40</v>
      </c>
      <c r="AX684" s="14" t="s">
        <v>81</v>
      </c>
      <c r="AY684" s="250" t="s">
        <v>135</v>
      </c>
    </row>
    <row r="685" s="14" customFormat="1">
      <c r="A685" s="14"/>
      <c r="B685" s="240"/>
      <c r="C685" s="241"/>
      <c r="D685" s="223" t="s">
        <v>148</v>
      </c>
      <c r="E685" s="242" t="s">
        <v>42</v>
      </c>
      <c r="F685" s="243" t="s">
        <v>1042</v>
      </c>
      <c r="G685" s="241"/>
      <c r="H685" s="244">
        <v>0.46800000000000003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148</v>
      </c>
      <c r="AU685" s="250" t="s">
        <v>94</v>
      </c>
      <c r="AV685" s="14" t="s">
        <v>91</v>
      </c>
      <c r="AW685" s="14" t="s">
        <v>40</v>
      </c>
      <c r="AX685" s="14" t="s">
        <v>81</v>
      </c>
      <c r="AY685" s="250" t="s">
        <v>135</v>
      </c>
    </row>
    <row r="686" s="13" customFormat="1">
      <c r="A686" s="13"/>
      <c r="B686" s="230"/>
      <c r="C686" s="231"/>
      <c r="D686" s="223" t="s">
        <v>148</v>
      </c>
      <c r="E686" s="232" t="s">
        <v>42</v>
      </c>
      <c r="F686" s="233" t="s">
        <v>1043</v>
      </c>
      <c r="G686" s="231"/>
      <c r="H686" s="232" t="s">
        <v>42</v>
      </c>
      <c r="I686" s="234"/>
      <c r="J686" s="231"/>
      <c r="K686" s="231"/>
      <c r="L686" s="235"/>
      <c r="M686" s="236"/>
      <c r="N686" s="237"/>
      <c r="O686" s="237"/>
      <c r="P686" s="237"/>
      <c r="Q686" s="237"/>
      <c r="R686" s="237"/>
      <c r="S686" s="237"/>
      <c r="T686" s="23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9" t="s">
        <v>148</v>
      </c>
      <c r="AU686" s="239" t="s">
        <v>94</v>
      </c>
      <c r="AV686" s="13" t="s">
        <v>86</v>
      </c>
      <c r="AW686" s="13" t="s">
        <v>40</v>
      </c>
      <c r="AX686" s="13" t="s">
        <v>81</v>
      </c>
      <c r="AY686" s="239" t="s">
        <v>135</v>
      </c>
    </row>
    <row r="687" s="14" customFormat="1">
      <c r="A687" s="14"/>
      <c r="B687" s="240"/>
      <c r="C687" s="241"/>
      <c r="D687" s="223" t="s">
        <v>148</v>
      </c>
      <c r="E687" s="242" t="s">
        <v>42</v>
      </c>
      <c r="F687" s="243" t="s">
        <v>1044</v>
      </c>
      <c r="G687" s="241"/>
      <c r="H687" s="244">
        <v>35.073999999999998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148</v>
      </c>
      <c r="AU687" s="250" t="s">
        <v>94</v>
      </c>
      <c r="AV687" s="14" t="s">
        <v>91</v>
      </c>
      <c r="AW687" s="14" t="s">
        <v>40</v>
      </c>
      <c r="AX687" s="14" t="s">
        <v>81</v>
      </c>
      <c r="AY687" s="250" t="s">
        <v>135</v>
      </c>
    </row>
    <row r="688" s="13" customFormat="1">
      <c r="A688" s="13"/>
      <c r="B688" s="230"/>
      <c r="C688" s="231"/>
      <c r="D688" s="223" t="s">
        <v>148</v>
      </c>
      <c r="E688" s="232" t="s">
        <v>42</v>
      </c>
      <c r="F688" s="233" t="s">
        <v>992</v>
      </c>
      <c r="G688" s="231"/>
      <c r="H688" s="232" t="s">
        <v>42</v>
      </c>
      <c r="I688" s="234"/>
      <c r="J688" s="231"/>
      <c r="K688" s="231"/>
      <c r="L688" s="235"/>
      <c r="M688" s="236"/>
      <c r="N688" s="237"/>
      <c r="O688" s="237"/>
      <c r="P688" s="237"/>
      <c r="Q688" s="237"/>
      <c r="R688" s="237"/>
      <c r="S688" s="237"/>
      <c r="T688" s="23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9" t="s">
        <v>148</v>
      </c>
      <c r="AU688" s="239" t="s">
        <v>94</v>
      </c>
      <c r="AV688" s="13" t="s">
        <v>86</v>
      </c>
      <c r="AW688" s="13" t="s">
        <v>40</v>
      </c>
      <c r="AX688" s="13" t="s">
        <v>81</v>
      </c>
      <c r="AY688" s="239" t="s">
        <v>135</v>
      </c>
    </row>
    <row r="689" s="14" customFormat="1">
      <c r="A689" s="14"/>
      <c r="B689" s="240"/>
      <c r="C689" s="241"/>
      <c r="D689" s="223" t="s">
        <v>148</v>
      </c>
      <c r="E689" s="242" t="s">
        <v>42</v>
      </c>
      <c r="F689" s="243" t="s">
        <v>991</v>
      </c>
      <c r="G689" s="241"/>
      <c r="H689" s="244">
        <v>7.54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148</v>
      </c>
      <c r="AU689" s="250" t="s">
        <v>94</v>
      </c>
      <c r="AV689" s="14" t="s">
        <v>91</v>
      </c>
      <c r="AW689" s="14" t="s">
        <v>40</v>
      </c>
      <c r="AX689" s="14" t="s">
        <v>81</v>
      </c>
      <c r="AY689" s="250" t="s">
        <v>135</v>
      </c>
    </row>
    <row r="690" s="13" customFormat="1">
      <c r="A690" s="13"/>
      <c r="B690" s="230"/>
      <c r="C690" s="231"/>
      <c r="D690" s="223" t="s">
        <v>148</v>
      </c>
      <c r="E690" s="232" t="s">
        <v>42</v>
      </c>
      <c r="F690" s="233" t="s">
        <v>876</v>
      </c>
      <c r="G690" s="231"/>
      <c r="H690" s="232" t="s">
        <v>42</v>
      </c>
      <c r="I690" s="234"/>
      <c r="J690" s="231"/>
      <c r="K690" s="231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148</v>
      </c>
      <c r="AU690" s="239" t="s">
        <v>94</v>
      </c>
      <c r="AV690" s="13" t="s">
        <v>86</v>
      </c>
      <c r="AW690" s="13" t="s">
        <v>40</v>
      </c>
      <c r="AX690" s="13" t="s">
        <v>81</v>
      </c>
      <c r="AY690" s="239" t="s">
        <v>135</v>
      </c>
    </row>
    <row r="691" s="14" customFormat="1">
      <c r="A691" s="14"/>
      <c r="B691" s="240"/>
      <c r="C691" s="241"/>
      <c r="D691" s="223" t="s">
        <v>148</v>
      </c>
      <c r="E691" s="242" t="s">
        <v>42</v>
      </c>
      <c r="F691" s="243" t="s">
        <v>1045</v>
      </c>
      <c r="G691" s="241"/>
      <c r="H691" s="244">
        <v>2.1739999999999999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148</v>
      </c>
      <c r="AU691" s="250" t="s">
        <v>94</v>
      </c>
      <c r="AV691" s="14" t="s">
        <v>91</v>
      </c>
      <c r="AW691" s="14" t="s">
        <v>40</v>
      </c>
      <c r="AX691" s="14" t="s">
        <v>81</v>
      </c>
      <c r="AY691" s="250" t="s">
        <v>135</v>
      </c>
    </row>
    <row r="692" s="13" customFormat="1">
      <c r="A692" s="13"/>
      <c r="B692" s="230"/>
      <c r="C692" s="231"/>
      <c r="D692" s="223" t="s">
        <v>148</v>
      </c>
      <c r="E692" s="232" t="s">
        <v>42</v>
      </c>
      <c r="F692" s="233" t="s">
        <v>878</v>
      </c>
      <c r="G692" s="231"/>
      <c r="H692" s="232" t="s">
        <v>42</v>
      </c>
      <c r="I692" s="234"/>
      <c r="J692" s="231"/>
      <c r="K692" s="231"/>
      <c r="L692" s="235"/>
      <c r="M692" s="236"/>
      <c r="N692" s="237"/>
      <c r="O692" s="237"/>
      <c r="P692" s="237"/>
      <c r="Q692" s="237"/>
      <c r="R692" s="237"/>
      <c r="S692" s="237"/>
      <c r="T692" s="23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9" t="s">
        <v>148</v>
      </c>
      <c r="AU692" s="239" t="s">
        <v>94</v>
      </c>
      <c r="AV692" s="13" t="s">
        <v>86</v>
      </c>
      <c r="AW692" s="13" t="s">
        <v>40</v>
      </c>
      <c r="AX692" s="13" t="s">
        <v>81</v>
      </c>
      <c r="AY692" s="239" t="s">
        <v>135</v>
      </c>
    </row>
    <row r="693" s="14" customFormat="1">
      <c r="A693" s="14"/>
      <c r="B693" s="240"/>
      <c r="C693" s="241"/>
      <c r="D693" s="223" t="s">
        <v>148</v>
      </c>
      <c r="E693" s="242" t="s">
        <v>42</v>
      </c>
      <c r="F693" s="243" t="s">
        <v>1046</v>
      </c>
      <c r="G693" s="241"/>
      <c r="H693" s="244">
        <v>2.9670000000000001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148</v>
      </c>
      <c r="AU693" s="250" t="s">
        <v>94</v>
      </c>
      <c r="AV693" s="14" t="s">
        <v>91</v>
      </c>
      <c r="AW693" s="14" t="s">
        <v>40</v>
      </c>
      <c r="AX693" s="14" t="s">
        <v>81</v>
      </c>
      <c r="AY693" s="250" t="s">
        <v>135</v>
      </c>
    </row>
    <row r="694" s="2" customFormat="1" ht="24.15" customHeight="1">
      <c r="A694" s="42"/>
      <c r="B694" s="43"/>
      <c r="C694" s="210" t="s">
        <v>1047</v>
      </c>
      <c r="D694" s="210" t="s">
        <v>138</v>
      </c>
      <c r="E694" s="211" t="s">
        <v>625</v>
      </c>
      <c r="F694" s="212" t="s">
        <v>626</v>
      </c>
      <c r="G694" s="213" t="s">
        <v>158</v>
      </c>
      <c r="H694" s="214">
        <v>6.6360000000000001</v>
      </c>
      <c r="I694" s="215"/>
      <c r="J694" s="216">
        <f>ROUND(I694*H694,2)</f>
        <v>0</v>
      </c>
      <c r="K694" s="212" t="s">
        <v>142</v>
      </c>
      <c r="L694" s="48"/>
      <c r="M694" s="217" t="s">
        <v>42</v>
      </c>
      <c r="N694" s="218" t="s">
        <v>52</v>
      </c>
      <c r="O694" s="88"/>
      <c r="P694" s="219">
        <f>O694*H694</f>
        <v>0</v>
      </c>
      <c r="Q694" s="219">
        <v>0</v>
      </c>
      <c r="R694" s="219">
        <f>Q694*H694</f>
        <v>0</v>
      </c>
      <c r="S694" s="219">
        <v>0</v>
      </c>
      <c r="T694" s="220">
        <f>S694*H694</f>
        <v>0</v>
      </c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R694" s="221" t="s">
        <v>97</v>
      </c>
      <c r="AT694" s="221" t="s">
        <v>138</v>
      </c>
      <c r="AU694" s="221" t="s">
        <v>94</v>
      </c>
      <c r="AY694" s="20" t="s">
        <v>135</v>
      </c>
      <c r="BE694" s="222">
        <f>IF(N694="základní",J694,0)</f>
        <v>0</v>
      </c>
      <c r="BF694" s="222">
        <f>IF(N694="snížená",J694,0)</f>
        <v>0</v>
      </c>
      <c r="BG694" s="222">
        <f>IF(N694="zákl. přenesená",J694,0)</f>
        <v>0</v>
      </c>
      <c r="BH694" s="222">
        <f>IF(N694="sníž. přenesená",J694,0)</f>
        <v>0</v>
      </c>
      <c r="BI694" s="222">
        <f>IF(N694="nulová",J694,0)</f>
        <v>0</v>
      </c>
      <c r="BJ694" s="20" t="s">
        <v>86</v>
      </c>
      <c r="BK694" s="222">
        <f>ROUND(I694*H694,2)</f>
        <v>0</v>
      </c>
      <c r="BL694" s="20" t="s">
        <v>97</v>
      </c>
      <c r="BM694" s="221" t="s">
        <v>627</v>
      </c>
    </row>
    <row r="695" s="2" customFormat="1">
      <c r="A695" s="42"/>
      <c r="B695" s="43"/>
      <c r="C695" s="44"/>
      <c r="D695" s="223" t="s">
        <v>144</v>
      </c>
      <c r="E695" s="44"/>
      <c r="F695" s="224" t="s">
        <v>628</v>
      </c>
      <c r="G695" s="44"/>
      <c r="H695" s="44"/>
      <c r="I695" s="225"/>
      <c r="J695" s="44"/>
      <c r="K695" s="44"/>
      <c r="L695" s="48"/>
      <c r="M695" s="226"/>
      <c r="N695" s="227"/>
      <c r="O695" s="88"/>
      <c r="P695" s="88"/>
      <c r="Q695" s="88"/>
      <c r="R695" s="88"/>
      <c r="S695" s="88"/>
      <c r="T695" s="89"/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T695" s="20" t="s">
        <v>144</v>
      </c>
      <c r="AU695" s="20" t="s">
        <v>94</v>
      </c>
    </row>
    <row r="696" s="2" customFormat="1">
      <c r="A696" s="42"/>
      <c r="B696" s="43"/>
      <c r="C696" s="44"/>
      <c r="D696" s="228" t="s">
        <v>146</v>
      </c>
      <c r="E696" s="44"/>
      <c r="F696" s="229" t="s">
        <v>629</v>
      </c>
      <c r="G696" s="44"/>
      <c r="H696" s="44"/>
      <c r="I696" s="225"/>
      <c r="J696" s="44"/>
      <c r="K696" s="44"/>
      <c r="L696" s="48"/>
      <c r="M696" s="226"/>
      <c r="N696" s="227"/>
      <c r="O696" s="88"/>
      <c r="P696" s="88"/>
      <c r="Q696" s="88"/>
      <c r="R696" s="88"/>
      <c r="S696" s="88"/>
      <c r="T696" s="89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T696" s="20" t="s">
        <v>146</v>
      </c>
      <c r="AU696" s="20" t="s">
        <v>94</v>
      </c>
    </row>
    <row r="697" s="13" customFormat="1">
      <c r="A697" s="13"/>
      <c r="B697" s="230"/>
      <c r="C697" s="231"/>
      <c r="D697" s="223" t="s">
        <v>148</v>
      </c>
      <c r="E697" s="232" t="s">
        <v>42</v>
      </c>
      <c r="F697" s="233" t="s">
        <v>1015</v>
      </c>
      <c r="G697" s="231"/>
      <c r="H697" s="232" t="s">
        <v>42</v>
      </c>
      <c r="I697" s="234"/>
      <c r="J697" s="231"/>
      <c r="K697" s="231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148</v>
      </c>
      <c r="AU697" s="239" t="s">
        <v>94</v>
      </c>
      <c r="AV697" s="13" t="s">
        <v>86</v>
      </c>
      <c r="AW697" s="13" t="s">
        <v>40</v>
      </c>
      <c r="AX697" s="13" t="s">
        <v>81</v>
      </c>
      <c r="AY697" s="239" t="s">
        <v>135</v>
      </c>
    </row>
    <row r="698" s="14" customFormat="1">
      <c r="A698" s="14"/>
      <c r="B698" s="240"/>
      <c r="C698" s="241"/>
      <c r="D698" s="223" t="s">
        <v>148</v>
      </c>
      <c r="E698" s="242" t="s">
        <v>42</v>
      </c>
      <c r="F698" s="243" t="s">
        <v>1041</v>
      </c>
      <c r="G698" s="241"/>
      <c r="H698" s="244">
        <v>1.4950000000000001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148</v>
      </c>
      <c r="AU698" s="250" t="s">
        <v>94</v>
      </c>
      <c r="AV698" s="14" t="s">
        <v>91</v>
      </c>
      <c r="AW698" s="14" t="s">
        <v>40</v>
      </c>
      <c r="AX698" s="14" t="s">
        <v>81</v>
      </c>
      <c r="AY698" s="250" t="s">
        <v>135</v>
      </c>
    </row>
    <row r="699" s="13" customFormat="1">
      <c r="A699" s="13"/>
      <c r="B699" s="230"/>
      <c r="C699" s="231"/>
      <c r="D699" s="223" t="s">
        <v>148</v>
      </c>
      <c r="E699" s="232" t="s">
        <v>42</v>
      </c>
      <c r="F699" s="233" t="s">
        <v>876</v>
      </c>
      <c r="G699" s="231"/>
      <c r="H699" s="232" t="s">
        <v>42</v>
      </c>
      <c r="I699" s="234"/>
      <c r="J699" s="231"/>
      <c r="K699" s="231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148</v>
      </c>
      <c r="AU699" s="239" t="s">
        <v>94</v>
      </c>
      <c r="AV699" s="13" t="s">
        <v>86</v>
      </c>
      <c r="AW699" s="13" t="s">
        <v>40</v>
      </c>
      <c r="AX699" s="13" t="s">
        <v>81</v>
      </c>
      <c r="AY699" s="239" t="s">
        <v>135</v>
      </c>
    </row>
    <row r="700" s="14" customFormat="1">
      <c r="A700" s="14"/>
      <c r="B700" s="240"/>
      <c r="C700" s="241"/>
      <c r="D700" s="223" t="s">
        <v>148</v>
      </c>
      <c r="E700" s="242" t="s">
        <v>42</v>
      </c>
      <c r="F700" s="243" t="s">
        <v>1045</v>
      </c>
      <c r="G700" s="241"/>
      <c r="H700" s="244">
        <v>2.1739999999999999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148</v>
      </c>
      <c r="AU700" s="250" t="s">
        <v>94</v>
      </c>
      <c r="AV700" s="14" t="s">
        <v>91</v>
      </c>
      <c r="AW700" s="14" t="s">
        <v>40</v>
      </c>
      <c r="AX700" s="14" t="s">
        <v>81</v>
      </c>
      <c r="AY700" s="250" t="s">
        <v>135</v>
      </c>
    </row>
    <row r="701" s="13" customFormat="1">
      <c r="A701" s="13"/>
      <c r="B701" s="230"/>
      <c r="C701" s="231"/>
      <c r="D701" s="223" t="s">
        <v>148</v>
      </c>
      <c r="E701" s="232" t="s">
        <v>42</v>
      </c>
      <c r="F701" s="233" t="s">
        <v>878</v>
      </c>
      <c r="G701" s="231"/>
      <c r="H701" s="232" t="s">
        <v>42</v>
      </c>
      <c r="I701" s="234"/>
      <c r="J701" s="231"/>
      <c r="K701" s="231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148</v>
      </c>
      <c r="AU701" s="239" t="s">
        <v>94</v>
      </c>
      <c r="AV701" s="13" t="s">
        <v>86</v>
      </c>
      <c r="AW701" s="13" t="s">
        <v>40</v>
      </c>
      <c r="AX701" s="13" t="s">
        <v>81</v>
      </c>
      <c r="AY701" s="239" t="s">
        <v>135</v>
      </c>
    </row>
    <row r="702" s="14" customFormat="1">
      <c r="A702" s="14"/>
      <c r="B702" s="240"/>
      <c r="C702" s="241"/>
      <c r="D702" s="223" t="s">
        <v>148</v>
      </c>
      <c r="E702" s="242" t="s">
        <v>42</v>
      </c>
      <c r="F702" s="243" t="s">
        <v>1046</v>
      </c>
      <c r="G702" s="241"/>
      <c r="H702" s="244">
        <v>2.9670000000000001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148</v>
      </c>
      <c r="AU702" s="250" t="s">
        <v>94</v>
      </c>
      <c r="AV702" s="14" t="s">
        <v>91</v>
      </c>
      <c r="AW702" s="14" t="s">
        <v>40</v>
      </c>
      <c r="AX702" s="14" t="s">
        <v>81</v>
      </c>
      <c r="AY702" s="250" t="s">
        <v>135</v>
      </c>
    </row>
    <row r="703" s="2" customFormat="1" ht="21.75" customHeight="1">
      <c r="A703" s="42"/>
      <c r="B703" s="43"/>
      <c r="C703" s="210" t="s">
        <v>1048</v>
      </c>
      <c r="D703" s="210" t="s">
        <v>138</v>
      </c>
      <c r="E703" s="211" t="s">
        <v>631</v>
      </c>
      <c r="F703" s="212" t="s">
        <v>632</v>
      </c>
      <c r="G703" s="213" t="s">
        <v>158</v>
      </c>
      <c r="H703" s="214">
        <v>233.922</v>
      </c>
      <c r="I703" s="215"/>
      <c r="J703" s="216">
        <f>ROUND(I703*H703,2)</f>
        <v>0</v>
      </c>
      <c r="K703" s="212" t="s">
        <v>142</v>
      </c>
      <c r="L703" s="48"/>
      <c r="M703" s="217" t="s">
        <v>42</v>
      </c>
      <c r="N703" s="218" t="s">
        <v>52</v>
      </c>
      <c r="O703" s="88"/>
      <c r="P703" s="219">
        <f>O703*H703</f>
        <v>0</v>
      </c>
      <c r="Q703" s="219">
        <v>0</v>
      </c>
      <c r="R703" s="219">
        <f>Q703*H703</f>
        <v>0</v>
      </c>
      <c r="S703" s="219">
        <v>0</v>
      </c>
      <c r="T703" s="220">
        <f>S703*H703</f>
        <v>0</v>
      </c>
      <c r="U703" s="42"/>
      <c r="V703" s="42"/>
      <c r="W703" s="42"/>
      <c r="X703" s="42"/>
      <c r="Y703" s="42"/>
      <c r="Z703" s="42"/>
      <c r="AA703" s="42"/>
      <c r="AB703" s="42"/>
      <c r="AC703" s="42"/>
      <c r="AD703" s="42"/>
      <c r="AE703" s="42"/>
      <c r="AR703" s="221" t="s">
        <v>97</v>
      </c>
      <c r="AT703" s="221" t="s">
        <v>138</v>
      </c>
      <c r="AU703" s="221" t="s">
        <v>94</v>
      </c>
      <c r="AY703" s="20" t="s">
        <v>135</v>
      </c>
      <c r="BE703" s="222">
        <f>IF(N703="základní",J703,0)</f>
        <v>0</v>
      </c>
      <c r="BF703" s="222">
        <f>IF(N703="snížená",J703,0)</f>
        <v>0</v>
      </c>
      <c r="BG703" s="222">
        <f>IF(N703="zákl. přenesená",J703,0)</f>
        <v>0</v>
      </c>
      <c r="BH703" s="222">
        <f>IF(N703="sníž. přenesená",J703,0)</f>
        <v>0</v>
      </c>
      <c r="BI703" s="222">
        <f>IF(N703="nulová",J703,0)</f>
        <v>0</v>
      </c>
      <c r="BJ703" s="20" t="s">
        <v>86</v>
      </c>
      <c r="BK703" s="222">
        <f>ROUND(I703*H703,2)</f>
        <v>0</v>
      </c>
      <c r="BL703" s="20" t="s">
        <v>97</v>
      </c>
      <c r="BM703" s="221" t="s">
        <v>633</v>
      </c>
    </row>
    <row r="704" s="2" customFormat="1">
      <c r="A704" s="42"/>
      <c r="B704" s="43"/>
      <c r="C704" s="44"/>
      <c r="D704" s="223" t="s">
        <v>144</v>
      </c>
      <c r="E704" s="44"/>
      <c r="F704" s="224" t="s">
        <v>634</v>
      </c>
      <c r="G704" s="44"/>
      <c r="H704" s="44"/>
      <c r="I704" s="225"/>
      <c r="J704" s="44"/>
      <c r="K704" s="44"/>
      <c r="L704" s="48"/>
      <c r="M704" s="226"/>
      <c r="N704" s="227"/>
      <c r="O704" s="88"/>
      <c r="P704" s="88"/>
      <c r="Q704" s="88"/>
      <c r="R704" s="88"/>
      <c r="S704" s="88"/>
      <c r="T704" s="89"/>
      <c r="U704" s="42"/>
      <c r="V704" s="42"/>
      <c r="W704" s="42"/>
      <c r="X704" s="42"/>
      <c r="Y704" s="42"/>
      <c r="Z704" s="42"/>
      <c r="AA704" s="42"/>
      <c r="AB704" s="42"/>
      <c r="AC704" s="42"/>
      <c r="AD704" s="42"/>
      <c r="AE704" s="42"/>
      <c r="AT704" s="20" t="s">
        <v>144</v>
      </c>
      <c r="AU704" s="20" t="s">
        <v>94</v>
      </c>
    </row>
    <row r="705" s="2" customFormat="1">
      <c r="A705" s="42"/>
      <c r="B705" s="43"/>
      <c r="C705" s="44"/>
      <c r="D705" s="228" t="s">
        <v>146</v>
      </c>
      <c r="E705" s="44"/>
      <c r="F705" s="229" t="s">
        <v>635</v>
      </c>
      <c r="G705" s="44"/>
      <c r="H705" s="44"/>
      <c r="I705" s="225"/>
      <c r="J705" s="44"/>
      <c r="K705" s="44"/>
      <c r="L705" s="48"/>
      <c r="M705" s="226"/>
      <c r="N705" s="227"/>
      <c r="O705" s="88"/>
      <c r="P705" s="88"/>
      <c r="Q705" s="88"/>
      <c r="R705" s="88"/>
      <c r="S705" s="88"/>
      <c r="T705" s="89"/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T705" s="20" t="s">
        <v>146</v>
      </c>
      <c r="AU705" s="20" t="s">
        <v>94</v>
      </c>
    </row>
    <row r="706" s="2" customFormat="1">
      <c r="A706" s="42"/>
      <c r="B706" s="43"/>
      <c r="C706" s="44"/>
      <c r="D706" s="223" t="s">
        <v>189</v>
      </c>
      <c r="E706" s="44"/>
      <c r="F706" s="261" t="s">
        <v>538</v>
      </c>
      <c r="G706" s="44"/>
      <c r="H706" s="44"/>
      <c r="I706" s="225"/>
      <c r="J706" s="44"/>
      <c r="K706" s="44"/>
      <c r="L706" s="48"/>
      <c r="M706" s="226"/>
      <c r="N706" s="227"/>
      <c r="O706" s="88"/>
      <c r="P706" s="88"/>
      <c r="Q706" s="88"/>
      <c r="R706" s="88"/>
      <c r="S706" s="88"/>
      <c r="T706" s="89"/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T706" s="20" t="s">
        <v>189</v>
      </c>
      <c r="AU706" s="20" t="s">
        <v>94</v>
      </c>
    </row>
    <row r="707" s="13" customFormat="1">
      <c r="A707" s="13"/>
      <c r="B707" s="230"/>
      <c r="C707" s="231"/>
      <c r="D707" s="223" t="s">
        <v>148</v>
      </c>
      <c r="E707" s="232" t="s">
        <v>42</v>
      </c>
      <c r="F707" s="233" t="s">
        <v>1003</v>
      </c>
      <c r="G707" s="231"/>
      <c r="H707" s="232" t="s">
        <v>42</v>
      </c>
      <c r="I707" s="234"/>
      <c r="J707" s="231"/>
      <c r="K707" s="231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148</v>
      </c>
      <c r="AU707" s="239" t="s">
        <v>94</v>
      </c>
      <c r="AV707" s="13" t="s">
        <v>86</v>
      </c>
      <c r="AW707" s="13" t="s">
        <v>40</v>
      </c>
      <c r="AX707" s="13" t="s">
        <v>81</v>
      </c>
      <c r="AY707" s="239" t="s">
        <v>135</v>
      </c>
    </row>
    <row r="708" s="14" customFormat="1">
      <c r="A708" s="14"/>
      <c r="B708" s="240"/>
      <c r="C708" s="241"/>
      <c r="D708" s="223" t="s">
        <v>148</v>
      </c>
      <c r="E708" s="242" t="s">
        <v>42</v>
      </c>
      <c r="F708" s="243" t="s">
        <v>1035</v>
      </c>
      <c r="G708" s="241"/>
      <c r="H708" s="244">
        <v>40.817999999999998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148</v>
      </c>
      <c r="AU708" s="250" t="s">
        <v>94</v>
      </c>
      <c r="AV708" s="14" t="s">
        <v>91</v>
      </c>
      <c r="AW708" s="14" t="s">
        <v>40</v>
      </c>
      <c r="AX708" s="14" t="s">
        <v>81</v>
      </c>
      <c r="AY708" s="250" t="s">
        <v>135</v>
      </c>
    </row>
    <row r="709" s="14" customFormat="1">
      <c r="A709" s="14"/>
      <c r="B709" s="240"/>
      <c r="C709" s="241"/>
      <c r="D709" s="223" t="s">
        <v>148</v>
      </c>
      <c r="E709" s="242" t="s">
        <v>42</v>
      </c>
      <c r="F709" s="243" t="s">
        <v>1036</v>
      </c>
      <c r="G709" s="241"/>
      <c r="H709" s="244">
        <v>139.46199999999999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148</v>
      </c>
      <c r="AU709" s="250" t="s">
        <v>94</v>
      </c>
      <c r="AV709" s="14" t="s">
        <v>91</v>
      </c>
      <c r="AW709" s="14" t="s">
        <v>40</v>
      </c>
      <c r="AX709" s="14" t="s">
        <v>81</v>
      </c>
      <c r="AY709" s="250" t="s">
        <v>135</v>
      </c>
    </row>
    <row r="710" s="13" customFormat="1">
      <c r="A710" s="13"/>
      <c r="B710" s="230"/>
      <c r="C710" s="231"/>
      <c r="D710" s="223" t="s">
        <v>148</v>
      </c>
      <c r="E710" s="232" t="s">
        <v>42</v>
      </c>
      <c r="F710" s="233" t="s">
        <v>1005</v>
      </c>
      <c r="G710" s="231"/>
      <c r="H710" s="232" t="s">
        <v>42</v>
      </c>
      <c r="I710" s="234"/>
      <c r="J710" s="231"/>
      <c r="K710" s="231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148</v>
      </c>
      <c r="AU710" s="239" t="s">
        <v>94</v>
      </c>
      <c r="AV710" s="13" t="s">
        <v>86</v>
      </c>
      <c r="AW710" s="13" t="s">
        <v>40</v>
      </c>
      <c r="AX710" s="13" t="s">
        <v>81</v>
      </c>
      <c r="AY710" s="239" t="s">
        <v>135</v>
      </c>
    </row>
    <row r="711" s="14" customFormat="1">
      <c r="A711" s="14"/>
      <c r="B711" s="240"/>
      <c r="C711" s="241"/>
      <c r="D711" s="223" t="s">
        <v>148</v>
      </c>
      <c r="E711" s="242" t="s">
        <v>42</v>
      </c>
      <c r="F711" s="243" t="s">
        <v>1037</v>
      </c>
      <c r="G711" s="241"/>
      <c r="H711" s="244">
        <v>2.851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148</v>
      </c>
      <c r="AU711" s="250" t="s">
        <v>94</v>
      </c>
      <c r="AV711" s="14" t="s">
        <v>91</v>
      </c>
      <c r="AW711" s="14" t="s">
        <v>40</v>
      </c>
      <c r="AX711" s="14" t="s">
        <v>81</v>
      </c>
      <c r="AY711" s="250" t="s">
        <v>135</v>
      </c>
    </row>
    <row r="712" s="14" customFormat="1">
      <c r="A712" s="14"/>
      <c r="B712" s="240"/>
      <c r="C712" s="241"/>
      <c r="D712" s="223" t="s">
        <v>148</v>
      </c>
      <c r="E712" s="242" t="s">
        <v>42</v>
      </c>
      <c r="F712" s="243" t="s">
        <v>1038</v>
      </c>
      <c r="G712" s="241"/>
      <c r="H712" s="244">
        <v>8.1180000000000003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148</v>
      </c>
      <c r="AU712" s="250" t="s">
        <v>94</v>
      </c>
      <c r="AV712" s="14" t="s">
        <v>91</v>
      </c>
      <c r="AW712" s="14" t="s">
        <v>40</v>
      </c>
      <c r="AX712" s="14" t="s">
        <v>81</v>
      </c>
      <c r="AY712" s="250" t="s">
        <v>135</v>
      </c>
    </row>
    <row r="713" s="13" customFormat="1">
      <c r="A713" s="13"/>
      <c r="B713" s="230"/>
      <c r="C713" s="231"/>
      <c r="D713" s="223" t="s">
        <v>148</v>
      </c>
      <c r="E713" s="232" t="s">
        <v>42</v>
      </c>
      <c r="F713" s="233" t="s">
        <v>1008</v>
      </c>
      <c r="G713" s="231"/>
      <c r="H713" s="232" t="s">
        <v>42</v>
      </c>
      <c r="I713" s="234"/>
      <c r="J713" s="231"/>
      <c r="K713" s="231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148</v>
      </c>
      <c r="AU713" s="239" t="s">
        <v>94</v>
      </c>
      <c r="AV713" s="13" t="s">
        <v>86</v>
      </c>
      <c r="AW713" s="13" t="s">
        <v>40</v>
      </c>
      <c r="AX713" s="13" t="s">
        <v>81</v>
      </c>
      <c r="AY713" s="239" t="s">
        <v>135</v>
      </c>
    </row>
    <row r="714" s="14" customFormat="1">
      <c r="A714" s="14"/>
      <c r="B714" s="240"/>
      <c r="C714" s="241"/>
      <c r="D714" s="223" t="s">
        <v>148</v>
      </c>
      <c r="E714" s="242" t="s">
        <v>42</v>
      </c>
      <c r="F714" s="243" t="s">
        <v>1039</v>
      </c>
      <c r="G714" s="241"/>
      <c r="H714" s="244">
        <v>1.4019999999999999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148</v>
      </c>
      <c r="AU714" s="250" t="s">
        <v>94</v>
      </c>
      <c r="AV714" s="14" t="s">
        <v>91</v>
      </c>
      <c r="AW714" s="14" t="s">
        <v>40</v>
      </c>
      <c r="AX714" s="14" t="s">
        <v>81</v>
      </c>
      <c r="AY714" s="250" t="s">
        <v>135</v>
      </c>
    </row>
    <row r="715" s="14" customFormat="1">
      <c r="A715" s="14"/>
      <c r="B715" s="240"/>
      <c r="C715" s="241"/>
      <c r="D715" s="223" t="s">
        <v>148</v>
      </c>
      <c r="E715" s="242" t="s">
        <v>42</v>
      </c>
      <c r="F715" s="243" t="s">
        <v>1040</v>
      </c>
      <c r="G715" s="241"/>
      <c r="H715" s="244">
        <v>4.234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148</v>
      </c>
      <c r="AU715" s="250" t="s">
        <v>94</v>
      </c>
      <c r="AV715" s="14" t="s">
        <v>91</v>
      </c>
      <c r="AW715" s="14" t="s">
        <v>40</v>
      </c>
      <c r="AX715" s="14" t="s">
        <v>81</v>
      </c>
      <c r="AY715" s="250" t="s">
        <v>135</v>
      </c>
    </row>
    <row r="716" s="13" customFormat="1">
      <c r="A716" s="13"/>
      <c r="B716" s="230"/>
      <c r="C716" s="231"/>
      <c r="D716" s="223" t="s">
        <v>148</v>
      </c>
      <c r="E716" s="232" t="s">
        <v>42</v>
      </c>
      <c r="F716" s="233" t="s">
        <v>1015</v>
      </c>
      <c r="G716" s="231"/>
      <c r="H716" s="232" t="s">
        <v>42</v>
      </c>
      <c r="I716" s="234"/>
      <c r="J716" s="231"/>
      <c r="K716" s="231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148</v>
      </c>
      <c r="AU716" s="239" t="s">
        <v>94</v>
      </c>
      <c r="AV716" s="13" t="s">
        <v>86</v>
      </c>
      <c r="AW716" s="13" t="s">
        <v>40</v>
      </c>
      <c r="AX716" s="13" t="s">
        <v>81</v>
      </c>
      <c r="AY716" s="239" t="s">
        <v>135</v>
      </c>
    </row>
    <row r="717" s="14" customFormat="1">
      <c r="A717" s="14"/>
      <c r="B717" s="240"/>
      <c r="C717" s="241"/>
      <c r="D717" s="223" t="s">
        <v>148</v>
      </c>
      <c r="E717" s="242" t="s">
        <v>42</v>
      </c>
      <c r="F717" s="243" t="s">
        <v>1041</v>
      </c>
      <c r="G717" s="241"/>
      <c r="H717" s="244">
        <v>1.4950000000000001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148</v>
      </c>
      <c r="AU717" s="250" t="s">
        <v>94</v>
      </c>
      <c r="AV717" s="14" t="s">
        <v>91</v>
      </c>
      <c r="AW717" s="14" t="s">
        <v>40</v>
      </c>
      <c r="AX717" s="14" t="s">
        <v>81</v>
      </c>
      <c r="AY717" s="250" t="s">
        <v>135</v>
      </c>
    </row>
    <row r="718" s="14" customFormat="1">
      <c r="A718" s="14"/>
      <c r="B718" s="240"/>
      <c r="C718" s="241"/>
      <c r="D718" s="223" t="s">
        <v>148</v>
      </c>
      <c r="E718" s="242" t="s">
        <v>42</v>
      </c>
      <c r="F718" s="243" t="s">
        <v>1042</v>
      </c>
      <c r="G718" s="241"/>
      <c r="H718" s="244">
        <v>0.46800000000000003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148</v>
      </c>
      <c r="AU718" s="250" t="s">
        <v>94</v>
      </c>
      <c r="AV718" s="14" t="s">
        <v>91</v>
      </c>
      <c r="AW718" s="14" t="s">
        <v>40</v>
      </c>
      <c r="AX718" s="14" t="s">
        <v>81</v>
      </c>
      <c r="AY718" s="250" t="s">
        <v>135</v>
      </c>
    </row>
    <row r="719" s="13" customFormat="1">
      <c r="A719" s="13"/>
      <c r="B719" s="230"/>
      <c r="C719" s="231"/>
      <c r="D719" s="223" t="s">
        <v>148</v>
      </c>
      <c r="E719" s="232" t="s">
        <v>42</v>
      </c>
      <c r="F719" s="233" t="s">
        <v>1043</v>
      </c>
      <c r="G719" s="231"/>
      <c r="H719" s="232" t="s">
        <v>42</v>
      </c>
      <c r="I719" s="234"/>
      <c r="J719" s="231"/>
      <c r="K719" s="231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148</v>
      </c>
      <c r="AU719" s="239" t="s">
        <v>94</v>
      </c>
      <c r="AV719" s="13" t="s">
        <v>86</v>
      </c>
      <c r="AW719" s="13" t="s">
        <v>40</v>
      </c>
      <c r="AX719" s="13" t="s">
        <v>81</v>
      </c>
      <c r="AY719" s="239" t="s">
        <v>135</v>
      </c>
    </row>
    <row r="720" s="14" customFormat="1">
      <c r="A720" s="14"/>
      <c r="B720" s="240"/>
      <c r="C720" s="241"/>
      <c r="D720" s="223" t="s">
        <v>148</v>
      </c>
      <c r="E720" s="242" t="s">
        <v>42</v>
      </c>
      <c r="F720" s="243" t="s">
        <v>1044</v>
      </c>
      <c r="G720" s="241"/>
      <c r="H720" s="244">
        <v>35.073999999999998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148</v>
      </c>
      <c r="AU720" s="250" t="s">
        <v>94</v>
      </c>
      <c r="AV720" s="14" t="s">
        <v>91</v>
      </c>
      <c r="AW720" s="14" t="s">
        <v>40</v>
      </c>
      <c r="AX720" s="14" t="s">
        <v>81</v>
      </c>
      <c r="AY720" s="250" t="s">
        <v>135</v>
      </c>
    </row>
    <row r="721" s="2" customFormat="1" ht="24.15" customHeight="1">
      <c r="A721" s="42"/>
      <c r="B721" s="43"/>
      <c r="C721" s="210" t="s">
        <v>1049</v>
      </c>
      <c r="D721" s="210" t="s">
        <v>138</v>
      </c>
      <c r="E721" s="211" t="s">
        <v>637</v>
      </c>
      <c r="F721" s="212" t="s">
        <v>638</v>
      </c>
      <c r="G721" s="213" t="s">
        <v>158</v>
      </c>
      <c r="H721" s="214">
        <v>4876.768</v>
      </c>
      <c r="I721" s="215"/>
      <c r="J721" s="216">
        <f>ROUND(I721*H721,2)</f>
        <v>0</v>
      </c>
      <c r="K721" s="212" t="s">
        <v>142</v>
      </c>
      <c r="L721" s="48"/>
      <c r="M721" s="217" t="s">
        <v>42</v>
      </c>
      <c r="N721" s="218" t="s">
        <v>52</v>
      </c>
      <c r="O721" s="88"/>
      <c r="P721" s="219">
        <f>O721*H721</f>
        <v>0</v>
      </c>
      <c r="Q721" s="219">
        <v>0</v>
      </c>
      <c r="R721" s="219">
        <f>Q721*H721</f>
        <v>0</v>
      </c>
      <c r="S721" s="219">
        <v>0</v>
      </c>
      <c r="T721" s="220">
        <f>S721*H721</f>
        <v>0</v>
      </c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R721" s="221" t="s">
        <v>97</v>
      </c>
      <c r="AT721" s="221" t="s">
        <v>138</v>
      </c>
      <c r="AU721" s="221" t="s">
        <v>94</v>
      </c>
      <c r="AY721" s="20" t="s">
        <v>135</v>
      </c>
      <c r="BE721" s="222">
        <f>IF(N721="základní",J721,0)</f>
        <v>0</v>
      </c>
      <c r="BF721" s="222">
        <f>IF(N721="snížená",J721,0)</f>
        <v>0</v>
      </c>
      <c r="BG721" s="222">
        <f>IF(N721="zákl. přenesená",J721,0)</f>
        <v>0</v>
      </c>
      <c r="BH721" s="222">
        <f>IF(N721="sníž. přenesená",J721,0)</f>
        <v>0</v>
      </c>
      <c r="BI721" s="222">
        <f>IF(N721="nulová",J721,0)</f>
        <v>0</v>
      </c>
      <c r="BJ721" s="20" t="s">
        <v>86</v>
      </c>
      <c r="BK721" s="222">
        <f>ROUND(I721*H721,2)</f>
        <v>0</v>
      </c>
      <c r="BL721" s="20" t="s">
        <v>97</v>
      </c>
      <c r="BM721" s="221" t="s">
        <v>639</v>
      </c>
    </row>
    <row r="722" s="2" customFormat="1">
      <c r="A722" s="42"/>
      <c r="B722" s="43"/>
      <c r="C722" s="44"/>
      <c r="D722" s="223" t="s">
        <v>144</v>
      </c>
      <c r="E722" s="44"/>
      <c r="F722" s="224" t="s">
        <v>640</v>
      </c>
      <c r="G722" s="44"/>
      <c r="H722" s="44"/>
      <c r="I722" s="225"/>
      <c r="J722" s="44"/>
      <c r="K722" s="44"/>
      <c r="L722" s="48"/>
      <c r="M722" s="226"/>
      <c r="N722" s="227"/>
      <c r="O722" s="88"/>
      <c r="P722" s="88"/>
      <c r="Q722" s="88"/>
      <c r="R722" s="88"/>
      <c r="S722" s="88"/>
      <c r="T722" s="89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T722" s="20" t="s">
        <v>144</v>
      </c>
      <c r="AU722" s="20" t="s">
        <v>94</v>
      </c>
    </row>
    <row r="723" s="2" customFormat="1">
      <c r="A723" s="42"/>
      <c r="B723" s="43"/>
      <c r="C723" s="44"/>
      <c r="D723" s="228" t="s">
        <v>146</v>
      </c>
      <c r="E723" s="44"/>
      <c r="F723" s="229" t="s">
        <v>641</v>
      </c>
      <c r="G723" s="44"/>
      <c r="H723" s="44"/>
      <c r="I723" s="225"/>
      <c r="J723" s="44"/>
      <c r="K723" s="44"/>
      <c r="L723" s="48"/>
      <c r="M723" s="226"/>
      <c r="N723" s="227"/>
      <c r="O723" s="88"/>
      <c r="P723" s="88"/>
      <c r="Q723" s="88"/>
      <c r="R723" s="88"/>
      <c r="S723" s="88"/>
      <c r="T723" s="89"/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T723" s="20" t="s">
        <v>146</v>
      </c>
      <c r="AU723" s="20" t="s">
        <v>94</v>
      </c>
    </row>
    <row r="724" s="2" customFormat="1">
      <c r="A724" s="42"/>
      <c r="B724" s="43"/>
      <c r="C724" s="44"/>
      <c r="D724" s="223" t="s">
        <v>189</v>
      </c>
      <c r="E724" s="44"/>
      <c r="F724" s="261" t="s">
        <v>538</v>
      </c>
      <c r="G724" s="44"/>
      <c r="H724" s="44"/>
      <c r="I724" s="225"/>
      <c r="J724" s="44"/>
      <c r="K724" s="44"/>
      <c r="L724" s="48"/>
      <c r="M724" s="226"/>
      <c r="N724" s="227"/>
      <c r="O724" s="88"/>
      <c r="P724" s="88"/>
      <c r="Q724" s="88"/>
      <c r="R724" s="88"/>
      <c r="S724" s="88"/>
      <c r="T724" s="89"/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T724" s="20" t="s">
        <v>189</v>
      </c>
      <c r="AU724" s="20" t="s">
        <v>94</v>
      </c>
    </row>
    <row r="725" s="13" customFormat="1">
      <c r="A725" s="13"/>
      <c r="B725" s="230"/>
      <c r="C725" s="231"/>
      <c r="D725" s="223" t="s">
        <v>148</v>
      </c>
      <c r="E725" s="232" t="s">
        <v>42</v>
      </c>
      <c r="F725" s="233" t="s">
        <v>547</v>
      </c>
      <c r="G725" s="231"/>
      <c r="H725" s="232" t="s">
        <v>42</v>
      </c>
      <c r="I725" s="234"/>
      <c r="J725" s="231"/>
      <c r="K725" s="231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148</v>
      </c>
      <c r="AU725" s="239" t="s">
        <v>94</v>
      </c>
      <c r="AV725" s="13" t="s">
        <v>86</v>
      </c>
      <c r="AW725" s="13" t="s">
        <v>40</v>
      </c>
      <c r="AX725" s="13" t="s">
        <v>81</v>
      </c>
      <c r="AY725" s="239" t="s">
        <v>135</v>
      </c>
    </row>
    <row r="726" s="13" customFormat="1">
      <c r="A726" s="13"/>
      <c r="B726" s="230"/>
      <c r="C726" s="231"/>
      <c r="D726" s="223" t="s">
        <v>148</v>
      </c>
      <c r="E726" s="232" t="s">
        <v>42</v>
      </c>
      <c r="F726" s="233" t="s">
        <v>1003</v>
      </c>
      <c r="G726" s="231"/>
      <c r="H726" s="232" t="s">
        <v>42</v>
      </c>
      <c r="I726" s="234"/>
      <c r="J726" s="231"/>
      <c r="K726" s="231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148</v>
      </c>
      <c r="AU726" s="239" t="s">
        <v>94</v>
      </c>
      <c r="AV726" s="13" t="s">
        <v>86</v>
      </c>
      <c r="AW726" s="13" t="s">
        <v>40</v>
      </c>
      <c r="AX726" s="13" t="s">
        <v>81</v>
      </c>
      <c r="AY726" s="239" t="s">
        <v>135</v>
      </c>
    </row>
    <row r="727" s="14" customFormat="1">
      <c r="A727" s="14"/>
      <c r="B727" s="240"/>
      <c r="C727" s="241"/>
      <c r="D727" s="223" t="s">
        <v>148</v>
      </c>
      <c r="E727" s="242" t="s">
        <v>42</v>
      </c>
      <c r="F727" s="243" t="s">
        <v>1035</v>
      </c>
      <c r="G727" s="241"/>
      <c r="H727" s="244">
        <v>40.817999999999998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148</v>
      </c>
      <c r="AU727" s="250" t="s">
        <v>94</v>
      </c>
      <c r="AV727" s="14" t="s">
        <v>91</v>
      </c>
      <c r="AW727" s="14" t="s">
        <v>40</v>
      </c>
      <c r="AX727" s="14" t="s">
        <v>81</v>
      </c>
      <c r="AY727" s="250" t="s">
        <v>135</v>
      </c>
    </row>
    <row r="728" s="14" customFormat="1">
      <c r="A728" s="14"/>
      <c r="B728" s="240"/>
      <c r="C728" s="241"/>
      <c r="D728" s="223" t="s">
        <v>148</v>
      </c>
      <c r="E728" s="242" t="s">
        <v>42</v>
      </c>
      <c r="F728" s="243" t="s">
        <v>1036</v>
      </c>
      <c r="G728" s="241"/>
      <c r="H728" s="244">
        <v>139.46199999999999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148</v>
      </c>
      <c r="AU728" s="250" t="s">
        <v>94</v>
      </c>
      <c r="AV728" s="14" t="s">
        <v>91</v>
      </c>
      <c r="AW728" s="14" t="s">
        <v>40</v>
      </c>
      <c r="AX728" s="14" t="s">
        <v>81</v>
      </c>
      <c r="AY728" s="250" t="s">
        <v>135</v>
      </c>
    </row>
    <row r="729" s="13" customFormat="1">
      <c r="A729" s="13"/>
      <c r="B729" s="230"/>
      <c r="C729" s="231"/>
      <c r="D729" s="223" t="s">
        <v>148</v>
      </c>
      <c r="E729" s="232" t="s">
        <v>42</v>
      </c>
      <c r="F729" s="233" t="s">
        <v>1005</v>
      </c>
      <c r="G729" s="231"/>
      <c r="H729" s="232" t="s">
        <v>42</v>
      </c>
      <c r="I729" s="234"/>
      <c r="J729" s="231"/>
      <c r="K729" s="231"/>
      <c r="L729" s="235"/>
      <c r="M729" s="236"/>
      <c r="N729" s="237"/>
      <c r="O729" s="237"/>
      <c r="P729" s="237"/>
      <c r="Q729" s="237"/>
      <c r="R729" s="237"/>
      <c r="S729" s="237"/>
      <c r="T729" s="23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9" t="s">
        <v>148</v>
      </c>
      <c r="AU729" s="239" t="s">
        <v>94</v>
      </c>
      <c r="AV729" s="13" t="s">
        <v>86</v>
      </c>
      <c r="AW729" s="13" t="s">
        <v>40</v>
      </c>
      <c r="AX729" s="13" t="s">
        <v>81</v>
      </c>
      <c r="AY729" s="239" t="s">
        <v>135</v>
      </c>
    </row>
    <row r="730" s="14" customFormat="1">
      <c r="A730" s="14"/>
      <c r="B730" s="240"/>
      <c r="C730" s="241"/>
      <c r="D730" s="223" t="s">
        <v>148</v>
      </c>
      <c r="E730" s="242" t="s">
        <v>42</v>
      </c>
      <c r="F730" s="243" t="s">
        <v>1037</v>
      </c>
      <c r="G730" s="241"/>
      <c r="H730" s="244">
        <v>2.851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148</v>
      </c>
      <c r="AU730" s="250" t="s">
        <v>94</v>
      </c>
      <c r="AV730" s="14" t="s">
        <v>91</v>
      </c>
      <c r="AW730" s="14" t="s">
        <v>40</v>
      </c>
      <c r="AX730" s="14" t="s">
        <v>81</v>
      </c>
      <c r="AY730" s="250" t="s">
        <v>135</v>
      </c>
    </row>
    <row r="731" s="14" customFormat="1">
      <c r="A731" s="14"/>
      <c r="B731" s="240"/>
      <c r="C731" s="241"/>
      <c r="D731" s="223" t="s">
        <v>148</v>
      </c>
      <c r="E731" s="242" t="s">
        <v>42</v>
      </c>
      <c r="F731" s="243" t="s">
        <v>1038</v>
      </c>
      <c r="G731" s="241"/>
      <c r="H731" s="244">
        <v>8.1180000000000003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148</v>
      </c>
      <c r="AU731" s="250" t="s">
        <v>94</v>
      </c>
      <c r="AV731" s="14" t="s">
        <v>91</v>
      </c>
      <c r="AW731" s="14" t="s">
        <v>40</v>
      </c>
      <c r="AX731" s="14" t="s">
        <v>81</v>
      </c>
      <c r="AY731" s="250" t="s">
        <v>135</v>
      </c>
    </row>
    <row r="732" s="13" customFormat="1">
      <c r="A732" s="13"/>
      <c r="B732" s="230"/>
      <c r="C732" s="231"/>
      <c r="D732" s="223" t="s">
        <v>148</v>
      </c>
      <c r="E732" s="232" t="s">
        <v>42</v>
      </c>
      <c r="F732" s="233" t="s">
        <v>1008</v>
      </c>
      <c r="G732" s="231"/>
      <c r="H732" s="232" t="s">
        <v>42</v>
      </c>
      <c r="I732" s="234"/>
      <c r="J732" s="231"/>
      <c r="K732" s="231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148</v>
      </c>
      <c r="AU732" s="239" t="s">
        <v>94</v>
      </c>
      <c r="AV732" s="13" t="s">
        <v>86</v>
      </c>
      <c r="AW732" s="13" t="s">
        <v>40</v>
      </c>
      <c r="AX732" s="13" t="s">
        <v>81</v>
      </c>
      <c r="AY732" s="239" t="s">
        <v>135</v>
      </c>
    </row>
    <row r="733" s="14" customFormat="1">
      <c r="A733" s="14"/>
      <c r="B733" s="240"/>
      <c r="C733" s="241"/>
      <c r="D733" s="223" t="s">
        <v>148</v>
      </c>
      <c r="E733" s="242" t="s">
        <v>42</v>
      </c>
      <c r="F733" s="243" t="s">
        <v>1039</v>
      </c>
      <c r="G733" s="241"/>
      <c r="H733" s="244">
        <v>1.4019999999999999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148</v>
      </c>
      <c r="AU733" s="250" t="s">
        <v>94</v>
      </c>
      <c r="AV733" s="14" t="s">
        <v>91</v>
      </c>
      <c r="AW733" s="14" t="s">
        <v>40</v>
      </c>
      <c r="AX733" s="14" t="s">
        <v>81</v>
      </c>
      <c r="AY733" s="250" t="s">
        <v>135</v>
      </c>
    </row>
    <row r="734" s="14" customFormat="1">
      <c r="A734" s="14"/>
      <c r="B734" s="240"/>
      <c r="C734" s="241"/>
      <c r="D734" s="223" t="s">
        <v>148</v>
      </c>
      <c r="E734" s="242" t="s">
        <v>42</v>
      </c>
      <c r="F734" s="243" t="s">
        <v>1040</v>
      </c>
      <c r="G734" s="241"/>
      <c r="H734" s="244">
        <v>4.234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148</v>
      </c>
      <c r="AU734" s="250" t="s">
        <v>94</v>
      </c>
      <c r="AV734" s="14" t="s">
        <v>91</v>
      </c>
      <c r="AW734" s="14" t="s">
        <v>40</v>
      </c>
      <c r="AX734" s="14" t="s">
        <v>81</v>
      </c>
      <c r="AY734" s="250" t="s">
        <v>135</v>
      </c>
    </row>
    <row r="735" s="13" customFormat="1">
      <c r="A735" s="13"/>
      <c r="B735" s="230"/>
      <c r="C735" s="231"/>
      <c r="D735" s="223" t="s">
        <v>148</v>
      </c>
      <c r="E735" s="232" t="s">
        <v>42</v>
      </c>
      <c r="F735" s="233" t="s">
        <v>1015</v>
      </c>
      <c r="G735" s="231"/>
      <c r="H735" s="232" t="s">
        <v>42</v>
      </c>
      <c r="I735" s="234"/>
      <c r="J735" s="231"/>
      <c r="K735" s="231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148</v>
      </c>
      <c r="AU735" s="239" t="s">
        <v>94</v>
      </c>
      <c r="AV735" s="13" t="s">
        <v>86</v>
      </c>
      <c r="AW735" s="13" t="s">
        <v>40</v>
      </c>
      <c r="AX735" s="13" t="s">
        <v>81</v>
      </c>
      <c r="AY735" s="239" t="s">
        <v>135</v>
      </c>
    </row>
    <row r="736" s="14" customFormat="1">
      <c r="A736" s="14"/>
      <c r="B736" s="240"/>
      <c r="C736" s="241"/>
      <c r="D736" s="223" t="s">
        <v>148</v>
      </c>
      <c r="E736" s="242" t="s">
        <v>42</v>
      </c>
      <c r="F736" s="243" t="s">
        <v>1042</v>
      </c>
      <c r="G736" s="241"/>
      <c r="H736" s="244">
        <v>0.46800000000000003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148</v>
      </c>
      <c r="AU736" s="250" t="s">
        <v>94</v>
      </c>
      <c r="AV736" s="14" t="s">
        <v>91</v>
      </c>
      <c r="AW736" s="14" t="s">
        <v>40</v>
      </c>
      <c r="AX736" s="14" t="s">
        <v>81</v>
      </c>
      <c r="AY736" s="250" t="s">
        <v>135</v>
      </c>
    </row>
    <row r="737" s="16" customFormat="1">
      <c r="A737" s="16"/>
      <c r="B737" s="273"/>
      <c r="C737" s="274"/>
      <c r="D737" s="223" t="s">
        <v>148</v>
      </c>
      <c r="E737" s="275" t="s">
        <v>42</v>
      </c>
      <c r="F737" s="276" t="s">
        <v>327</v>
      </c>
      <c r="G737" s="274"/>
      <c r="H737" s="277">
        <v>197.35299999999995</v>
      </c>
      <c r="I737" s="278"/>
      <c r="J737" s="274"/>
      <c r="K737" s="274"/>
      <c r="L737" s="279"/>
      <c r="M737" s="280"/>
      <c r="N737" s="281"/>
      <c r="O737" s="281"/>
      <c r="P737" s="281"/>
      <c r="Q737" s="281"/>
      <c r="R737" s="281"/>
      <c r="S737" s="281"/>
      <c r="T737" s="282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T737" s="283" t="s">
        <v>148</v>
      </c>
      <c r="AU737" s="283" t="s">
        <v>94</v>
      </c>
      <c r="AV737" s="16" t="s">
        <v>94</v>
      </c>
      <c r="AW737" s="16" t="s">
        <v>40</v>
      </c>
      <c r="AX737" s="16" t="s">
        <v>81</v>
      </c>
      <c r="AY737" s="283" t="s">
        <v>135</v>
      </c>
    </row>
    <row r="738" s="14" customFormat="1">
      <c r="A738" s="14"/>
      <c r="B738" s="240"/>
      <c r="C738" s="241"/>
      <c r="D738" s="223" t="s">
        <v>148</v>
      </c>
      <c r="E738" s="242" t="s">
        <v>42</v>
      </c>
      <c r="F738" s="243" t="s">
        <v>1050</v>
      </c>
      <c r="G738" s="241"/>
      <c r="H738" s="244">
        <v>4736.4719999999998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148</v>
      </c>
      <c r="AU738" s="250" t="s">
        <v>94</v>
      </c>
      <c r="AV738" s="14" t="s">
        <v>91</v>
      </c>
      <c r="AW738" s="14" t="s">
        <v>40</v>
      </c>
      <c r="AX738" s="14" t="s">
        <v>81</v>
      </c>
      <c r="AY738" s="250" t="s">
        <v>135</v>
      </c>
    </row>
    <row r="739" s="13" customFormat="1">
      <c r="A739" s="13"/>
      <c r="B739" s="230"/>
      <c r="C739" s="231"/>
      <c r="D739" s="223" t="s">
        <v>148</v>
      </c>
      <c r="E739" s="232" t="s">
        <v>42</v>
      </c>
      <c r="F739" s="233" t="s">
        <v>1051</v>
      </c>
      <c r="G739" s="231"/>
      <c r="H739" s="232" t="s">
        <v>42</v>
      </c>
      <c r="I739" s="234"/>
      <c r="J739" s="231"/>
      <c r="K739" s="231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148</v>
      </c>
      <c r="AU739" s="239" t="s">
        <v>94</v>
      </c>
      <c r="AV739" s="13" t="s">
        <v>86</v>
      </c>
      <c r="AW739" s="13" t="s">
        <v>40</v>
      </c>
      <c r="AX739" s="13" t="s">
        <v>81</v>
      </c>
      <c r="AY739" s="239" t="s">
        <v>135</v>
      </c>
    </row>
    <row r="740" s="13" customFormat="1">
      <c r="A740" s="13"/>
      <c r="B740" s="230"/>
      <c r="C740" s="231"/>
      <c r="D740" s="223" t="s">
        <v>148</v>
      </c>
      <c r="E740" s="232" t="s">
        <v>42</v>
      </c>
      <c r="F740" s="233" t="s">
        <v>1043</v>
      </c>
      <c r="G740" s="231"/>
      <c r="H740" s="232" t="s">
        <v>42</v>
      </c>
      <c r="I740" s="234"/>
      <c r="J740" s="231"/>
      <c r="K740" s="231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148</v>
      </c>
      <c r="AU740" s="239" t="s">
        <v>94</v>
      </c>
      <c r="AV740" s="13" t="s">
        <v>86</v>
      </c>
      <c r="AW740" s="13" t="s">
        <v>40</v>
      </c>
      <c r="AX740" s="13" t="s">
        <v>81</v>
      </c>
      <c r="AY740" s="239" t="s">
        <v>135</v>
      </c>
    </row>
    <row r="741" s="14" customFormat="1">
      <c r="A741" s="14"/>
      <c r="B741" s="240"/>
      <c r="C741" s="241"/>
      <c r="D741" s="223" t="s">
        <v>148</v>
      </c>
      <c r="E741" s="242" t="s">
        <v>42</v>
      </c>
      <c r="F741" s="243" t="s">
        <v>1052</v>
      </c>
      <c r="G741" s="241"/>
      <c r="H741" s="244">
        <v>140.29599999999999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148</v>
      </c>
      <c r="AU741" s="250" t="s">
        <v>94</v>
      </c>
      <c r="AV741" s="14" t="s">
        <v>91</v>
      </c>
      <c r="AW741" s="14" t="s">
        <v>40</v>
      </c>
      <c r="AX741" s="14" t="s">
        <v>81</v>
      </c>
      <c r="AY741" s="250" t="s">
        <v>135</v>
      </c>
    </row>
    <row r="742" s="14" customFormat="1">
      <c r="A742" s="14"/>
      <c r="B742" s="240"/>
      <c r="C742" s="241"/>
      <c r="D742" s="223" t="s">
        <v>148</v>
      </c>
      <c r="E742" s="242" t="s">
        <v>42</v>
      </c>
      <c r="F742" s="243" t="s">
        <v>1053</v>
      </c>
      <c r="G742" s="241"/>
      <c r="H742" s="244">
        <v>4876.768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148</v>
      </c>
      <c r="AU742" s="250" t="s">
        <v>94</v>
      </c>
      <c r="AV742" s="14" t="s">
        <v>91</v>
      </c>
      <c r="AW742" s="14" t="s">
        <v>40</v>
      </c>
      <c r="AX742" s="14" t="s">
        <v>86</v>
      </c>
      <c r="AY742" s="250" t="s">
        <v>135</v>
      </c>
    </row>
    <row r="743" s="2" customFormat="1" ht="33" customHeight="1">
      <c r="A743" s="42"/>
      <c r="B743" s="43"/>
      <c r="C743" s="210" t="s">
        <v>483</v>
      </c>
      <c r="D743" s="210" t="s">
        <v>138</v>
      </c>
      <c r="E743" s="211" t="s">
        <v>650</v>
      </c>
      <c r="F743" s="212" t="s">
        <v>651</v>
      </c>
      <c r="G743" s="213" t="s">
        <v>158</v>
      </c>
      <c r="H743" s="214">
        <v>197.35300000000001</v>
      </c>
      <c r="I743" s="215"/>
      <c r="J743" s="216">
        <f>ROUND(I743*H743,2)</f>
        <v>0</v>
      </c>
      <c r="K743" s="212" t="s">
        <v>142</v>
      </c>
      <c r="L743" s="48"/>
      <c r="M743" s="217" t="s">
        <v>42</v>
      </c>
      <c r="N743" s="218" t="s">
        <v>52</v>
      </c>
      <c r="O743" s="88"/>
      <c r="P743" s="219">
        <f>O743*H743</f>
        <v>0</v>
      </c>
      <c r="Q743" s="219">
        <v>0</v>
      </c>
      <c r="R743" s="219">
        <f>Q743*H743</f>
        <v>0</v>
      </c>
      <c r="S743" s="219">
        <v>0</v>
      </c>
      <c r="T743" s="220">
        <f>S743*H743</f>
        <v>0</v>
      </c>
      <c r="U743" s="42"/>
      <c r="V743" s="42"/>
      <c r="W743" s="42"/>
      <c r="X743" s="42"/>
      <c r="Y743" s="42"/>
      <c r="Z743" s="42"/>
      <c r="AA743" s="42"/>
      <c r="AB743" s="42"/>
      <c r="AC743" s="42"/>
      <c r="AD743" s="42"/>
      <c r="AE743" s="42"/>
      <c r="AR743" s="221" t="s">
        <v>97</v>
      </c>
      <c r="AT743" s="221" t="s">
        <v>138</v>
      </c>
      <c r="AU743" s="221" t="s">
        <v>94</v>
      </c>
      <c r="AY743" s="20" t="s">
        <v>135</v>
      </c>
      <c r="BE743" s="222">
        <f>IF(N743="základní",J743,0)</f>
        <v>0</v>
      </c>
      <c r="BF743" s="222">
        <f>IF(N743="snížená",J743,0)</f>
        <v>0</v>
      </c>
      <c r="BG743" s="222">
        <f>IF(N743="zákl. přenesená",J743,0)</f>
        <v>0</v>
      </c>
      <c r="BH743" s="222">
        <f>IF(N743="sníž. přenesená",J743,0)</f>
        <v>0</v>
      </c>
      <c r="BI743" s="222">
        <f>IF(N743="nulová",J743,0)</f>
        <v>0</v>
      </c>
      <c r="BJ743" s="20" t="s">
        <v>86</v>
      </c>
      <c r="BK743" s="222">
        <f>ROUND(I743*H743,2)</f>
        <v>0</v>
      </c>
      <c r="BL743" s="20" t="s">
        <v>97</v>
      </c>
      <c r="BM743" s="221" t="s">
        <v>652</v>
      </c>
    </row>
    <row r="744" s="2" customFormat="1">
      <c r="A744" s="42"/>
      <c r="B744" s="43"/>
      <c r="C744" s="44"/>
      <c r="D744" s="223" t="s">
        <v>144</v>
      </c>
      <c r="E744" s="44"/>
      <c r="F744" s="224" t="s">
        <v>653</v>
      </c>
      <c r="G744" s="44"/>
      <c r="H744" s="44"/>
      <c r="I744" s="225"/>
      <c r="J744" s="44"/>
      <c r="K744" s="44"/>
      <c r="L744" s="48"/>
      <c r="M744" s="226"/>
      <c r="N744" s="227"/>
      <c r="O744" s="88"/>
      <c r="P744" s="88"/>
      <c r="Q744" s="88"/>
      <c r="R744" s="88"/>
      <c r="S744" s="88"/>
      <c r="T744" s="89"/>
      <c r="U744" s="42"/>
      <c r="V744" s="42"/>
      <c r="W744" s="42"/>
      <c r="X744" s="42"/>
      <c r="Y744" s="42"/>
      <c r="Z744" s="42"/>
      <c r="AA744" s="42"/>
      <c r="AB744" s="42"/>
      <c r="AC744" s="42"/>
      <c r="AD744" s="42"/>
      <c r="AE744" s="42"/>
      <c r="AT744" s="20" t="s">
        <v>144</v>
      </c>
      <c r="AU744" s="20" t="s">
        <v>94</v>
      </c>
    </row>
    <row r="745" s="2" customFormat="1">
      <c r="A745" s="42"/>
      <c r="B745" s="43"/>
      <c r="C745" s="44"/>
      <c r="D745" s="228" t="s">
        <v>146</v>
      </c>
      <c r="E745" s="44"/>
      <c r="F745" s="229" t="s">
        <v>654</v>
      </c>
      <c r="G745" s="44"/>
      <c r="H745" s="44"/>
      <c r="I745" s="225"/>
      <c r="J745" s="44"/>
      <c r="K745" s="44"/>
      <c r="L745" s="48"/>
      <c r="M745" s="226"/>
      <c r="N745" s="227"/>
      <c r="O745" s="88"/>
      <c r="P745" s="88"/>
      <c r="Q745" s="88"/>
      <c r="R745" s="88"/>
      <c r="S745" s="88"/>
      <c r="T745" s="89"/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T745" s="20" t="s">
        <v>146</v>
      </c>
      <c r="AU745" s="20" t="s">
        <v>94</v>
      </c>
    </row>
    <row r="746" s="2" customFormat="1">
      <c r="A746" s="42"/>
      <c r="B746" s="43"/>
      <c r="C746" s="44"/>
      <c r="D746" s="223" t="s">
        <v>189</v>
      </c>
      <c r="E746" s="44"/>
      <c r="F746" s="261" t="s">
        <v>655</v>
      </c>
      <c r="G746" s="44"/>
      <c r="H746" s="44"/>
      <c r="I746" s="225"/>
      <c r="J746" s="44"/>
      <c r="K746" s="44"/>
      <c r="L746" s="48"/>
      <c r="M746" s="226"/>
      <c r="N746" s="227"/>
      <c r="O746" s="88"/>
      <c r="P746" s="88"/>
      <c r="Q746" s="88"/>
      <c r="R746" s="88"/>
      <c r="S746" s="88"/>
      <c r="T746" s="89"/>
      <c r="U746" s="42"/>
      <c r="V746" s="42"/>
      <c r="W746" s="42"/>
      <c r="X746" s="42"/>
      <c r="Y746" s="42"/>
      <c r="Z746" s="42"/>
      <c r="AA746" s="42"/>
      <c r="AB746" s="42"/>
      <c r="AC746" s="42"/>
      <c r="AD746" s="42"/>
      <c r="AE746" s="42"/>
      <c r="AT746" s="20" t="s">
        <v>189</v>
      </c>
      <c r="AU746" s="20" t="s">
        <v>94</v>
      </c>
    </row>
    <row r="747" s="13" customFormat="1">
      <c r="A747" s="13"/>
      <c r="B747" s="230"/>
      <c r="C747" s="231"/>
      <c r="D747" s="223" t="s">
        <v>148</v>
      </c>
      <c r="E747" s="232" t="s">
        <v>42</v>
      </c>
      <c r="F747" s="233" t="s">
        <v>1003</v>
      </c>
      <c r="G747" s="231"/>
      <c r="H747" s="232" t="s">
        <v>42</v>
      </c>
      <c r="I747" s="234"/>
      <c r="J747" s="231"/>
      <c r="K747" s="231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148</v>
      </c>
      <c r="AU747" s="239" t="s">
        <v>94</v>
      </c>
      <c r="AV747" s="13" t="s">
        <v>86</v>
      </c>
      <c r="AW747" s="13" t="s">
        <v>40</v>
      </c>
      <c r="AX747" s="13" t="s">
        <v>81</v>
      </c>
      <c r="AY747" s="239" t="s">
        <v>135</v>
      </c>
    </row>
    <row r="748" s="14" customFormat="1">
      <c r="A748" s="14"/>
      <c r="B748" s="240"/>
      <c r="C748" s="241"/>
      <c r="D748" s="223" t="s">
        <v>148</v>
      </c>
      <c r="E748" s="242" t="s">
        <v>42</v>
      </c>
      <c r="F748" s="243" t="s">
        <v>1035</v>
      </c>
      <c r="G748" s="241"/>
      <c r="H748" s="244">
        <v>40.817999999999998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148</v>
      </c>
      <c r="AU748" s="250" t="s">
        <v>94</v>
      </c>
      <c r="AV748" s="14" t="s">
        <v>91</v>
      </c>
      <c r="AW748" s="14" t="s">
        <v>40</v>
      </c>
      <c r="AX748" s="14" t="s">
        <v>81</v>
      </c>
      <c r="AY748" s="250" t="s">
        <v>135</v>
      </c>
    </row>
    <row r="749" s="14" customFormat="1">
      <c r="A749" s="14"/>
      <c r="B749" s="240"/>
      <c r="C749" s="241"/>
      <c r="D749" s="223" t="s">
        <v>148</v>
      </c>
      <c r="E749" s="242" t="s">
        <v>42</v>
      </c>
      <c r="F749" s="243" t="s">
        <v>1036</v>
      </c>
      <c r="G749" s="241"/>
      <c r="H749" s="244">
        <v>139.46199999999999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148</v>
      </c>
      <c r="AU749" s="250" t="s">
        <v>94</v>
      </c>
      <c r="AV749" s="14" t="s">
        <v>91</v>
      </c>
      <c r="AW749" s="14" t="s">
        <v>40</v>
      </c>
      <c r="AX749" s="14" t="s">
        <v>81</v>
      </c>
      <c r="AY749" s="250" t="s">
        <v>135</v>
      </c>
    </row>
    <row r="750" s="13" customFormat="1">
      <c r="A750" s="13"/>
      <c r="B750" s="230"/>
      <c r="C750" s="231"/>
      <c r="D750" s="223" t="s">
        <v>148</v>
      </c>
      <c r="E750" s="232" t="s">
        <v>42</v>
      </c>
      <c r="F750" s="233" t="s">
        <v>1005</v>
      </c>
      <c r="G750" s="231"/>
      <c r="H750" s="232" t="s">
        <v>42</v>
      </c>
      <c r="I750" s="234"/>
      <c r="J750" s="231"/>
      <c r="K750" s="231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148</v>
      </c>
      <c r="AU750" s="239" t="s">
        <v>94</v>
      </c>
      <c r="AV750" s="13" t="s">
        <v>86</v>
      </c>
      <c r="AW750" s="13" t="s">
        <v>40</v>
      </c>
      <c r="AX750" s="13" t="s">
        <v>81</v>
      </c>
      <c r="AY750" s="239" t="s">
        <v>135</v>
      </c>
    </row>
    <row r="751" s="14" customFormat="1">
      <c r="A751" s="14"/>
      <c r="B751" s="240"/>
      <c r="C751" s="241"/>
      <c r="D751" s="223" t="s">
        <v>148</v>
      </c>
      <c r="E751" s="242" t="s">
        <v>42</v>
      </c>
      <c r="F751" s="243" t="s">
        <v>1037</v>
      </c>
      <c r="G751" s="241"/>
      <c r="H751" s="244">
        <v>2.851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148</v>
      </c>
      <c r="AU751" s="250" t="s">
        <v>94</v>
      </c>
      <c r="AV751" s="14" t="s">
        <v>91</v>
      </c>
      <c r="AW751" s="14" t="s">
        <v>40</v>
      </c>
      <c r="AX751" s="14" t="s">
        <v>81</v>
      </c>
      <c r="AY751" s="250" t="s">
        <v>135</v>
      </c>
    </row>
    <row r="752" s="14" customFormat="1">
      <c r="A752" s="14"/>
      <c r="B752" s="240"/>
      <c r="C752" s="241"/>
      <c r="D752" s="223" t="s">
        <v>148</v>
      </c>
      <c r="E752" s="242" t="s">
        <v>42</v>
      </c>
      <c r="F752" s="243" t="s">
        <v>1038</v>
      </c>
      <c r="G752" s="241"/>
      <c r="H752" s="244">
        <v>8.1180000000000003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148</v>
      </c>
      <c r="AU752" s="250" t="s">
        <v>94</v>
      </c>
      <c r="AV752" s="14" t="s">
        <v>91</v>
      </c>
      <c r="AW752" s="14" t="s">
        <v>40</v>
      </c>
      <c r="AX752" s="14" t="s">
        <v>81</v>
      </c>
      <c r="AY752" s="250" t="s">
        <v>135</v>
      </c>
    </row>
    <row r="753" s="13" customFormat="1">
      <c r="A753" s="13"/>
      <c r="B753" s="230"/>
      <c r="C753" s="231"/>
      <c r="D753" s="223" t="s">
        <v>148</v>
      </c>
      <c r="E753" s="232" t="s">
        <v>42</v>
      </c>
      <c r="F753" s="233" t="s">
        <v>1008</v>
      </c>
      <c r="G753" s="231"/>
      <c r="H753" s="232" t="s">
        <v>42</v>
      </c>
      <c r="I753" s="234"/>
      <c r="J753" s="231"/>
      <c r="K753" s="231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148</v>
      </c>
      <c r="AU753" s="239" t="s">
        <v>94</v>
      </c>
      <c r="AV753" s="13" t="s">
        <v>86</v>
      </c>
      <c r="AW753" s="13" t="s">
        <v>40</v>
      </c>
      <c r="AX753" s="13" t="s">
        <v>81</v>
      </c>
      <c r="AY753" s="239" t="s">
        <v>135</v>
      </c>
    </row>
    <row r="754" s="14" customFormat="1">
      <c r="A754" s="14"/>
      <c r="B754" s="240"/>
      <c r="C754" s="241"/>
      <c r="D754" s="223" t="s">
        <v>148</v>
      </c>
      <c r="E754" s="242" t="s">
        <v>42</v>
      </c>
      <c r="F754" s="243" t="s">
        <v>1039</v>
      </c>
      <c r="G754" s="241"/>
      <c r="H754" s="244">
        <v>1.4019999999999999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148</v>
      </c>
      <c r="AU754" s="250" t="s">
        <v>94</v>
      </c>
      <c r="AV754" s="14" t="s">
        <v>91</v>
      </c>
      <c r="AW754" s="14" t="s">
        <v>40</v>
      </c>
      <c r="AX754" s="14" t="s">
        <v>81</v>
      </c>
      <c r="AY754" s="250" t="s">
        <v>135</v>
      </c>
    </row>
    <row r="755" s="14" customFormat="1">
      <c r="A755" s="14"/>
      <c r="B755" s="240"/>
      <c r="C755" s="241"/>
      <c r="D755" s="223" t="s">
        <v>148</v>
      </c>
      <c r="E755" s="242" t="s">
        <v>42</v>
      </c>
      <c r="F755" s="243" t="s">
        <v>1040</v>
      </c>
      <c r="G755" s="241"/>
      <c r="H755" s="244">
        <v>4.234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148</v>
      </c>
      <c r="AU755" s="250" t="s">
        <v>94</v>
      </c>
      <c r="AV755" s="14" t="s">
        <v>91</v>
      </c>
      <c r="AW755" s="14" t="s">
        <v>40</v>
      </c>
      <c r="AX755" s="14" t="s">
        <v>81</v>
      </c>
      <c r="AY755" s="250" t="s">
        <v>135</v>
      </c>
    </row>
    <row r="756" s="13" customFormat="1">
      <c r="A756" s="13"/>
      <c r="B756" s="230"/>
      <c r="C756" s="231"/>
      <c r="D756" s="223" t="s">
        <v>148</v>
      </c>
      <c r="E756" s="232" t="s">
        <v>42</v>
      </c>
      <c r="F756" s="233" t="s">
        <v>1015</v>
      </c>
      <c r="G756" s="231"/>
      <c r="H756" s="232" t="s">
        <v>42</v>
      </c>
      <c r="I756" s="234"/>
      <c r="J756" s="231"/>
      <c r="K756" s="231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148</v>
      </c>
      <c r="AU756" s="239" t="s">
        <v>94</v>
      </c>
      <c r="AV756" s="13" t="s">
        <v>86</v>
      </c>
      <c r="AW756" s="13" t="s">
        <v>40</v>
      </c>
      <c r="AX756" s="13" t="s">
        <v>81</v>
      </c>
      <c r="AY756" s="239" t="s">
        <v>135</v>
      </c>
    </row>
    <row r="757" s="14" customFormat="1">
      <c r="A757" s="14"/>
      <c r="B757" s="240"/>
      <c r="C757" s="241"/>
      <c r="D757" s="223" t="s">
        <v>148</v>
      </c>
      <c r="E757" s="242" t="s">
        <v>42</v>
      </c>
      <c r="F757" s="243" t="s">
        <v>1042</v>
      </c>
      <c r="G757" s="241"/>
      <c r="H757" s="244">
        <v>0.46800000000000003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148</v>
      </c>
      <c r="AU757" s="250" t="s">
        <v>94</v>
      </c>
      <c r="AV757" s="14" t="s">
        <v>91</v>
      </c>
      <c r="AW757" s="14" t="s">
        <v>40</v>
      </c>
      <c r="AX757" s="14" t="s">
        <v>81</v>
      </c>
      <c r="AY757" s="250" t="s">
        <v>135</v>
      </c>
    </row>
    <row r="758" s="2" customFormat="1" ht="24.15" customHeight="1">
      <c r="A758" s="42"/>
      <c r="B758" s="43"/>
      <c r="C758" s="210" t="s">
        <v>1054</v>
      </c>
      <c r="D758" s="210" t="s">
        <v>138</v>
      </c>
      <c r="E758" s="211" t="s">
        <v>1055</v>
      </c>
      <c r="F758" s="212" t="s">
        <v>1056</v>
      </c>
      <c r="G758" s="213" t="s">
        <v>286</v>
      </c>
      <c r="H758" s="214">
        <v>1</v>
      </c>
      <c r="I758" s="215"/>
      <c r="J758" s="216">
        <f>ROUND(I758*H758,2)</f>
        <v>0</v>
      </c>
      <c r="K758" s="212" t="s">
        <v>142</v>
      </c>
      <c r="L758" s="48"/>
      <c r="M758" s="217" t="s">
        <v>42</v>
      </c>
      <c r="N758" s="218" t="s">
        <v>52</v>
      </c>
      <c r="O758" s="88"/>
      <c r="P758" s="219">
        <f>O758*H758</f>
        <v>0</v>
      </c>
      <c r="Q758" s="219">
        <v>0</v>
      </c>
      <c r="R758" s="219">
        <f>Q758*H758</f>
        <v>0</v>
      </c>
      <c r="S758" s="219">
        <v>0.14999999999999999</v>
      </c>
      <c r="T758" s="220">
        <f>S758*H758</f>
        <v>0.14999999999999999</v>
      </c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R758" s="221" t="s">
        <v>97</v>
      </c>
      <c r="AT758" s="221" t="s">
        <v>138</v>
      </c>
      <c r="AU758" s="221" t="s">
        <v>94</v>
      </c>
      <c r="AY758" s="20" t="s">
        <v>135</v>
      </c>
      <c r="BE758" s="222">
        <f>IF(N758="základní",J758,0)</f>
        <v>0</v>
      </c>
      <c r="BF758" s="222">
        <f>IF(N758="snížená",J758,0)</f>
        <v>0</v>
      </c>
      <c r="BG758" s="222">
        <f>IF(N758="zákl. přenesená",J758,0)</f>
        <v>0</v>
      </c>
      <c r="BH758" s="222">
        <f>IF(N758="sníž. přenesená",J758,0)</f>
        <v>0</v>
      </c>
      <c r="BI758" s="222">
        <f>IF(N758="nulová",J758,0)</f>
        <v>0</v>
      </c>
      <c r="BJ758" s="20" t="s">
        <v>86</v>
      </c>
      <c r="BK758" s="222">
        <f>ROUND(I758*H758,2)</f>
        <v>0</v>
      </c>
      <c r="BL758" s="20" t="s">
        <v>97</v>
      </c>
      <c r="BM758" s="221" t="s">
        <v>1057</v>
      </c>
    </row>
    <row r="759" s="2" customFormat="1">
      <c r="A759" s="42"/>
      <c r="B759" s="43"/>
      <c r="C759" s="44"/>
      <c r="D759" s="223" t="s">
        <v>144</v>
      </c>
      <c r="E759" s="44"/>
      <c r="F759" s="224" t="s">
        <v>1058</v>
      </c>
      <c r="G759" s="44"/>
      <c r="H759" s="44"/>
      <c r="I759" s="225"/>
      <c r="J759" s="44"/>
      <c r="K759" s="44"/>
      <c r="L759" s="48"/>
      <c r="M759" s="226"/>
      <c r="N759" s="227"/>
      <c r="O759" s="88"/>
      <c r="P759" s="88"/>
      <c r="Q759" s="88"/>
      <c r="R759" s="88"/>
      <c r="S759" s="88"/>
      <c r="T759" s="89"/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T759" s="20" t="s">
        <v>144</v>
      </c>
      <c r="AU759" s="20" t="s">
        <v>94</v>
      </c>
    </row>
    <row r="760" s="2" customFormat="1">
      <c r="A760" s="42"/>
      <c r="B760" s="43"/>
      <c r="C760" s="44"/>
      <c r="D760" s="228" t="s">
        <v>146</v>
      </c>
      <c r="E760" s="44"/>
      <c r="F760" s="229" t="s">
        <v>1059</v>
      </c>
      <c r="G760" s="44"/>
      <c r="H760" s="44"/>
      <c r="I760" s="225"/>
      <c r="J760" s="44"/>
      <c r="K760" s="44"/>
      <c r="L760" s="48"/>
      <c r="M760" s="226"/>
      <c r="N760" s="227"/>
      <c r="O760" s="88"/>
      <c r="P760" s="88"/>
      <c r="Q760" s="88"/>
      <c r="R760" s="88"/>
      <c r="S760" s="88"/>
      <c r="T760" s="89"/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  <c r="AT760" s="20" t="s">
        <v>146</v>
      </c>
      <c r="AU760" s="20" t="s">
        <v>94</v>
      </c>
    </row>
    <row r="761" s="13" customFormat="1">
      <c r="A761" s="13"/>
      <c r="B761" s="230"/>
      <c r="C761" s="231"/>
      <c r="D761" s="223" t="s">
        <v>148</v>
      </c>
      <c r="E761" s="232" t="s">
        <v>42</v>
      </c>
      <c r="F761" s="233" t="s">
        <v>932</v>
      </c>
      <c r="G761" s="231"/>
      <c r="H761" s="232" t="s">
        <v>42</v>
      </c>
      <c r="I761" s="234"/>
      <c r="J761" s="231"/>
      <c r="K761" s="231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148</v>
      </c>
      <c r="AU761" s="239" t="s">
        <v>94</v>
      </c>
      <c r="AV761" s="13" t="s">
        <v>86</v>
      </c>
      <c r="AW761" s="13" t="s">
        <v>40</v>
      </c>
      <c r="AX761" s="13" t="s">
        <v>81</v>
      </c>
      <c r="AY761" s="239" t="s">
        <v>135</v>
      </c>
    </row>
    <row r="762" s="14" customFormat="1">
      <c r="A762" s="14"/>
      <c r="B762" s="240"/>
      <c r="C762" s="241"/>
      <c r="D762" s="223" t="s">
        <v>148</v>
      </c>
      <c r="E762" s="242" t="s">
        <v>42</v>
      </c>
      <c r="F762" s="243" t="s">
        <v>86</v>
      </c>
      <c r="G762" s="241"/>
      <c r="H762" s="244">
        <v>1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148</v>
      </c>
      <c r="AU762" s="250" t="s">
        <v>94</v>
      </c>
      <c r="AV762" s="14" t="s">
        <v>91</v>
      </c>
      <c r="AW762" s="14" t="s">
        <v>40</v>
      </c>
      <c r="AX762" s="14" t="s">
        <v>81</v>
      </c>
      <c r="AY762" s="250" t="s">
        <v>135</v>
      </c>
    </row>
    <row r="763" s="2" customFormat="1" ht="24.15" customHeight="1">
      <c r="A763" s="42"/>
      <c r="B763" s="43"/>
      <c r="C763" s="210" t="s">
        <v>1060</v>
      </c>
      <c r="D763" s="210" t="s">
        <v>138</v>
      </c>
      <c r="E763" s="211" t="s">
        <v>1061</v>
      </c>
      <c r="F763" s="212" t="s">
        <v>1062</v>
      </c>
      <c r="G763" s="213" t="s">
        <v>286</v>
      </c>
      <c r="H763" s="214">
        <v>4</v>
      </c>
      <c r="I763" s="215"/>
      <c r="J763" s="216">
        <f>ROUND(I763*H763,2)</f>
        <v>0</v>
      </c>
      <c r="K763" s="212" t="s">
        <v>142</v>
      </c>
      <c r="L763" s="48"/>
      <c r="M763" s="217" t="s">
        <v>42</v>
      </c>
      <c r="N763" s="218" t="s">
        <v>52</v>
      </c>
      <c r="O763" s="88"/>
      <c r="P763" s="219">
        <f>O763*H763</f>
        <v>0</v>
      </c>
      <c r="Q763" s="219">
        <v>0</v>
      </c>
      <c r="R763" s="219">
        <f>Q763*H763</f>
        <v>0</v>
      </c>
      <c r="S763" s="219">
        <v>0.082000000000000003</v>
      </c>
      <c r="T763" s="220">
        <f>S763*H763</f>
        <v>0.32800000000000001</v>
      </c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R763" s="221" t="s">
        <v>97</v>
      </c>
      <c r="AT763" s="221" t="s">
        <v>138</v>
      </c>
      <c r="AU763" s="221" t="s">
        <v>94</v>
      </c>
      <c r="AY763" s="20" t="s">
        <v>135</v>
      </c>
      <c r="BE763" s="222">
        <f>IF(N763="základní",J763,0)</f>
        <v>0</v>
      </c>
      <c r="BF763" s="222">
        <f>IF(N763="snížená",J763,0)</f>
        <v>0</v>
      </c>
      <c r="BG763" s="222">
        <f>IF(N763="zákl. přenesená",J763,0)</f>
        <v>0</v>
      </c>
      <c r="BH763" s="222">
        <f>IF(N763="sníž. přenesená",J763,0)</f>
        <v>0</v>
      </c>
      <c r="BI763" s="222">
        <f>IF(N763="nulová",J763,0)</f>
        <v>0</v>
      </c>
      <c r="BJ763" s="20" t="s">
        <v>86</v>
      </c>
      <c r="BK763" s="222">
        <f>ROUND(I763*H763,2)</f>
        <v>0</v>
      </c>
      <c r="BL763" s="20" t="s">
        <v>97</v>
      </c>
      <c r="BM763" s="221" t="s">
        <v>1063</v>
      </c>
    </row>
    <row r="764" s="2" customFormat="1">
      <c r="A764" s="42"/>
      <c r="B764" s="43"/>
      <c r="C764" s="44"/>
      <c r="D764" s="223" t="s">
        <v>144</v>
      </c>
      <c r="E764" s="44"/>
      <c r="F764" s="224" t="s">
        <v>1064</v>
      </c>
      <c r="G764" s="44"/>
      <c r="H764" s="44"/>
      <c r="I764" s="225"/>
      <c r="J764" s="44"/>
      <c r="K764" s="44"/>
      <c r="L764" s="48"/>
      <c r="M764" s="226"/>
      <c r="N764" s="227"/>
      <c r="O764" s="88"/>
      <c r="P764" s="88"/>
      <c r="Q764" s="88"/>
      <c r="R764" s="88"/>
      <c r="S764" s="88"/>
      <c r="T764" s="89"/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T764" s="20" t="s">
        <v>144</v>
      </c>
      <c r="AU764" s="20" t="s">
        <v>94</v>
      </c>
    </row>
    <row r="765" s="2" customFormat="1">
      <c r="A765" s="42"/>
      <c r="B765" s="43"/>
      <c r="C765" s="44"/>
      <c r="D765" s="228" t="s">
        <v>146</v>
      </c>
      <c r="E765" s="44"/>
      <c r="F765" s="229" t="s">
        <v>1065</v>
      </c>
      <c r="G765" s="44"/>
      <c r="H765" s="44"/>
      <c r="I765" s="225"/>
      <c r="J765" s="44"/>
      <c r="K765" s="44"/>
      <c r="L765" s="48"/>
      <c r="M765" s="226"/>
      <c r="N765" s="227"/>
      <c r="O765" s="88"/>
      <c r="P765" s="88"/>
      <c r="Q765" s="88"/>
      <c r="R765" s="88"/>
      <c r="S765" s="88"/>
      <c r="T765" s="89"/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T765" s="20" t="s">
        <v>146</v>
      </c>
      <c r="AU765" s="20" t="s">
        <v>94</v>
      </c>
    </row>
    <row r="766" s="2" customFormat="1">
      <c r="A766" s="42"/>
      <c r="B766" s="43"/>
      <c r="C766" s="44"/>
      <c r="D766" s="223" t="s">
        <v>189</v>
      </c>
      <c r="E766" s="44"/>
      <c r="F766" s="261" t="s">
        <v>1066</v>
      </c>
      <c r="G766" s="44"/>
      <c r="H766" s="44"/>
      <c r="I766" s="225"/>
      <c r="J766" s="44"/>
      <c r="K766" s="44"/>
      <c r="L766" s="48"/>
      <c r="M766" s="226"/>
      <c r="N766" s="227"/>
      <c r="O766" s="88"/>
      <c r="P766" s="88"/>
      <c r="Q766" s="88"/>
      <c r="R766" s="88"/>
      <c r="S766" s="88"/>
      <c r="T766" s="89"/>
      <c r="U766" s="42"/>
      <c r="V766" s="42"/>
      <c r="W766" s="42"/>
      <c r="X766" s="42"/>
      <c r="Y766" s="42"/>
      <c r="Z766" s="42"/>
      <c r="AA766" s="42"/>
      <c r="AB766" s="42"/>
      <c r="AC766" s="42"/>
      <c r="AD766" s="42"/>
      <c r="AE766" s="42"/>
      <c r="AT766" s="20" t="s">
        <v>189</v>
      </c>
      <c r="AU766" s="20" t="s">
        <v>94</v>
      </c>
    </row>
    <row r="767" s="13" customFormat="1">
      <c r="A767" s="13"/>
      <c r="B767" s="230"/>
      <c r="C767" s="231"/>
      <c r="D767" s="223" t="s">
        <v>148</v>
      </c>
      <c r="E767" s="232" t="s">
        <v>42</v>
      </c>
      <c r="F767" s="233" t="s">
        <v>959</v>
      </c>
      <c r="G767" s="231"/>
      <c r="H767" s="232" t="s">
        <v>42</v>
      </c>
      <c r="I767" s="234"/>
      <c r="J767" s="231"/>
      <c r="K767" s="231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148</v>
      </c>
      <c r="AU767" s="239" t="s">
        <v>94</v>
      </c>
      <c r="AV767" s="13" t="s">
        <v>86</v>
      </c>
      <c r="AW767" s="13" t="s">
        <v>40</v>
      </c>
      <c r="AX767" s="13" t="s">
        <v>81</v>
      </c>
      <c r="AY767" s="239" t="s">
        <v>135</v>
      </c>
    </row>
    <row r="768" s="14" customFormat="1">
      <c r="A768" s="14"/>
      <c r="B768" s="240"/>
      <c r="C768" s="241"/>
      <c r="D768" s="223" t="s">
        <v>148</v>
      </c>
      <c r="E768" s="242" t="s">
        <v>42</v>
      </c>
      <c r="F768" s="243" t="s">
        <v>960</v>
      </c>
      <c r="G768" s="241"/>
      <c r="H768" s="244">
        <v>4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148</v>
      </c>
      <c r="AU768" s="250" t="s">
        <v>94</v>
      </c>
      <c r="AV768" s="14" t="s">
        <v>91</v>
      </c>
      <c r="AW768" s="14" t="s">
        <v>40</v>
      </c>
      <c r="AX768" s="14" t="s">
        <v>81</v>
      </c>
      <c r="AY768" s="250" t="s">
        <v>135</v>
      </c>
    </row>
    <row r="769" s="12" customFormat="1" ht="25.92" customHeight="1">
      <c r="A769" s="12"/>
      <c r="B769" s="194"/>
      <c r="C769" s="195"/>
      <c r="D769" s="196" t="s">
        <v>80</v>
      </c>
      <c r="E769" s="197" t="s">
        <v>155</v>
      </c>
      <c r="F769" s="197" t="s">
        <v>1067</v>
      </c>
      <c r="G769" s="195"/>
      <c r="H769" s="195"/>
      <c r="I769" s="198"/>
      <c r="J769" s="199">
        <f>BK769</f>
        <v>0</v>
      </c>
      <c r="K769" s="195"/>
      <c r="L769" s="200"/>
      <c r="M769" s="201"/>
      <c r="N769" s="202"/>
      <c r="O769" s="202"/>
      <c r="P769" s="203">
        <f>P770</f>
        <v>0</v>
      </c>
      <c r="Q769" s="202"/>
      <c r="R769" s="203">
        <f>R770</f>
        <v>0.016901999999999997</v>
      </c>
      <c r="S769" s="202"/>
      <c r="T769" s="204">
        <f>T770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05" t="s">
        <v>94</v>
      </c>
      <c r="AT769" s="206" t="s">
        <v>80</v>
      </c>
      <c r="AU769" s="206" t="s">
        <v>81</v>
      </c>
      <c r="AY769" s="205" t="s">
        <v>135</v>
      </c>
      <c r="BK769" s="207">
        <f>BK770</f>
        <v>0</v>
      </c>
    </row>
    <row r="770" s="12" customFormat="1" ht="22.8" customHeight="1">
      <c r="A770" s="12"/>
      <c r="B770" s="194"/>
      <c r="C770" s="195"/>
      <c r="D770" s="196" t="s">
        <v>80</v>
      </c>
      <c r="E770" s="208" t="s">
        <v>1068</v>
      </c>
      <c r="F770" s="208" t="s">
        <v>1069</v>
      </c>
      <c r="G770" s="195"/>
      <c r="H770" s="195"/>
      <c r="I770" s="198"/>
      <c r="J770" s="209">
        <f>BK770</f>
        <v>0</v>
      </c>
      <c r="K770" s="195"/>
      <c r="L770" s="200"/>
      <c r="M770" s="201"/>
      <c r="N770" s="202"/>
      <c r="O770" s="202"/>
      <c r="P770" s="203">
        <f>SUM(P771:P798)</f>
        <v>0</v>
      </c>
      <c r="Q770" s="202"/>
      <c r="R770" s="203">
        <f>SUM(R771:R798)</f>
        <v>0.016901999999999997</v>
      </c>
      <c r="S770" s="202"/>
      <c r="T770" s="204">
        <f>SUM(T771:T798)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05" t="s">
        <v>94</v>
      </c>
      <c r="AT770" s="206" t="s">
        <v>80</v>
      </c>
      <c r="AU770" s="206" t="s">
        <v>86</v>
      </c>
      <c r="AY770" s="205" t="s">
        <v>135</v>
      </c>
      <c r="BK770" s="207">
        <f>SUM(BK771:BK798)</f>
        <v>0</v>
      </c>
    </row>
    <row r="771" s="2" customFormat="1" ht="24.15" customHeight="1">
      <c r="A771" s="42"/>
      <c r="B771" s="43"/>
      <c r="C771" s="210" t="s">
        <v>1070</v>
      </c>
      <c r="D771" s="210" t="s">
        <v>138</v>
      </c>
      <c r="E771" s="211" t="s">
        <v>1071</v>
      </c>
      <c r="F771" s="212" t="s">
        <v>1072</v>
      </c>
      <c r="G771" s="213" t="s">
        <v>230</v>
      </c>
      <c r="H771" s="214">
        <v>18</v>
      </c>
      <c r="I771" s="215"/>
      <c r="J771" s="216">
        <f>ROUND(I771*H771,2)</f>
        <v>0</v>
      </c>
      <c r="K771" s="212" t="s">
        <v>142</v>
      </c>
      <c r="L771" s="48"/>
      <c r="M771" s="217" t="s">
        <v>42</v>
      </c>
      <c r="N771" s="218" t="s">
        <v>52</v>
      </c>
      <c r="O771" s="88"/>
      <c r="P771" s="219">
        <f>O771*H771</f>
        <v>0</v>
      </c>
      <c r="Q771" s="219">
        <v>0</v>
      </c>
      <c r="R771" s="219">
        <f>Q771*H771</f>
        <v>0</v>
      </c>
      <c r="S771" s="219">
        <v>0</v>
      </c>
      <c r="T771" s="220">
        <f>S771*H771</f>
        <v>0</v>
      </c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R771" s="221" t="s">
        <v>610</v>
      </c>
      <c r="AT771" s="221" t="s">
        <v>138</v>
      </c>
      <c r="AU771" s="221" t="s">
        <v>91</v>
      </c>
      <c r="AY771" s="20" t="s">
        <v>135</v>
      </c>
      <c r="BE771" s="222">
        <f>IF(N771="základní",J771,0)</f>
        <v>0</v>
      </c>
      <c r="BF771" s="222">
        <f>IF(N771="snížená",J771,0)</f>
        <v>0</v>
      </c>
      <c r="BG771" s="222">
        <f>IF(N771="zákl. přenesená",J771,0)</f>
        <v>0</v>
      </c>
      <c r="BH771" s="222">
        <f>IF(N771="sníž. přenesená",J771,0)</f>
        <v>0</v>
      </c>
      <c r="BI771" s="222">
        <f>IF(N771="nulová",J771,0)</f>
        <v>0</v>
      </c>
      <c r="BJ771" s="20" t="s">
        <v>86</v>
      </c>
      <c r="BK771" s="222">
        <f>ROUND(I771*H771,2)</f>
        <v>0</v>
      </c>
      <c r="BL771" s="20" t="s">
        <v>610</v>
      </c>
      <c r="BM771" s="221" t="s">
        <v>1073</v>
      </c>
    </row>
    <row r="772" s="2" customFormat="1">
      <c r="A772" s="42"/>
      <c r="B772" s="43"/>
      <c r="C772" s="44"/>
      <c r="D772" s="223" t="s">
        <v>144</v>
      </c>
      <c r="E772" s="44"/>
      <c r="F772" s="224" t="s">
        <v>1074</v>
      </c>
      <c r="G772" s="44"/>
      <c r="H772" s="44"/>
      <c r="I772" s="225"/>
      <c r="J772" s="44"/>
      <c r="K772" s="44"/>
      <c r="L772" s="48"/>
      <c r="M772" s="226"/>
      <c r="N772" s="227"/>
      <c r="O772" s="88"/>
      <c r="P772" s="88"/>
      <c r="Q772" s="88"/>
      <c r="R772" s="88"/>
      <c r="S772" s="88"/>
      <c r="T772" s="89"/>
      <c r="U772" s="42"/>
      <c r="V772" s="42"/>
      <c r="W772" s="42"/>
      <c r="X772" s="42"/>
      <c r="Y772" s="42"/>
      <c r="Z772" s="42"/>
      <c r="AA772" s="42"/>
      <c r="AB772" s="42"/>
      <c r="AC772" s="42"/>
      <c r="AD772" s="42"/>
      <c r="AE772" s="42"/>
      <c r="AT772" s="20" t="s">
        <v>144</v>
      </c>
      <c r="AU772" s="20" t="s">
        <v>91</v>
      </c>
    </row>
    <row r="773" s="2" customFormat="1">
      <c r="A773" s="42"/>
      <c r="B773" s="43"/>
      <c r="C773" s="44"/>
      <c r="D773" s="228" t="s">
        <v>146</v>
      </c>
      <c r="E773" s="44"/>
      <c r="F773" s="229" t="s">
        <v>1075</v>
      </c>
      <c r="G773" s="44"/>
      <c r="H773" s="44"/>
      <c r="I773" s="225"/>
      <c r="J773" s="44"/>
      <c r="K773" s="44"/>
      <c r="L773" s="48"/>
      <c r="M773" s="226"/>
      <c r="N773" s="227"/>
      <c r="O773" s="88"/>
      <c r="P773" s="88"/>
      <c r="Q773" s="88"/>
      <c r="R773" s="88"/>
      <c r="S773" s="88"/>
      <c r="T773" s="89"/>
      <c r="U773" s="42"/>
      <c r="V773" s="42"/>
      <c r="W773" s="42"/>
      <c r="X773" s="42"/>
      <c r="Y773" s="42"/>
      <c r="Z773" s="42"/>
      <c r="AA773" s="42"/>
      <c r="AB773" s="42"/>
      <c r="AC773" s="42"/>
      <c r="AD773" s="42"/>
      <c r="AE773" s="42"/>
      <c r="AT773" s="20" t="s">
        <v>146</v>
      </c>
      <c r="AU773" s="20" t="s">
        <v>91</v>
      </c>
    </row>
    <row r="774" s="13" customFormat="1">
      <c r="A774" s="13"/>
      <c r="B774" s="230"/>
      <c r="C774" s="231"/>
      <c r="D774" s="223" t="s">
        <v>148</v>
      </c>
      <c r="E774" s="232" t="s">
        <v>42</v>
      </c>
      <c r="F774" s="233" t="s">
        <v>1076</v>
      </c>
      <c r="G774" s="231"/>
      <c r="H774" s="232" t="s">
        <v>42</v>
      </c>
      <c r="I774" s="234"/>
      <c r="J774" s="231"/>
      <c r="K774" s="231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148</v>
      </c>
      <c r="AU774" s="239" t="s">
        <v>91</v>
      </c>
      <c r="AV774" s="13" t="s">
        <v>86</v>
      </c>
      <c r="AW774" s="13" t="s">
        <v>40</v>
      </c>
      <c r="AX774" s="13" t="s">
        <v>81</v>
      </c>
      <c r="AY774" s="239" t="s">
        <v>135</v>
      </c>
    </row>
    <row r="775" s="14" customFormat="1">
      <c r="A775" s="14"/>
      <c r="B775" s="240"/>
      <c r="C775" s="241"/>
      <c r="D775" s="223" t="s">
        <v>148</v>
      </c>
      <c r="E775" s="242" t="s">
        <v>42</v>
      </c>
      <c r="F775" s="243" t="s">
        <v>275</v>
      </c>
      <c r="G775" s="241"/>
      <c r="H775" s="244">
        <v>18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148</v>
      </c>
      <c r="AU775" s="250" t="s">
        <v>91</v>
      </c>
      <c r="AV775" s="14" t="s">
        <v>91</v>
      </c>
      <c r="AW775" s="14" t="s">
        <v>40</v>
      </c>
      <c r="AX775" s="14" t="s">
        <v>86</v>
      </c>
      <c r="AY775" s="250" t="s">
        <v>135</v>
      </c>
    </row>
    <row r="776" s="2" customFormat="1" ht="24.15" customHeight="1">
      <c r="A776" s="42"/>
      <c r="B776" s="43"/>
      <c r="C776" s="210" t="s">
        <v>1077</v>
      </c>
      <c r="D776" s="210" t="s">
        <v>138</v>
      </c>
      <c r="E776" s="211" t="s">
        <v>1078</v>
      </c>
      <c r="F776" s="212" t="s">
        <v>1079</v>
      </c>
      <c r="G776" s="213" t="s">
        <v>230</v>
      </c>
      <c r="H776" s="214">
        <v>18</v>
      </c>
      <c r="I776" s="215"/>
      <c r="J776" s="216">
        <f>ROUND(I776*H776,2)</f>
        <v>0</v>
      </c>
      <c r="K776" s="212" t="s">
        <v>142</v>
      </c>
      <c r="L776" s="48"/>
      <c r="M776" s="217" t="s">
        <v>42</v>
      </c>
      <c r="N776" s="218" t="s">
        <v>52</v>
      </c>
      <c r="O776" s="88"/>
      <c r="P776" s="219">
        <f>O776*H776</f>
        <v>0</v>
      </c>
      <c r="Q776" s="219">
        <v>0</v>
      </c>
      <c r="R776" s="219">
        <f>Q776*H776</f>
        <v>0</v>
      </c>
      <c r="S776" s="219">
        <v>0</v>
      </c>
      <c r="T776" s="220">
        <f>S776*H776</f>
        <v>0</v>
      </c>
      <c r="U776" s="42"/>
      <c r="V776" s="42"/>
      <c r="W776" s="42"/>
      <c r="X776" s="42"/>
      <c r="Y776" s="42"/>
      <c r="Z776" s="42"/>
      <c r="AA776" s="42"/>
      <c r="AB776" s="42"/>
      <c r="AC776" s="42"/>
      <c r="AD776" s="42"/>
      <c r="AE776" s="42"/>
      <c r="AR776" s="221" t="s">
        <v>610</v>
      </c>
      <c r="AT776" s="221" t="s">
        <v>138</v>
      </c>
      <c r="AU776" s="221" t="s">
        <v>91</v>
      </c>
      <c r="AY776" s="20" t="s">
        <v>135</v>
      </c>
      <c r="BE776" s="222">
        <f>IF(N776="základní",J776,0)</f>
        <v>0</v>
      </c>
      <c r="BF776" s="222">
        <f>IF(N776="snížená",J776,0)</f>
        <v>0</v>
      </c>
      <c r="BG776" s="222">
        <f>IF(N776="zákl. přenesená",J776,0)</f>
        <v>0</v>
      </c>
      <c r="BH776" s="222">
        <f>IF(N776="sníž. přenesená",J776,0)</f>
        <v>0</v>
      </c>
      <c r="BI776" s="222">
        <f>IF(N776="nulová",J776,0)</f>
        <v>0</v>
      </c>
      <c r="BJ776" s="20" t="s">
        <v>86</v>
      </c>
      <c r="BK776" s="222">
        <f>ROUND(I776*H776,2)</f>
        <v>0</v>
      </c>
      <c r="BL776" s="20" t="s">
        <v>610</v>
      </c>
      <c r="BM776" s="221" t="s">
        <v>1080</v>
      </c>
    </row>
    <row r="777" s="2" customFormat="1">
      <c r="A777" s="42"/>
      <c r="B777" s="43"/>
      <c r="C777" s="44"/>
      <c r="D777" s="223" t="s">
        <v>144</v>
      </c>
      <c r="E777" s="44"/>
      <c r="F777" s="224" t="s">
        <v>1081</v>
      </c>
      <c r="G777" s="44"/>
      <c r="H777" s="44"/>
      <c r="I777" s="225"/>
      <c r="J777" s="44"/>
      <c r="K777" s="44"/>
      <c r="L777" s="48"/>
      <c r="M777" s="226"/>
      <c r="N777" s="227"/>
      <c r="O777" s="88"/>
      <c r="P777" s="88"/>
      <c r="Q777" s="88"/>
      <c r="R777" s="88"/>
      <c r="S777" s="88"/>
      <c r="T777" s="89"/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T777" s="20" t="s">
        <v>144</v>
      </c>
      <c r="AU777" s="20" t="s">
        <v>91</v>
      </c>
    </row>
    <row r="778" s="2" customFormat="1">
      <c r="A778" s="42"/>
      <c r="B778" s="43"/>
      <c r="C778" s="44"/>
      <c r="D778" s="228" t="s">
        <v>146</v>
      </c>
      <c r="E778" s="44"/>
      <c r="F778" s="229" t="s">
        <v>1082</v>
      </c>
      <c r="G778" s="44"/>
      <c r="H778" s="44"/>
      <c r="I778" s="225"/>
      <c r="J778" s="44"/>
      <c r="K778" s="44"/>
      <c r="L778" s="48"/>
      <c r="M778" s="226"/>
      <c r="N778" s="227"/>
      <c r="O778" s="88"/>
      <c r="P778" s="88"/>
      <c r="Q778" s="88"/>
      <c r="R778" s="88"/>
      <c r="S778" s="88"/>
      <c r="T778" s="89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T778" s="20" t="s">
        <v>146</v>
      </c>
      <c r="AU778" s="20" t="s">
        <v>91</v>
      </c>
    </row>
    <row r="779" s="13" customFormat="1">
      <c r="A779" s="13"/>
      <c r="B779" s="230"/>
      <c r="C779" s="231"/>
      <c r="D779" s="223" t="s">
        <v>148</v>
      </c>
      <c r="E779" s="232" t="s">
        <v>42</v>
      </c>
      <c r="F779" s="233" t="s">
        <v>1076</v>
      </c>
      <c r="G779" s="231"/>
      <c r="H779" s="232" t="s">
        <v>42</v>
      </c>
      <c r="I779" s="234"/>
      <c r="J779" s="231"/>
      <c r="K779" s="231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148</v>
      </c>
      <c r="AU779" s="239" t="s">
        <v>91</v>
      </c>
      <c r="AV779" s="13" t="s">
        <v>86</v>
      </c>
      <c r="AW779" s="13" t="s">
        <v>40</v>
      </c>
      <c r="AX779" s="13" t="s">
        <v>81</v>
      </c>
      <c r="AY779" s="239" t="s">
        <v>135</v>
      </c>
    </row>
    <row r="780" s="14" customFormat="1">
      <c r="A780" s="14"/>
      <c r="B780" s="240"/>
      <c r="C780" s="241"/>
      <c r="D780" s="223" t="s">
        <v>148</v>
      </c>
      <c r="E780" s="242" t="s">
        <v>42</v>
      </c>
      <c r="F780" s="243" t="s">
        <v>275</v>
      </c>
      <c r="G780" s="241"/>
      <c r="H780" s="244">
        <v>18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148</v>
      </c>
      <c r="AU780" s="250" t="s">
        <v>91</v>
      </c>
      <c r="AV780" s="14" t="s">
        <v>91</v>
      </c>
      <c r="AW780" s="14" t="s">
        <v>40</v>
      </c>
      <c r="AX780" s="14" t="s">
        <v>86</v>
      </c>
      <c r="AY780" s="250" t="s">
        <v>135</v>
      </c>
    </row>
    <row r="781" s="2" customFormat="1" ht="16.5" customHeight="1">
      <c r="A781" s="42"/>
      <c r="B781" s="43"/>
      <c r="C781" s="210" t="s">
        <v>1083</v>
      </c>
      <c r="D781" s="210" t="s">
        <v>138</v>
      </c>
      <c r="E781" s="211" t="s">
        <v>1084</v>
      </c>
      <c r="F781" s="212" t="s">
        <v>1085</v>
      </c>
      <c r="G781" s="213" t="s">
        <v>230</v>
      </c>
      <c r="H781" s="214">
        <v>18</v>
      </c>
      <c r="I781" s="215"/>
      <c r="J781" s="216">
        <f>ROUND(I781*H781,2)</f>
        <v>0</v>
      </c>
      <c r="K781" s="212" t="s">
        <v>42</v>
      </c>
      <c r="L781" s="48"/>
      <c r="M781" s="217" t="s">
        <v>42</v>
      </c>
      <c r="N781" s="218" t="s">
        <v>52</v>
      </c>
      <c r="O781" s="88"/>
      <c r="P781" s="219">
        <f>O781*H781</f>
        <v>0</v>
      </c>
      <c r="Q781" s="219">
        <v>0.00012</v>
      </c>
      <c r="R781" s="219">
        <f>Q781*H781</f>
        <v>0.00216</v>
      </c>
      <c r="S781" s="219">
        <v>0</v>
      </c>
      <c r="T781" s="220">
        <f>S781*H781</f>
        <v>0</v>
      </c>
      <c r="U781" s="42"/>
      <c r="V781" s="42"/>
      <c r="W781" s="42"/>
      <c r="X781" s="42"/>
      <c r="Y781" s="42"/>
      <c r="Z781" s="42"/>
      <c r="AA781" s="42"/>
      <c r="AB781" s="42"/>
      <c r="AC781" s="42"/>
      <c r="AD781" s="42"/>
      <c r="AE781" s="42"/>
      <c r="AR781" s="221" t="s">
        <v>610</v>
      </c>
      <c r="AT781" s="221" t="s">
        <v>138</v>
      </c>
      <c r="AU781" s="221" t="s">
        <v>91</v>
      </c>
      <c r="AY781" s="20" t="s">
        <v>135</v>
      </c>
      <c r="BE781" s="222">
        <f>IF(N781="základní",J781,0)</f>
        <v>0</v>
      </c>
      <c r="BF781" s="222">
        <f>IF(N781="snížená",J781,0)</f>
        <v>0</v>
      </c>
      <c r="BG781" s="222">
        <f>IF(N781="zákl. přenesená",J781,0)</f>
        <v>0</v>
      </c>
      <c r="BH781" s="222">
        <f>IF(N781="sníž. přenesená",J781,0)</f>
        <v>0</v>
      </c>
      <c r="BI781" s="222">
        <f>IF(N781="nulová",J781,0)</f>
        <v>0</v>
      </c>
      <c r="BJ781" s="20" t="s">
        <v>86</v>
      </c>
      <c r="BK781" s="222">
        <f>ROUND(I781*H781,2)</f>
        <v>0</v>
      </c>
      <c r="BL781" s="20" t="s">
        <v>610</v>
      </c>
      <c r="BM781" s="221" t="s">
        <v>1086</v>
      </c>
    </row>
    <row r="782" s="2" customFormat="1">
      <c r="A782" s="42"/>
      <c r="B782" s="43"/>
      <c r="C782" s="44"/>
      <c r="D782" s="223" t="s">
        <v>144</v>
      </c>
      <c r="E782" s="44"/>
      <c r="F782" s="224" t="s">
        <v>1087</v>
      </c>
      <c r="G782" s="44"/>
      <c r="H782" s="44"/>
      <c r="I782" s="225"/>
      <c r="J782" s="44"/>
      <c r="K782" s="44"/>
      <c r="L782" s="48"/>
      <c r="M782" s="226"/>
      <c r="N782" s="227"/>
      <c r="O782" s="88"/>
      <c r="P782" s="88"/>
      <c r="Q782" s="88"/>
      <c r="R782" s="88"/>
      <c r="S782" s="88"/>
      <c r="T782" s="89"/>
      <c r="U782" s="42"/>
      <c r="V782" s="42"/>
      <c r="W782" s="42"/>
      <c r="X782" s="42"/>
      <c r="Y782" s="42"/>
      <c r="Z782" s="42"/>
      <c r="AA782" s="42"/>
      <c r="AB782" s="42"/>
      <c r="AC782" s="42"/>
      <c r="AD782" s="42"/>
      <c r="AE782" s="42"/>
      <c r="AT782" s="20" t="s">
        <v>144</v>
      </c>
      <c r="AU782" s="20" t="s">
        <v>91</v>
      </c>
    </row>
    <row r="783" s="13" customFormat="1">
      <c r="A783" s="13"/>
      <c r="B783" s="230"/>
      <c r="C783" s="231"/>
      <c r="D783" s="223" t="s">
        <v>148</v>
      </c>
      <c r="E783" s="232" t="s">
        <v>42</v>
      </c>
      <c r="F783" s="233" t="s">
        <v>1076</v>
      </c>
      <c r="G783" s="231"/>
      <c r="H783" s="232" t="s">
        <v>42</v>
      </c>
      <c r="I783" s="234"/>
      <c r="J783" s="231"/>
      <c r="K783" s="231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148</v>
      </c>
      <c r="AU783" s="239" t="s">
        <v>91</v>
      </c>
      <c r="AV783" s="13" t="s">
        <v>86</v>
      </c>
      <c r="AW783" s="13" t="s">
        <v>40</v>
      </c>
      <c r="AX783" s="13" t="s">
        <v>81</v>
      </c>
      <c r="AY783" s="239" t="s">
        <v>135</v>
      </c>
    </row>
    <row r="784" s="14" customFormat="1">
      <c r="A784" s="14"/>
      <c r="B784" s="240"/>
      <c r="C784" s="241"/>
      <c r="D784" s="223" t="s">
        <v>148</v>
      </c>
      <c r="E784" s="242" t="s">
        <v>42</v>
      </c>
      <c r="F784" s="243" t="s">
        <v>275</v>
      </c>
      <c r="G784" s="241"/>
      <c r="H784" s="244">
        <v>18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148</v>
      </c>
      <c r="AU784" s="250" t="s">
        <v>91</v>
      </c>
      <c r="AV784" s="14" t="s">
        <v>91</v>
      </c>
      <c r="AW784" s="14" t="s">
        <v>40</v>
      </c>
      <c r="AX784" s="14" t="s">
        <v>86</v>
      </c>
      <c r="AY784" s="250" t="s">
        <v>135</v>
      </c>
    </row>
    <row r="785" s="2" customFormat="1" ht="24.15" customHeight="1">
      <c r="A785" s="42"/>
      <c r="B785" s="43"/>
      <c r="C785" s="210" t="s">
        <v>1088</v>
      </c>
      <c r="D785" s="210" t="s">
        <v>138</v>
      </c>
      <c r="E785" s="211" t="s">
        <v>1089</v>
      </c>
      <c r="F785" s="212" t="s">
        <v>1090</v>
      </c>
      <c r="G785" s="213" t="s">
        <v>230</v>
      </c>
      <c r="H785" s="214">
        <v>18</v>
      </c>
      <c r="I785" s="215"/>
      <c r="J785" s="216">
        <f>ROUND(I785*H785,2)</f>
        <v>0</v>
      </c>
      <c r="K785" s="212" t="s">
        <v>142</v>
      </c>
      <c r="L785" s="48"/>
      <c r="M785" s="217" t="s">
        <v>42</v>
      </c>
      <c r="N785" s="218" t="s">
        <v>52</v>
      </c>
      <c r="O785" s="88"/>
      <c r="P785" s="219">
        <f>O785*H785</f>
        <v>0</v>
      </c>
      <c r="Q785" s="219">
        <v>0</v>
      </c>
      <c r="R785" s="219">
        <f>Q785*H785</f>
        <v>0</v>
      </c>
      <c r="S785" s="219">
        <v>0</v>
      </c>
      <c r="T785" s="220">
        <f>S785*H785</f>
        <v>0</v>
      </c>
      <c r="U785" s="42"/>
      <c r="V785" s="42"/>
      <c r="W785" s="42"/>
      <c r="X785" s="42"/>
      <c r="Y785" s="42"/>
      <c r="Z785" s="42"/>
      <c r="AA785" s="42"/>
      <c r="AB785" s="42"/>
      <c r="AC785" s="42"/>
      <c r="AD785" s="42"/>
      <c r="AE785" s="42"/>
      <c r="AR785" s="221" t="s">
        <v>97</v>
      </c>
      <c r="AT785" s="221" t="s">
        <v>138</v>
      </c>
      <c r="AU785" s="221" t="s">
        <v>91</v>
      </c>
      <c r="AY785" s="20" t="s">
        <v>135</v>
      </c>
      <c r="BE785" s="222">
        <f>IF(N785="základní",J785,0)</f>
        <v>0</v>
      </c>
      <c r="BF785" s="222">
        <f>IF(N785="snížená",J785,0)</f>
        <v>0</v>
      </c>
      <c r="BG785" s="222">
        <f>IF(N785="zákl. přenesená",J785,0)</f>
        <v>0</v>
      </c>
      <c r="BH785" s="222">
        <f>IF(N785="sníž. přenesená",J785,0)</f>
        <v>0</v>
      </c>
      <c r="BI785" s="222">
        <f>IF(N785="nulová",J785,0)</f>
        <v>0</v>
      </c>
      <c r="BJ785" s="20" t="s">
        <v>86</v>
      </c>
      <c r="BK785" s="222">
        <f>ROUND(I785*H785,2)</f>
        <v>0</v>
      </c>
      <c r="BL785" s="20" t="s">
        <v>97</v>
      </c>
      <c r="BM785" s="221" t="s">
        <v>1091</v>
      </c>
    </row>
    <row r="786" s="2" customFormat="1">
      <c r="A786" s="42"/>
      <c r="B786" s="43"/>
      <c r="C786" s="44"/>
      <c r="D786" s="223" t="s">
        <v>144</v>
      </c>
      <c r="E786" s="44"/>
      <c r="F786" s="224" t="s">
        <v>1092</v>
      </c>
      <c r="G786" s="44"/>
      <c r="H786" s="44"/>
      <c r="I786" s="225"/>
      <c r="J786" s="44"/>
      <c r="K786" s="44"/>
      <c r="L786" s="48"/>
      <c r="M786" s="226"/>
      <c r="N786" s="227"/>
      <c r="O786" s="88"/>
      <c r="P786" s="88"/>
      <c r="Q786" s="88"/>
      <c r="R786" s="88"/>
      <c r="S786" s="88"/>
      <c r="T786" s="89"/>
      <c r="U786" s="42"/>
      <c r="V786" s="42"/>
      <c r="W786" s="42"/>
      <c r="X786" s="42"/>
      <c r="Y786" s="42"/>
      <c r="Z786" s="42"/>
      <c r="AA786" s="42"/>
      <c r="AB786" s="42"/>
      <c r="AC786" s="42"/>
      <c r="AD786" s="42"/>
      <c r="AE786" s="42"/>
      <c r="AT786" s="20" t="s">
        <v>144</v>
      </c>
      <c r="AU786" s="20" t="s">
        <v>91</v>
      </c>
    </row>
    <row r="787" s="2" customFormat="1">
      <c r="A787" s="42"/>
      <c r="B787" s="43"/>
      <c r="C787" s="44"/>
      <c r="D787" s="228" t="s">
        <v>146</v>
      </c>
      <c r="E787" s="44"/>
      <c r="F787" s="229" t="s">
        <v>1093</v>
      </c>
      <c r="G787" s="44"/>
      <c r="H787" s="44"/>
      <c r="I787" s="225"/>
      <c r="J787" s="44"/>
      <c r="K787" s="44"/>
      <c r="L787" s="48"/>
      <c r="M787" s="226"/>
      <c r="N787" s="227"/>
      <c r="O787" s="88"/>
      <c r="P787" s="88"/>
      <c r="Q787" s="88"/>
      <c r="R787" s="88"/>
      <c r="S787" s="88"/>
      <c r="T787" s="89"/>
      <c r="U787" s="42"/>
      <c r="V787" s="42"/>
      <c r="W787" s="42"/>
      <c r="X787" s="42"/>
      <c r="Y787" s="42"/>
      <c r="Z787" s="42"/>
      <c r="AA787" s="42"/>
      <c r="AB787" s="42"/>
      <c r="AC787" s="42"/>
      <c r="AD787" s="42"/>
      <c r="AE787" s="42"/>
      <c r="AT787" s="20" t="s">
        <v>146</v>
      </c>
      <c r="AU787" s="20" t="s">
        <v>91</v>
      </c>
    </row>
    <row r="788" s="13" customFormat="1">
      <c r="A788" s="13"/>
      <c r="B788" s="230"/>
      <c r="C788" s="231"/>
      <c r="D788" s="223" t="s">
        <v>148</v>
      </c>
      <c r="E788" s="232" t="s">
        <v>42</v>
      </c>
      <c r="F788" s="233" t="s">
        <v>1094</v>
      </c>
      <c r="G788" s="231"/>
      <c r="H788" s="232" t="s">
        <v>42</v>
      </c>
      <c r="I788" s="234"/>
      <c r="J788" s="231"/>
      <c r="K788" s="231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148</v>
      </c>
      <c r="AU788" s="239" t="s">
        <v>91</v>
      </c>
      <c r="AV788" s="13" t="s">
        <v>86</v>
      </c>
      <c r="AW788" s="13" t="s">
        <v>40</v>
      </c>
      <c r="AX788" s="13" t="s">
        <v>81</v>
      </c>
      <c r="AY788" s="239" t="s">
        <v>135</v>
      </c>
    </row>
    <row r="789" s="14" customFormat="1">
      <c r="A789" s="14"/>
      <c r="B789" s="240"/>
      <c r="C789" s="241"/>
      <c r="D789" s="223" t="s">
        <v>148</v>
      </c>
      <c r="E789" s="242" t="s">
        <v>42</v>
      </c>
      <c r="F789" s="243" t="s">
        <v>275</v>
      </c>
      <c r="G789" s="241"/>
      <c r="H789" s="244">
        <v>18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148</v>
      </c>
      <c r="AU789" s="250" t="s">
        <v>91</v>
      </c>
      <c r="AV789" s="14" t="s">
        <v>91</v>
      </c>
      <c r="AW789" s="14" t="s">
        <v>40</v>
      </c>
      <c r="AX789" s="14" t="s">
        <v>81</v>
      </c>
      <c r="AY789" s="250" t="s">
        <v>135</v>
      </c>
    </row>
    <row r="790" s="2" customFormat="1" ht="24.15" customHeight="1">
      <c r="A790" s="42"/>
      <c r="B790" s="43"/>
      <c r="C790" s="210" t="s">
        <v>1095</v>
      </c>
      <c r="D790" s="210" t="s">
        <v>138</v>
      </c>
      <c r="E790" s="211" t="s">
        <v>1096</v>
      </c>
      <c r="F790" s="212" t="s">
        <v>1097</v>
      </c>
      <c r="G790" s="213" t="s">
        <v>230</v>
      </c>
      <c r="H790" s="214">
        <v>18</v>
      </c>
      <c r="I790" s="215"/>
      <c r="J790" s="216">
        <f>ROUND(I790*H790,2)</f>
        <v>0</v>
      </c>
      <c r="K790" s="212" t="s">
        <v>142</v>
      </c>
      <c r="L790" s="48"/>
      <c r="M790" s="217" t="s">
        <v>42</v>
      </c>
      <c r="N790" s="218" t="s">
        <v>52</v>
      </c>
      <c r="O790" s="88"/>
      <c r="P790" s="219">
        <f>O790*H790</f>
        <v>0</v>
      </c>
      <c r="Q790" s="219">
        <v>0</v>
      </c>
      <c r="R790" s="219">
        <f>Q790*H790</f>
        <v>0</v>
      </c>
      <c r="S790" s="219">
        <v>0</v>
      </c>
      <c r="T790" s="220">
        <f>S790*H790</f>
        <v>0</v>
      </c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R790" s="221" t="s">
        <v>610</v>
      </c>
      <c r="AT790" s="221" t="s">
        <v>138</v>
      </c>
      <c r="AU790" s="221" t="s">
        <v>91</v>
      </c>
      <c r="AY790" s="20" t="s">
        <v>135</v>
      </c>
      <c r="BE790" s="222">
        <f>IF(N790="základní",J790,0)</f>
        <v>0</v>
      </c>
      <c r="BF790" s="222">
        <f>IF(N790="snížená",J790,0)</f>
        <v>0</v>
      </c>
      <c r="BG790" s="222">
        <f>IF(N790="zákl. přenesená",J790,0)</f>
        <v>0</v>
      </c>
      <c r="BH790" s="222">
        <f>IF(N790="sníž. přenesená",J790,0)</f>
        <v>0</v>
      </c>
      <c r="BI790" s="222">
        <f>IF(N790="nulová",J790,0)</f>
        <v>0</v>
      </c>
      <c r="BJ790" s="20" t="s">
        <v>86</v>
      </c>
      <c r="BK790" s="222">
        <f>ROUND(I790*H790,2)</f>
        <v>0</v>
      </c>
      <c r="BL790" s="20" t="s">
        <v>610</v>
      </c>
      <c r="BM790" s="221" t="s">
        <v>1098</v>
      </c>
    </row>
    <row r="791" s="2" customFormat="1">
      <c r="A791" s="42"/>
      <c r="B791" s="43"/>
      <c r="C791" s="44"/>
      <c r="D791" s="223" t="s">
        <v>144</v>
      </c>
      <c r="E791" s="44"/>
      <c r="F791" s="224" t="s">
        <v>1099</v>
      </c>
      <c r="G791" s="44"/>
      <c r="H791" s="44"/>
      <c r="I791" s="225"/>
      <c r="J791" s="44"/>
      <c r="K791" s="44"/>
      <c r="L791" s="48"/>
      <c r="M791" s="226"/>
      <c r="N791" s="227"/>
      <c r="O791" s="88"/>
      <c r="P791" s="88"/>
      <c r="Q791" s="88"/>
      <c r="R791" s="88"/>
      <c r="S791" s="88"/>
      <c r="T791" s="89"/>
      <c r="U791" s="42"/>
      <c r="V791" s="42"/>
      <c r="W791" s="42"/>
      <c r="X791" s="42"/>
      <c r="Y791" s="42"/>
      <c r="Z791" s="42"/>
      <c r="AA791" s="42"/>
      <c r="AB791" s="42"/>
      <c r="AC791" s="42"/>
      <c r="AD791" s="42"/>
      <c r="AE791" s="42"/>
      <c r="AT791" s="20" t="s">
        <v>144</v>
      </c>
      <c r="AU791" s="20" t="s">
        <v>91</v>
      </c>
    </row>
    <row r="792" s="2" customFormat="1">
      <c r="A792" s="42"/>
      <c r="B792" s="43"/>
      <c r="C792" s="44"/>
      <c r="D792" s="228" t="s">
        <v>146</v>
      </c>
      <c r="E792" s="44"/>
      <c r="F792" s="229" t="s">
        <v>1100</v>
      </c>
      <c r="G792" s="44"/>
      <c r="H792" s="44"/>
      <c r="I792" s="225"/>
      <c r="J792" s="44"/>
      <c r="K792" s="44"/>
      <c r="L792" s="48"/>
      <c r="M792" s="226"/>
      <c r="N792" s="227"/>
      <c r="O792" s="88"/>
      <c r="P792" s="88"/>
      <c r="Q792" s="88"/>
      <c r="R792" s="88"/>
      <c r="S792" s="88"/>
      <c r="T792" s="89"/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T792" s="20" t="s">
        <v>146</v>
      </c>
      <c r="AU792" s="20" t="s">
        <v>91</v>
      </c>
    </row>
    <row r="793" s="13" customFormat="1">
      <c r="A793" s="13"/>
      <c r="B793" s="230"/>
      <c r="C793" s="231"/>
      <c r="D793" s="223" t="s">
        <v>148</v>
      </c>
      <c r="E793" s="232" t="s">
        <v>42</v>
      </c>
      <c r="F793" s="233" t="s">
        <v>1076</v>
      </c>
      <c r="G793" s="231"/>
      <c r="H793" s="232" t="s">
        <v>42</v>
      </c>
      <c r="I793" s="234"/>
      <c r="J793" s="231"/>
      <c r="K793" s="231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148</v>
      </c>
      <c r="AU793" s="239" t="s">
        <v>91</v>
      </c>
      <c r="AV793" s="13" t="s">
        <v>86</v>
      </c>
      <c r="AW793" s="13" t="s">
        <v>40</v>
      </c>
      <c r="AX793" s="13" t="s">
        <v>81</v>
      </c>
      <c r="AY793" s="239" t="s">
        <v>135</v>
      </c>
    </row>
    <row r="794" s="14" customFormat="1">
      <c r="A794" s="14"/>
      <c r="B794" s="240"/>
      <c r="C794" s="241"/>
      <c r="D794" s="223" t="s">
        <v>148</v>
      </c>
      <c r="E794" s="242" t="s">
        <v>42</v>
      </c>
      <c r="F794" s="243" t="s">
        <v>275</v>
      </c>
      <c r="G794" s="241"/>
      <c r="H794" s="244">
        <v>18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148</v>
      </c>
      <c r="AU794" s="250" t="s">
        <v>91</v>
      </c>
      <c r="AV794" s="14" t="s">
        <v>91</v>
      </c>
      <c r="AW794" s="14" t="s">
        <v>40</v>
      </c>
      <c r="AX794" s="14" t="s">
        <v>81</v>
      </c>
      <c r="AY794" s="250" t="s">
        <v>135</v>
      </c>
    </row>
    <row r="795" s="2" customFormat="1" ht="24.15" customHeight="1">
      <c r="A795" s="42"/>
      <c r="B795" s="43"/>
      <c r="C795" s="251" t="s">
        <v>1101</v>
      </c>
      <c r="D795" s="251" t="s">
        <v>155</v>
      </c>
      <c r="E795" s="252" t="s">
        <v>1102</v>
      </c>
      <c r="F795" s="253" t="s">
        <v>1103</v>
      </c>
      <c r="G795" s="254" t="s">
        <v>230</v>
      </c>
      <c r="H795" s="255">
        <v>18.899999999999999</v>
      </c>
      <c r="I795" s="256"/>
      <c r="J795" s="257">
        <f>ROUND(I795*H795,2)</f>
        <v>0</v>
      </c>
      <c r="K795" s="253" t="s">
        <v>142</v>
      </c>
      <c r="L795" s="258"/>
      <c r="M795" s="259" t="s">
        <v>42</v>
      </c>
      <c r="N795" s="260" t="s">
        <v>52</v>
      </c>
      <c r="O795" s="88"/>
      <c r="P795" s="219">
        <f>O795*H795</f>
        <v>0</v>
      </c>
      <c r="Q795" s="219">
        <v>0.00077999999999999999</v>
      </c>
      <c r="R795" s="219">
        <f>Q795*H795</f>
        <v>0.014741999999999998</v>
      </c>
      <c r="S795" s="219">
        <v>0</v>
      </c>
      <c r="T795" s="220">
        <f>S795*H795</f>
        <v>0</v>
      </c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R795" s="221" t="s">
        <v>1104</v>
      </c>
      <c r="AT795" s="221" t="s">
        <v>155</v>
      </c>
      <c r="AU795" s="221" t="s">
        <v>91</v>
      </c>
      <c r="AY795" s="20" t="s">
        <v>135</v>
      </c>
      <c r="BE795" s="222">
        <f>IF(N795="základní",J795,0)</f>
        <v>0</v>
      </c>
      <c r="BF795" s="222">
        <f>IF(N795="snížená",J795,0)</f>
        <v>0</v>
      </c>
      <c r="BG795" s="222">
        <f>IF(N795="zákl. přenesená",J795,0)</f>
        <v>0</v>
      </c>
      <c r="BH795" s="222">
        <f>IF(N795="sníž. přenesená",J795,0)</f>
        <v>0</v>
      </c>
      <c r="BI795" s="222">
        <f>IF(N795="nulová",J795,0)</f>
        <v>0</v>
      </c>
      <c r="BJ795" s="20" t="s">
        <v>86</v>
      </c>
      <c r="BK795" s="222">
        <f>ROUND(I795*H795,2)</f>
        <v>0</v>
      </c>
      <c r="BL795" s="20" t="s">
        <v>1104</v>
      </c>
      <c r="BM795" s="221" t="s">
        <v>1105</v>
      </c>
    </row>
    <row r="796" s="2" customFormat="1">
      <c r="A796" s="42"/>
      <c r="B796" s="43"/>
      <c r="C796" s="44"/>
      <c r="D796" s="223" t="s">
        <v>144</v>
      </c>
      <c r="E796" s="44"/>
      <c r="F796" s="224" t="s">
        <v>1103</v>
      </c>
      <c r="G796" s="44"/>
      <c r="H796" s="44"/>
      <c r="I796" s="225"/>
      <c r="J796" s="44"/>
      <c r="K796" s="44"/>
      <c r="L796" s="48"/>
      <c r="M796" s="226"/>
      <c r="N796" s="227"/>
      <c r="O796" s="88"/>
      <c r="P796" s="88"/>
      <c r="Q796" s="88"/>
      <c r="R796" s="88"/>
      <c r="S796" s="88"/>
      <c r="T796" s="89"/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T796" s="20" t="s">
        <v>144</v>
      </c>
      <c r="AU796" s="20" t="s">
        <v>91</v>
      </c>
    </row>
    <row r="797" s="13" customFormat="1">
      <c r="A797" s="13"/>
      <c r="B797" s="230"/>
      <c r="C797" s="231"/>
      <c r="D797" s="223" t="s">
        <v>148</v>
      </c>
      <c r="E797" s="232" t="s">
        <v>42</v>
      </c>
      <c r="F797" s="233" t="s">
        <v>1076</v>
      </c>
      <c r="G797" s="231"/>
      <c r="H797" s="232" t="s">
        <v>42</v>
      </c>
      <c r="I797" s="234"/>
      <c r="J797" s="231"/>
      <c r="K797" s="231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148</v>
      </c>
      <c r="AU797" s="239" t="s">
        <v>91</v>
      </c>
      <c r="AV797" s="13" t="s">
        <v>86</v>
      </c>
      <c r="AW797" s="13" t="s">
        <v>40</v>
      </c>
      <c r="AX797" s="13" t="s">
        <v>81</v>
      </c>
      <c r="AY797" s="239" t="s">
        <v>135</v>
      </c>
    </row>
    <row r="798" s="14" customFormat="1">
      <c r="A798" s="14"/>
      <c r="B798" s="240"/>
      <c r="C798" s="241"/>
      <c r="D798" s="223" t="s">
        <v>148</v>
      </c>
      <c r="E798" s="242" t="s">
        <v>42</v>
      </c>
      <c r="F798" s="243" t="s">
        <v>1106</v>
      </c>
      <c r="G798" s="241"/>
      <c r="H798" s="244">
        <v>18.899999999999999</v>
      </c>
      <c r="I798" s="245"/>
      <c r="J798" s="241"/>
      <c r="K798" s="241"/>
      <c r="L798" s="246"/>
      <c r="M798" s="284"/>
      <c r="N798" s="285"/>
      <c r="O798" s="285"/>
      <c r="P798" s="285"/>
      <c r="Q798" s="285"/>
      <c r="R798" s="285"/>
      <c r="S798" s="285"/>
      <c r="T798" s="28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148</v>
      </c>
      <c r="AU798" s="250" t="s">
        <v>91</v>
      </c>
      <c r="AV798" s="14" t="s">
        <v>91</v>
      </c>
      <c r="AW798" s="14" t="s">
        <v>40</v>
      </c>
      <c r="AX798" s="14" t="s">
        <v>81</v>
      </c>
      <c r="AY798" s="250" t="s">
        <v>135</v>
      </c>
    </row>
    <row r="799" s="2" customFormat="1" ht="6.96" customHeight="1">
      <c r="A799" s="42"/>
      <c r="B799" s="63"/>
      <c r="C799" s="64"/>
      <c r="D799" s="64"/>
      <c r="E799" s="64"/>
      <c r="F799" s="64"/>
      <c r="G799" s="64"/>
      <c r="H799" s="64"/>
      <c r="I799" s="64"/>
      <c r="J799" s="64"/>
      <c r="K799" s="64"/>
      <c r="L799" s="48"/>
      <c r="M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</row>
  </sheetData>
  <sheetProtection sheet="1" autoFilter="0" formatColumns="0" formatRows="0" objects="1" scenarios="1" spinCount="100000" saltValue="LGUuEzbw3msu5j1TOJw3gPkJub3Z3vL93H7JbB9tu9R65Z0vKh9InuZj/jJ5ayzTGLsXn+GeOz7rm2/hv2JX/g==" hashValue="8Rf1uag+H4IYJD0zpmr9VfSc4zxcsNAo9vCEs2mbM/GDEYyqsWxxCKi53NKUggSMKMVULAkmObq3Kp7YxJj7EQ==" algorithmName="SHA-512" password="CC35"/>
  <autoFilter ref="C90:K79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6_01/122151101"/>
    <hyperlink ref="F101" r:id="rId2" display="https://podminky.urs.cz/item/CS_URS_2026_01/122151102"/>
    <hyperlink ref="F106" r:id="rId3" display="https://podminky.urs.cz/item/CS_URS_2026_01/133151101"/>
    <hyperlink ref="F111" r:id="rId4" display="https://podminky.urs.cz/item/CS_URS_2026_01/162251102"/>
    <hyperlink ref="F116" r:id="rId5" display="https://podminky.urs.cz/item/CS_URS_2026_01/162751117"/>
    <hyperlink ref="F123" r:id="rId6" display="https://podminky.urs.cz/item/CS_URS_2026_01/162751119"/>
    <hyperlink ref="F132" r:id="rId7" display="https://podminky.urs.cz/item/CS_URS_2026_01/171201231"/>
    <hyperlink ref="F140" r:id="rId8" display="https://podminky.urs.cz/item/CS_URS_2026_01/181151311"/>
    <hyperlink ref="F155" r:id="rId9" display="https://podminky.urs.cz/item/CS_URS_2026_01/181351003"/>
    <hyperlink ref="F160" r:id="rId10" display="https://podminky.urs.cz/item/CS_URS_2026_01/181411141"/>
    <hyperlink ref="F169" r:id="rId11" display="https://podminky.urs.cz/item/CS_URS_2026_01/183403114"/>
    <hyperlink ref="F174" r:id="rId12" display="https://podminky.urs.cz/item/CS_URS_2026_01/174101101"/>
    <hyperlink ref="F189" r:id="rId13" display="https://podminky.urs.cz/item/CS_URS_2026_01/181102302"/>
    <hyperlink ref="F204" r:id="rId14" display="https://podminky.urs.cz/item/CS_URS_2026_01/451317777"/>
    <hyperlink ref="F209" r:id="rId15" display="https://podminky.urs.cz/item/CS_URS_2026_01/451319777"/>
    <hyperlink ref="F214" r:id="rId16" display="https://podminky.urs.cz/item/CS_URS_2026_01/4343131R3"/>
    <hyperlink ref="F219" r:id="rId17" display="https://podminky.urs.cz/item/CS_URS_2026_01/998153131"/>
    <hyperlink ref="F223" r:id="rId18" display="https://podminky.urs.cz/item/CS_URS_2026_01/564581111"/>
    <hyperlink ref="F228" r:id="rId19" display="https://podminky.urs.cz/item/CS_URS_2026_01/564811111"/>
    <hyperlink ref="F233" r:id="rId20" display="https://podminky.urs.cz/item/CS_URS_2026_01/564871016"/>
    <hyperlink ref="F238" r:id="rId21" display="https://podminky.urs.cz/item/CS_URS_2026_01/565145101"/>
    <hyperlink ref="F243" r:id="rId22" display="https://podminky.urs.cz/item/CS_URS_2026_01/573211111"/>
    <hyperlink ref="F248" r:id="rId23" display="https://podminky.urs.cz/item/CS_URS_2026_01/577134011"/>
    <hyperlink ref="F253" r:id="rId24" display="https://podminky.urs.cz/item/CS_URS_2026_01/919121213"/>
    <hyperlink ref="F259" r:id="rId25" display="https://podminky.urs.cz/item/CS_URS_2026_01/938908411"/>
    <hyperlink ref="F266" r:id="rId26" display="https://podminky.urs.cz/item/CS_URS_2026_01/938909311"/>
    <hyperlink ref="F273" r:id="rId27" display="https://podminky.urs.cz/item/CS_URS_2026_01/998225111"/>
    <hyperlink ref="F278" r:id="rId28" display="https://podminky.urs.cz/item/CS_URS_2026_01/596211120"/>
    <hyperlink ref="F293" r:id="rId29" display="https://podminky.urs.cz/item/CS_URS_2026_01/596211122"/>
    <hyperlink ref="F298" r:id="rId30" display="https://podminky.urs.cz/item/CS_URS_2026_01/596211123"/>
    <hyperlink ref="F336" r:id="rId31" display="https://podminky.urs.cz/item/CS_URS_2026_01/596211230"/>
    <hyperlink ref="F343" r:id="rId32" display="https://podminky.urs.cz/item/CS_URS_2026_01/596211231"/>
    <hyperlink ref="F398" r:id="rId33" display="https://podminky.urs.cz/item/CS_URS_2026_01/916111123"/>
    <hyperlink ref="F407" r:id="rId34" display="https://podminky.urs.cz/item/CS_URS_2026_01/916131213"/>
    <hyperlink ref="F428" r:id="rId35" display="https://podminky.urs.cz/item/CS_URS_2026_01/916231213"/>
    <hyperlink ref="F437" r:id="rId36" display="https://podminky.urs.cz/item/CS_URS_2026_01/916241213"/>
    <hyperlink ref="F446" r:id="rId37" display="https://podminky.urs.cz/item/CS_URS_2026_01/916991121"/>
    <hyperlink ref="F470" r:id="rId38" display="https://podminky.urs.cz/item/CS_URS_2026_01/998223011"/>
    <hyperlink ref="F474" r:id="rId39" display="https://podminky.urs.cz/item/CS_URS_2026_01/452112112"/>
    <hyperlink ref="F479" r:id="rId40" display="https://podminky.urs.cz/item/CS_URS_2026_01/895941323"/>
    <hyperlink ref="F484" r:id="rId41" display="https://podminky.urs.cz/item/CS_URS_2026_01/895941314"/>
    <hyperlink ref="F489" r:id="rId42" display="https://podminky.urs.cz/item/CS_URS_2026_01/895941332"/>
    <hyperlink ref="F494" r:id="rId43" display="https://podminky.urs.cz/item/CS_URS_2026_01/895941302"/>
    <hyperlink ref="F499" r:id="rId44" display="https://podminky.urs.cz/item/CS_URS_2026_01/899204112"/>
    <hyperlink ref="F513" r:id="rId45" display="https://podminky.urs.cz/item/CS_URS_2026_01/998274101"/>
    <hyperlink ref="F524" r:id="rId46" display="https://podminky.urs.cz/item/CS_URS_2026_01/034303000"/>
    <hyperlink ref="F531" r:id="rId47" display="https://podminky.urs.cz/item/CS_URS_2026_01/914111111"/>
    <hyperlink ref="F537" r:id="rId48" display="https://podminky.urs.cz/item/CS_URS_2026_01/915231112"/>
    <hyperlink ref="F543" r:id="rId49" display="https://podminky.urs.cz/item/CS_URS_2026_01/915621111"/>
    <hyperlink ref="F550" r:id="rId50" display="https://podminky.urs.cz/item/CS_URS_2026_01/919112213"/>
    <hyperlink ref="F556" r:id="rId51" display="https://podminky.urs.cz/item/CS_URS_2026_01/919735111"/>
    <hyperlink ref="F561" r:id="rId52" display="https://podminky.urs.cz/item/CS_URS_2026_01/966007113"/>
    <hyperlink ref="F566" r:id="rId53" display="https://podminky.urs.cz/item/CS_URS_2026_01/113154514"/>
    <hyperlink ref="F572" r:id="rId54" display="https://podminky.urs.cz/item/CS_URS_2026_01/113154538"/>
    <hyperlink ref="F577" r:id="rId55" display="https://podminky.urs.cz/item/CS_URS_2026_01/113107322"/>
    <hyperlink ref="F582" r:id="rId56" display="https://podminky.urs.cz/item/CS_URS_2026_01/997221141"/>
    <hyperlink ref="F589" r:id="rId57" display="https://podminky.urs.cz/item/CS_URS_2026_01/997221551"/>
    <hyperlink ref="F597" r:id="rId58" display="https://podminky.urs.cz/item/CS_URS_2026_01/997221559"/>
    <hyperlink ref="F608" r:id="rId59" display="https://podminky.urs.cz/item/CS_URS_2026_01/997221875"/>
    <hyperlink ref="F615" r:id="rId60" display="https://podminky.urs.cz/item/CS_URS_2026_01/113106171"/>
    <hyperlink ref="F622" r:id="rId61" display="https://podminky.urs.cz/item/CS_URS_2026_01/113202111"/>
    <hyperlink ref="F630" r:id="rId62" display="https://podminky.urs.cz/item/CS_URS_2026_01/113201112"/>
    <hyperlink ref="F636" r:id="rId63" display="https://podminky.urs.cz/item/CS_URS_2026_01/113203111"/>
    <hyperlink ref="F643" r:id="rId64" display="https://podminky.urs.cz/item/CS_URS_2026_01/113107330"/>
    <hyperlink ref="F655" r:id="rId65" display="https://podminky.urs.cz/item/CS_URS_2026_01/979071022"/>
    <hyperlink ref="F661" r:id="rId66" display="https://podminky.urs.cz/item/CS_URS_2026_01/979054451"/>
    <hyperlink ref="F672" r:id="rId67" display="https://podminky.urs.cz/item/CS_URS_2026_01/997221611"/>
    <hyperlink ref="F696" r:id="rId68" display="https://podminky.urs.cz/item/CS_URS_2026_01/997221151"/>
    <hyperlink ref="F705" r:id="rId69" display="https://podminky.urs.cz/item/CS_URS_2026_01/997221561"/>
    <hyperlink ref="F723" r:id="rId70" display="https://podminky.urs.cz/item/CS_URS_2026_01/997221569"/>
    <hyperlink ref="F745" r:id="rId71" display="https://podminky.urs.cz/item/CS_URS_2026_01/997221861"/>
    <hyperlink ref="F760" r:id="rId72" display="https://podminky.urs.cz/item/CS_URS_2026_01/899203211"/>
    <hyperlink ref="F765" r:id="rId73" display="https://podminky.urs.cz/item/CS_URS_2026_01/966006132"/>
    <hyperlink ref="F773" r:id="rId74" display="https://podminky.urs.cz/item/CS_URS_2026_01/460161241"/>
    <hyperlink ref="F778" r:id="rId75" display="https://podminky.urs.cz/item/CS_URS_2026_01/460431251"/>
    <hyperlink ref="F787" r:id="rId76" display="https://podminky.urs.cz/item/CS_URS_2026_01/460661511"/>
    <hyperlink ref="F792" r:id="rId77" display="https://podminky.urs.cz/item/CS_URS_2026_01/46075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104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Opravy škod po povodni, komunikace Opavská, komunikace k ČOV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105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30" customHeight="1">
      <c r="A9" s="42"/>
      <c r="B9" s="48"/>
      <c r="C9" s="42"/>
      <c r="D9" s="42"/>
      <c r="E9" s="139" t="s">
        <v>1107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90</v>
      </c>
      <c r="G11" s="42"/>
      <c r="H11" s="42"/>
      <c r="I11" s="136" t="s">
        <v>20</v>
      </c>
      <c r="J11" s="140" t="s">
        <v>21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42"/>
      <c r="E13" s="42"/>
      <c r="F13" s="42"/>
      <c r="G13" s="42"/>
      <c r="H13" s="42"/>
      <c r="I13" s="142" t="s">
        <v>28</v>
      </c>
      <c r="J13" s="143" t="s">
        <v>107</v>
      </c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ROUND(J90,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ROUND((SUM(BE90:BE680)),  2)</f>
        <v>0</v>
      </c>
      <c r="G33" s="42"/>
      <c r="H33" s="42"/>
      <c r="I33" s="154">
        <v>0.20999999999999999</v>
      </c>
      <c r="J33" s="153">
        <f>ROUND(((SUM(BE90:BE680))*I33),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ROUND((SUM(BF90:BF680)),  2)</f>
        <v>0</v>
      </c>
      <c r="G34" s="42"/>
      <c r="H34" s="42"/>
      <c r="I34" s="154">
        <v>0.12</v>
      </c>
      <c r="J34" s="153">
        <f>ROUND(((SUM(BF90:BF680))*I34),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ROUND((SUM(BG90:BG680)),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ROUND((SUM(BH90:BH680)),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ROUND((SUM(BI90:BI680)),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>Opravy škod po povodni, komunikace Opavská, komunikace k ČOV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105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30" customHeight="1">
      <c r="A50" s="42"/>
      <c r="B50" s="43"/>
      <c r="C50" s="44"/>
      <c r="D50" s="44"/>
      <c r="E50" s="73" t="str">
        <f>E9</f>
        <v>3 - Opravy škod po povodni I. etapa – SO 101 Komunikace-ulice Opavská-jih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109</v>
      </c>
      <c r="D57" s="168"/>
      <c r="E57" s="168"/>
      <c r="F57" s="168"/>
      <c r="G57" s="168"/>
      <c r="H57" s="168"/>
      <c r="I57" s="168"/>
      <c r="J57" s="169" t="s">
        <v>110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J90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111</v>
      </c>
    </row>
    <row r="60" s="9" customFormat="1" ht="24.96" customHeight="1">
      <c r="A60" s="9"/>
      <c r="B60" s="171"/>
      <c r="C60" s="172"/>
      <c r="D60" s="173" t="s">
        <v>112</v>
      </c>
      <c r="E60" s="174"/>
      <c r="F60" s="174"/>
      <c r="G60" s="174"/>
      <c r="H60" s="174"/>
      <c r="I60" s="174"/>
      <c r="J60" s="175">
        <f>J91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113</v>
      </c>
      <c r="E61" s="180"/>
      <c r="F61" s="180"/>
      <c r="G61" s="180"/>
      <c r="H61" s="180"/>
      <c r="I61" s="180"/>
      <c r="J61" s="181">
        <f>J92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114</v>
      </c>
      <c r="E62" s="180"/>
      <c r="F62" s="180"/>
      <c r="G62" s="180"/>
      <c r="H62" s="180"/>
      <c r="I62" s="180"/>
      <c r="J62" s="181">
        <f>J196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115</v>
      </c>
      <c r="E63" s="180"/>
      <c r="F63" s="180"/>
      <c r="G63" s="180"/>
      <c r="H63" s="180"/>
      <c r="I63" s="180"/>
      <c r="J63" s="181">
        <f>J261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J392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685</v>
      </c>
      <c r="E65" s="180"/>
      <c r="F65" s="180"/>
      <c r="G65" s="180"/>
      <c r="H65" s="180"/>
      <c r="I65" s="180"/>
      <c r="J65" s="181">
        <f>J436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7"/>
      <c r="C66" s="178"/>
      <c r="D66" s="179" t="s">
        <v>117</v>
      </c>
      <c r="E66" s="180"/>
      <c r="F66" s="180"/>
      <c r="G66" s="180"/>
      <c r="H66" s="180"/>
      <c r="I66" s="180"/>
      <c r="J66" s="181">
        <f>J441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7"/>
      <c r="C67" s="178"/>
      <c r="D67" s="179" t="s">
        <v>118</v>
      </c>
      <c r="E67" s="180"/>
      <c r="F67" s="180"/>
      <c r="G67" s="180"/>
      <c r="H67" s="180"/>
      <c r="I67" s="180"/>
      <c r="J67" s="181">
        <f>J442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7"/>
      <c r="C68" s="178"/>
      <c r="D68" s="179" t="s">
        <v>119</v>
      </c>
      <c r="E68" s="180"/>
      <c r="F68" s="180"/>
      <c r="G68" s="180"/>
      <c r="H68" s="180"/>
      <c r="I68" s="180"/>
      <c r="J68" s="181">
        <f>J481</f>
        <v>0</v>
      </c>
      <c r="K68" s="178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1"/>
      <c r="C69" s="172"/>
      <c r="D69" s="173" t="s">
        <v>686</v>
      </c>
      <c r="E69" s="174"/>
      <c r="F69" s="174"/>
      <c r="G69" s="174"/>
      <c r="H69" s="174"/>
      <c r="I69" s="174"/>
      <c r="J69" s="175">
        <f>J675</f>
        <v>0</v>
      </c>
      <c r="K69" s="172"/>
      <c r="L69" s="176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7"/>
      <c r="C70" s="178"/>
      <c r="D70" s="179" t="s">
        <v>687</v>
      </c>
      <c r="E70" s="180"/>
      <c r="F70" s="180"/>
      <c r="G70" s="180"/>
      <c r="H70" s="180"/>
      <c r="I70" s="180"/>
      <c r="J70" s="181">
        <f>J676</f>
        <v>0</v>
      </c>
      <c r="K70" s="178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6" s="2" customFormat="1" ht="6.96" customHeight="1">
      <c r="A76" s="42"/>
      <c r="B76" s="65"/>
      <c r="C76" s="66"/>
      <c r="D76" s="66"/>
      <c r="E76" s="66"/>
      <c r="F76" s="66"/>
      <c r="G76" s="66"/>
      <c r="H76" s="66"/>
      <c r="I76" s="66"/>
      <c r="J76" s="66"/>
      <c r="K76" s="66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4.96" customHeight="1">
      <c r="A77" s="42"/>
      <c r="B77" s="43"/>
      <c r="C77" s="26" t="s">
        <v>120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16</v>
      </c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6.5" customHeight="1">
      <c r="A80" s="42"/>
      <c r="B80" s="43"/>
      <c r="C80" s="44"/>
      <c r="D80" s="44"/>
      <c r="E80" s="166" t="str">
        <f>E7</f>
        <v>Opravy škod po povodni, komunikace Opavská, komunikace k ČOV</v>
      </c>
      <c r="F80" s="35"/>
      <c r="G80" s="35"/>
      <c r="H80" s="35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5" t="s">
        <v>105</v>
      </c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30" customHeight="1">
      <c r="A82" s="42"/>
      <c r="B82" s="43"/>
      <c r="C82" s="44"/>
      <c r="D82" s="44"/>
      <c r="E82" s="73" t="str">
        <f>E9</f>
        <v>3 - Opravy škod po povodni I. etapa – SO 101 Komunikace-ulice Opavská-jih</v>
      </c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5" t="s">
        <v>22</v>
      </c>
      <c r="D84" s="44"/>
      <c r="E84" s="44"/>
      <c r="F84" s="30" t="str">
        <f>F12</f>
        <v>Krnov</v>
      </c>
      <c r="G84" s="44"/>
      <c r="H84" s="44"/>
      <c r="I84" s="35" t="s">
        <v>24</v>
      </c>
      <c r="J84" s="76" t="str">
        <f>IF(J12="","",J12)</f>
        <v>26. 9. 2025</v>
      </c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5.15" customHeight="1">
      <c r="A86" s="42"/>
      <c r="B86" s="43"/>
      <c r="C86" s="35" t="s">
        <v>30</v>
      </c>
      <c r="D86" s="44"/>
      <c r="E86" s="44"/>
      <c r="F86" s="30" t="str">
        <f>E15</f>
        <v xml:space="preserve">Město Krnov </v>
      </c>
      <c r="G86" s="44"/>
      <c r="H86" s="44"/>
      <c r="I86" s="35" t="s">
        <v>38</v>
      </c>
      <c r="J86" s="40" t="str">
        <f>E21</f>
        <v>Ing. Petr Doležel</v>
      </c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25.65" customHeight="1">
      <c r="A87" s="42"/>
      <c r="B87" s="43"/>
      <c r="C87" s="35" t="s">
        <v>36</v>
      </c>
      <c r="D87" s="44"/>
      <c r="E87" s="44"/>
      <c r="F87" s="30" t="str">
        <f>IF(E18="","",E18)</f>
        <v>Vyplň údaj</v>
      </c>
      <c r="G87" s="44"/>
      <c r="H87" s="44"/>
      <c r="I87" s="35" t="s">
        <v>43</v>
      </c>
      <c r="J87" s="40" t="str">
        <f>E24</f>
        <v xml:space="preserve">ing.Pospíšil Michal                  </v>
      </c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0.32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11" customFormat="1" ht="29.28" customHeight="1">
      <c r="A89" s="183"/>
      <c r="B89" s="184"/>
      <c r="C89" s="185" t="s">
        <v>121</v>
      </c>
      <c r="D89" s="186" t="s">
        <v>66</v>
      </c>
      <c r="E89" s="186" t="s">
        <v>62</v>
      </c>
      <c r="F89" s="186" t="s">
        <v>63</v>
      </c>
      <c r="G89" s="186" t="s">
        <v>122</v>
      </c>
      <c r="H89" s="186" t="s">
        <v>123</v>
      </c>
      <c r="I89" s="186" t="s">
        <v>124</v>
      </c>
      <c r="J89" s="186" t="s">
        <v>110</v>
      </c>
      <c r="K89" s="187" t="s">
        <v>125</v>
      </c>
      <c r="L89" s="188"/>
      <c r="M89" s="96" t="s">
        <v>42</v>
      </c>
      <c r="N89" s="97" t="s">
        <v>51</v>
      </c>
      <c r="O89" s="97" t="s">
        <v>126</v>
      </c>
      <c r="P89" s="97" t="s">
        <v>127</v>
      </c>
      <c r="Q89" s="97" t="s">
        <v>128</v>
      </c>
      <c r="R89" s="97" t="s">
        <v>129</v>
      </c>
      <c r="S89" s="97" t="s">
        <v>130</v>
      </c>
      <c r="T89" s="98" t="s">
        <v>131</v>
      </c>
      <c r="U89" s="183"/>
      <c r="V89" s="183"/>
      <c r="W89" s="183"/>
      <c r="X89" s="183"/>
      <c r="Y89" s="183"/>
      <c r="Z89" s="183"/>
      <c r="AA89" s="183"/>
      <c r="AB89" s="183"/>
      <c r="AC89" s="183"/>
      <c r="AD89" s="183"/>
      <c r="AE89" s="183"/>
    </row>
    <row r="90" s="2" customFormat="1" ht="22.8" customHeight="1">
      <c r="A90" s="42"/>
      <c r="B90" s="43"/>
      <c r="C90" s="103" t="s">
        <v>132</v>
      </c>
      <c r="D90" s="44"/>
      <c r="E90" s="44"/>
      <c r="F90" s="44"/>
      <c r="G90" s="44"/>
      <c r="H90" s="44"/>
      <c r="I90" s="44"/>
      <c r="J90" s="189">
        <f>BK90</f>
        <v>0</v>
      </c>
      <c r="K90" s="44"/>
      <c r="L90" s="48"/>
      <c r="M90" s="99"/>
      <c r="N90" s="190"/>
      <c r="O90" s="100"/>
      <c r="P90" s="191">
        <f>P91+P675</f>
        <v>0</v>
      </c>
      <c r="Q90" s="100"/>
      <c r="R90" s="191">
        <f>R91+R675</f>
        <v>761.08573722000006</v>
      </c>
      <c r="S90" s="100"/>
      <c r="T90" s="192">
        <f>T91+T675</f>
        <v>625.36529999999993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80</v>
      </c>
      <c r="AU90" s="20" t="s">
        <v>111</v>
      </c>
      <c r="BK90" s="193">
        <f>BK91+BK675</f>
        <v>0</v>
      </c>
    </row>
    <row r="91" s="12" customFormat="1" ht="25.92" customHeight="1">
      <c r="A91" s="12"/>
      <c r="B91" s="194"/>
      <c r="C91" s="195"/>
      <c r="D91" s="196" t="s">
        <v>80</v>
      </c>
      <c r="E91" s="197" t="s">
        <v>133</v>
      </c>
      <c r="F91" s="197" t="s">
        <v>134</v>
      </c>
      <c r="G91" s="195"/>
      <c r="H91" s="195"/>
      <c r="I91" s="198"/>
      <c r="J91" s="199">
        <f>BK91</f>
        <v>0</v>
      </c>
      <c r="K91" s="195"/>
      <c r="L91" s="200"/>
      <c r="M91" s="201"/>
      <c r="N91" s="202"/>
      <c r="O91" s="202"/>
      <c r="P91" s="203">
        <f>P92+P196+P261+P392+P436+P441</f>
        <v>0</v>
      </c>
      <c r="Q91" s="202"/>
      <c r="R91" s="203">
        <f>R92+R196+R261+R392+R436+R441</f>
        <v>761.08573722000006</v>
      </c>
      <c r="S91" s="202"/>
      <c r="T91" s="204">
        <f>T92+T196+T261+T392+T436+T441</f>
        <v>625.36529999999993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5" t="s">
        <v>86</v>
      </c>
      <c r="AT91" s="206" t="s">
        <v>80</v>
      </c>
      <c r="AU91" s="206" t="s">
        <v>81</v>
      </c>
      <c r="AY91" s="205" t="s">
        <v>135</v>
      </c>
      <c r="BK91" s="207">
        <f>BK92+BK196+BK261+BK392+BK436+BK441</f>
        <v>0</v>
      </c>
    </row>
    <row r="92" s="12" customFormat="1" ht="22.8" customHeight="1">
      <c r="A92" s="12"/>
      <c r="B92" s="194"/>
      <c r="C92" s="195"/>
      <c r="D92" s="196" t="s">
        <v>80</v>
      </c>
      <c r="E92" s="208" t="s">
        <v>136</v>
      </c>
      <c r="F92" s="208" t="s">
        <v>137</v>
      </c>
      <c r="G92" s="195"/>
      <c r="H92" s="195"/>
      <c r="I92" s="198"/>
      <c r="J92" s="209">
        <f>BK92</f>
        <v>0</v>
      </c>
      <c r="K92" s="195"/>
      <c r="L92" s="200"/>
      <c r="M92" s="201"/>
      <c r="N92" s="202"/>
      <c r="O92" s="202"/>
      <c r="P92" s="203">
        <f>SUM(P93:P195)</f>
        <v>0</v>
      </c>
      <c r="Q92" s="202"/>
      <c r="R92" s="203">
        <f>SUM(R93:R195)</f>
        <v>39.477700000000006</v>
      </c>
      <c r="S92" s="202"/>
      <c r="T92" s="204">
        <f>SUM(T93:T195)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5" t="s">
        <v>86</v>
      </c>
      <c r="AT92" s="206" t="s">
        <v>80</v>
      </c>
      <c r="AU92" s="206" t="s">
        <v>86</v>
      </c>
      <c r="AY92" s="205" t="s">
        <v>135</v>
      </c>
      <c r="BK92" s="207">
        <f>SUM(BK93:BK195)</f>
        <v>0</v>
      </c>
    </row>
    <row r="93" s="2" customFormat="1" ht="33" customHeight="1">
      <c r="A93" s="42"/>
      <c r="B93" s="43"/>
      <c r="C93" s="210" t="s">
        <v>86</v>
      </c>
      <c r="D93" s="210" t="s">
        <v>138</v>
      </c>
      <c r="E93" s="211" t="s">
        <v>688</v>
      </c>
      <c r="F93" s="212" t="s">
        <v>689</v>
      </c>
      <c r="G93" s="213" t="s">
        <v>376</v>
      </c>
      <c r="H93" s="214">
        <v>38.299999999999997</v>
      </c>
      <c r="I93" s="215"/>
      <c r="J93" s="216">
        <f>ROUND(I93*H93,2)</f>
        <v>0</v>
      </c>
      <c r="K93" s="212" t="s">
        <v>142</v>
      </c>
      <c r="L93" s="48"/>
      <c r="M93" s="217" t="s">
        <v>42</v>
      </c>
      <c r="N93" s="218" t="s">
        <v>52</v>
      </c>
      <c r="O93" s="88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21" t="s">
        <v>97</v>
      </c>
      <c r="AT93" s="221" t="s">
        <v>138</v>
      </c>
      <c r="AU93" s="221" t="s">
        <v>91</v>
      </c>
      <c r="AY93" s="20" t="s">
        <v>135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20" t="s">
        <v>86</v>
      </c>
      <c r="BK93" s="222">
        <f>ROUND(I93*H93,2)</f>
        <v>0</v>
      </c>
      <c r="BL93" s="20" t="s">
        <v>97</v>
      </c>
      <c r="BM93" s="221" t="s">
        <v>690</v>
      </c>
    </row>
    <row r="94" s="2" customFormat="1">
      <c r="A94" s="42"/>
      <c r="B94" s="43"/>
      <c r="C94" s="44"/>
      <c r="D94" s="223" t="s">
        <v>144</v>
      </c>
      <c r="E94" s="44"/>
      <c r="F94" s="224" t="s">
        <v>691</v>
      </c>
      <c r="G94" s="44"/>
      <c r="H94" s="44"/>
      <c r="I94" s="225"/>
      <c r="J94" s="44"/>
      <c r="K94" s="44"/>
      <c r="L94" s="48"/>
      <c r="M94" s="226"/>
      <c r="N94" s="227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144</v>
      </c>
      <c r="AU94" s="20" t="s">
        <v>91</v>
      </c>
    </row>
    <row r="95" s="2" customFormat="1">
      <c r="A95" s="42"/>
      <c r="B95" s="43"/>
      <c r="C95" s="44"/>
      <c r="D95" s="228" t="s">
        <v>146</v>
      </c>
      <c r="E95" s="44"/>
      <c r="F95" s="229" t="s">
        <v>692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146</v>
      </c>
      <c r="AU95" s="20" t="s">
        <v>91</v>
      </c>
    </row>
    <row r="96" s="13" customFormat="1">
      <c r="A96" s="13"/>
      <c r="B96" s="230"/>
      <c r="C96" s="231"/>
      <c r="D96" s="223" t="s">
        <v>148</v>
      </c>
      <c r="E96" s="232" t="s">
        <v>42</v>
      </c>
      <c r="F96" s="233" t="s">
        <v>1108</v>
      </c>
      <c r="G96" s="231"/>
      <c r="H96" s="232" t="s">
        <v>42</v>
      </c>
      <c r="I96" s="234"/>
      <c r="J96" s="231"/>
      <c r="K96" s="231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148</v>
      </c>
      <c r="AU96" s="239" t="s">
        <v>91</v>
      </c>
      <c r="AV96" s="13" t="s">
        <v>86</v>
      </c>
      <c r="AW96" s="13" t="s">
        <v>40</v>
      </c>
      <c r="AX96" s="13" t="s">
        <v>81</v>
      </c>
      <c r="AY96" s="239" t="s">
        <v>135</v>
      </c>
    </row>
    <row r="97" s="14" customFormat="1">
      <c r="A97" s="14"/>
      <c r="B97" s="240"/>
      <c r="C97" s="241"/>
      <c r="D97" s="223" t="s">
        <v>148</v>
      </c>
      <c r="E97" s="242" t="s">
        <v>42</v>
      </c>
      <c r="F97" s="243" t="s">
        <v>1109</v>
      </c>
      <c r="G97" s="241"/>
      <c r="H97" s="244">
        <v>38.299999999999997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0" t="s">
        <v>148</v>
      </c>
      <c r="AU97" s="250" t="s">
        <v>91</v>
      </c>
      <c r="AV97" s="14" t="s">
        <v>91</v>
      </c>
      <c r="AW97" s="14" t="s">
        <v>40</v>
      </c>
      <c r="AX97" s="14" t="s">
        <v>86</v>
      </c>
      <c r="AY97" s="250" t="s">
        <v>135</v>
      </c>
    </row>
    <row r="98" s="2" customFormat="1" ht="33" customHeight="1">
      <c r="A98" s="42"/>
      <c r="B98" s="43"/>
      <c r="C98" s="210" t="s">
        <v>91</v>
      </c>
      <c r="D98" s="210" t="s">
        <v>138</v>
      </c>
      <c r="E98" s="211" t="s">
        <v>695</v>
      </c>
      <c r="F98" s="212" t="s">
        <v>696</v>
      </c>
      <c r="G98" s="213" t="s">
        <v>376</v>
      </c>
      <c r="H98" s="214">
        <v>35.700000000000003</v>
      </c>
      <c r="I98" s="215"/>
      <c r="J98" s="216">
        <f>ROUND(I98*H98,2)</f>
        <v>0</v>
      </c>
      <c r="K98" s="212" t="s">
        <v>142</v>
      </c>
      <c r="L98" s="48"/>
      <c r="M98" s="217" t="s">
        <v>42</v>
      </c>
      <c r="N98" s="218" t="s">
        <v>52</v>
      </c>
      <c r="O98" s="88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1" t="s">
        <v>97</v>
      </c>
      <c r="AT98" s="221" t="s">
        <v>138</v>
      </c>
      <c r="AU98" s="221" t="s">
        <v>91</v>
      </c>
      <c r="AY98" s="20" t="s">
        <v>135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20" t="s">
        <v>86</v>
      </c>
      <c r="BK98" s="222">
        <f>ROUND(I98*H98,2)</f>
        <v>0</v>
      </c>
      <c r="BL98" s="20" t="s">
        <v>97</v>
      </c>
      <c r="BM98" s="221" t="s">
        <v>697</v>
      </c>
    </row>
    <row r="99" s="2" customFormat="1">
      <c r="A99" s="42"/>
      <c r="B99" s="43"/>
      <c r="C99" s="44"/>
      <c r="D99" s="223" t="s">
        <v>144</v>
      </c>
      <c r="E99" s="44"/>
      <c r="F99" s="224" t="s">
        <v>698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144</v>
      </c>
      <c r="AU99" s="20" t="s">
        <v>91</v>
      </c>
    </row>
    <row r="100" s="2" customFormat="1">
      <c r="A100" s="42"/>
      <c r="B100" s="43"/>
      <c r="C100" s="44"/>
      <c r="D100" s="228" t="s">
        <v>146</v>
      </c>
      <c r="E100" s="44"/>
      <c r="F100" s="229" t="s">
        <v>699</v>
      </c>
      <c r="G100" s="44"/>
      <c r="H100" s="44"/>
      <c r="I100" s="225"/>
      <c r="J100" s="44"/>
      <c r="K100" s="44"/>
      <c r="L100" s="48"/>
      <c r="M100" s="226"/>
      <c r="N100" s="227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146</v>
      </c>
      <c r="AU100" s="20" t="s">
        <v>91</v>
      </c>
    </row>
    <row r="101" s="13" customFormat="1">
      <c r="A101" s="13"/>
      <c r="B101" s="230"/>
      <c r="C101" s="231"/>
      <c r="D101" s="223" t="s">
        <v>148</v>
      </c>
      <c r="E101" s="232" t="s">
        <v>42</v>
      </c>
      <c r="F101" s="233" t="s">
        <v>1110</v>
      </c>
      <c r="G101" s="231"/>
      <c r="H101" s="232" t="s">
        <v>42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148</v>
      </c>
      <c r="AU101" s="239" t="s">
        <v>91</v>
      </c>
      <c r="AV101" s="13" t="s">
        <v>86</v>
      </c>
      <c r="AW101" s="13" t="s">
        <v>40</v>
      </c>
      <c r="AX101" s="13" t="s">
        <v>81</v>
      </c>
      <c r="AY101" s="239" t="s">
        <v>135</v>
      </c>
    </row>
    <row r="102" s="14" customFormat="1">
      <c r="A102" s="14"/>
      <c r="B102" s="240"/>
      <c r="C102" s="241"/>
      <c r="D102" s="223" t="s">
        <v>148</v>
      </c>
      <c r="E102" s="242" t="s">
        <v>42</v>
      </c>
      <c r="F102" s="243" t="s">
        <v>1111</v>
      </c>
      <c r="G102" s="241"/>
      <c r="H102" s="244">
        <v>35.700000000000003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148</v>
      </c>
      <c r="AU102" s="250" t="s">
        <v>91</v>
      </c>
      <c r="AV102" s="14" t="s">
        <v>91</v>
      </c>
      <c r="AW102" s="14" t="s">
        <v>40</v>
      </c>
      <c r="AX102" s="14" t="s">
        <v>86</v>
      </c>
      <c r="AY102" s="250" t="s">
        <v>135</v>
      </c>
    </row>
    <row r="103" s="2" customFormat="1" ht="24.15" customHeight="1">
      <c r="A103" s="42"/>
      <c r="B103" s="43"/>
      <c r="C103" s="210" t="s">
        <v>94</v>
      </c>
      <c r="D103" s="210" t="s">
        <v>138</v>
      </c>
      <c r="E103" s="211" t="s">
        <v>702</v>
      </c>
      <c r="F103" s="212" t="s">
        <v>703</v>
      </c>
      <c r="G103" s="213" t="s">
        <v>376</v>
      </c>
      <c r="H103" s="214">
        <v>1.256</v>
      </c>
      <c r="I103" s="215"/>
      <c r="J103" s="216">
        <f>ROUND(I103*H103,2)</f>
        <v>0</v>
      </c>
      <c r="K103" s="212" t="s">
        <v>142</v>
      </c>
      <c r="L103" s="48"/>
      <c r="M103" s="217" t="s">
        <v>42</v>
      </c>
      <c r="N103" s="218" t="s">
        <v>52</v>
      </c>
      <c r="O103" s="88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1" t="s">
        <v>97</v>
      </c>
      <c r="AT103" s="221" t="s">
        <v>138</v>
      </c>
      <c r="AU103" s="221" t="s">
        <v>91</v>
      </c>
      <c r="AY103" s="20" t="s">
        <v>135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0" t="s">
        <v>86</v>
      </c>
      <c r="BK103" s="222">
        <f>ROUND(I103*H103,2)</f>
        <v>0</v>
      </c>
      <c r="BL103" s="20" t="s">
        <v>97</v>
      </c>
      <c r="BM103" s="221" t="s">
        <v>704</v>
      </c>
    </row>
    <row r="104" s="2" customFormat="1">
      <c r="A104" s="42"/>
      <c r="B104" s="43"/>
      <c r="C104" s="44"/>
      <c r="D104" s="223" t="s">
        <v>144</v>
      </c>
      <c r="E104" s="44"/>
      <c r="F104" s="224" t="s">
        <v>705</v>
      </c>
      <c r="G104" s="44"/>
      <c r="H104" s="44"/>
      <c r="I104" s="225"/>
      <c r="J104" s="44"/>
      <c r="K104" s="44"/>
      <c r="L104" s="48"/>
      <c r="M104" s="226"/>
      <c r="N104" s="227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144</v>
      </c>
      <c r="AU104" s="20" t="s">
        <v>91</v>
      </c>
    </row>
    <row r="105" s="2" customFormat="1">
      <c r="A105" s="42"/>
      <c r="B105" s="43"/>
      <c r="C105" s="44"/>
      <c r="D105" s="228" t="s">
        <v>146</v>
      </c>
      <c r="E105" s="44"/>
      <c r="F105" s="229" t="s">
        <v>706</v>
      </c>
      <c r="G105" s="44"/>
      <c r="H105" s="44"/>
      <c r="I105" s="225"/>
      <c r="J105" s="44"/>
      <c r="K105" s="44"/>
      <c r="L105" s="48"/>
      <c r="M105" s="226"/>
      <c r="N105" s="227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146</v>
      </c>
      <c r="AU105" s="20" t="s">
        <v>91</v>
      </c>
    </row>
    <row r="106" s="13" customFormat="1">
      <c r="A106" s="13"/>
      <c r="B106" s="230"/>
      <c r="C106" s="231"/>
      <c r="D106" s="223" t="s">
        <v>148</v>
      </c>
      <c r="E106" s="232" t="s">
        <v>42</v>
      </c>
      <c r="F106" s="233" t="s">
        <v>1112</v>
      </c>
      <c r="G106" s="231"/>
      <c r="H106" s="232" t="s">
        <v>42</v>
      </c>
      <c r="I106" s="234"/>
      <c r="J106" s="231"/>
      <c r="K106" s="231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148</v>
      </c>
      <c r="AU106" s="239" t="s">
        <v>91</v>
      </c>
      <c r="AV106" s="13" t="s">
        <v>86</v>
      </c>
      <c r="AW106" s="13" t="s">
        <v>40</v>
      </c>
      <c r="AX106" s="13" t="s">
        <v>81</v>
      </c>
      <c r="AY106" s="239" t="s">
        <v>135</v>
      </c>
    </row>
    <row r="107" s="14" customFormat="1">
      <c r="A107" s="14"/>
      <c r="B107" s="240"/>
      <c r="C107" s="241"/>
      <c r="D107" s="223" t="s">
        <v>148</v>
      </c>
      <c r="E107" s="242" t="s">
        <v>42</v>
      </c>
      <c r="F107" s="243" t="s">
        <v>708</v>
      </c>
      <c r="G107" s="241"/>
      <c r="H107" s="244">
        <v>1.256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0" t="s">
        <v>148</v>
      </c>
      <c r="AU107" s="250" t="s">
        <v>91</v>
      </c>
      <c r="AV107" s="14" t="s">
        <v>91</v>
      </c>
      <c r="AW107" s="14" t="s">
        <v>40</v>
      </c>
      <c r="AX107" s="14" t="s">
        <v>86</v>
      </c>
      <c r="AY107" s="250" t="s">
        <v>135</v>
      </c>
    </row>
    <row r="108" s="2" customFormat="1" ht="37.8" customHeight="1">
      <c r="A108" s="42"/>
      <c r="B108" s="43"/>
      <c r="C108" s="210" t="s">
        <v>97</v>
      </c>
      <c r="D108" s="210" t="s">
        <v>138</v>
      </c>
      <c r="E108" s="211" t="s">
        <v>709</v>
      </c>
      <c r="F108" s="212" t="s">
        <v>710</v>
      </c>
      <c r="G108" s="213" t="s">
        <v>376</v>
      </c>
      <c r="H108" s="214">
        <v>38.299999999999997</v>
      </c>
      <c r="I108" s="215"/>
      <c r="J108" s="216">
        <f>ROUND(I108*H108,2)</f>
        <v>0</v>
      </c>
      <c r="K108" s="212" t="s">
        <v>142</v>
      </c>
      <c r="L108" s="48"/>
      <c r="M108" s="217" t="s">
        <v>42</v>
      </c>
      <c r="N108" s="218" t="s">
        <v>52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97</v>
      </c>
      <c r="AT108" s="221" t="s">
        <v>138</v>
      </c>
      <c r="AU108" s="221" t="s">
        <v>91</v>
      </c>
      <c r="AY108" s="20" t="s">
        <v>135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97</v>
      </c>
      <c r="BM108" s="221" t="s">
        <v>711</v>
      </c>
    </row>
    <row r="109" s="2" customFormat="1">
      <c r="A109" s="42"/>
      <c r="B109" s="43"/>
      <c r="C109" s="44"/>
      <c r="D109" s="223" t="s">
        <v>144</v>
      </c>
      <c r="E109" s="44"/>
      <c r="F109" s="224" t="s">
        <v>712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144</v>
      </c>
      <c r="AU109" s="20" t="s">
        <v>91</v>
      </c>
    </row>
    <row r="110" s="2" customFormat="1">
      <c r="A110" s="42"/>
      <c r="B110" s="43"/>
      <c r="C110" s="44"/>
      <c r="D110" s="228" t="s">
        <v>146</v>
      </c>
      <c r="E110" s="44"/>
      <c r="F110" s="229" t="s">
        <v>713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146</v>
      </c>
      <c r="AU110" s="20" t="s">
        <v>91</v>
      </c>
    </row>
    <row r="111" s="13" customFormat="1">
      <c r="A111" s="13"/>
      <c r="B111" s="230"/>
      <c r="C111" s="231"/>
      <c r="D111" s="223" t="s">
        <v>148</v>
      </c>
      <c r="E111" s="232" t="s">
        <v>42</v>
      </c>
      <c r="F111" s="233" t="s">
        <v>1108</v>
      </c>
      <c r="G111" s="231"/>
      <c r="H111" s="232" t="s">
        <v>42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148</v>
      </c>
      <c r="AU111" s="239" t="s">
        <v>91</v>
      </c>
      <c r="AV111" s="13" t="s">
        <v>86</v>
      </c>
      <c r="AW111" s="13" t="s">
        <v>40</v>
      </c>
      <c r="AX111" s="13" t="s">
        <v>81</v>
      </c>
      <c r="AY111" s="239" t="s">
        <v>135</v>
      </c>
    </row>
    <row r="112" s="14" customFormat="1">
      <c r="A112" s="14"/>
      <c r="B112" s="240"/>
      <c r="C112" s="241"/>
      <c r="D112" s="223" t="s">
        <v>148</v>
      </c>
      <c r="E112" s="242" t="s">
        <v>42</v>
      </c>
      <c r="F112" s="243" t="s">
        <v>1109</v>
      </c>
      <c r="G112" s="241"/>
      <c r="H112" s="244">
        <v>38.299999999999997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148</v>
      </c>
      <c r="AU112" s="250" t="s">
        <v>91</v>
      </c>
      <c r="AV112" s="14" t="s">
        <v>91</v>
      </c>
      <c r="AW112" s="14" t="s">
        <v>40</v>
      </c>
      <c r="AX112" s="14" t="s">
        <v>86</v>
      </c>
      <c r="AY112" s="250" t="s">
        <v>135</v>
      </c>
    </row>
    <row r="113" s="2" customFormat="1" ht="37.8" customHeight="1">
      <c r="A113" s="42"/>
      <c r="B113" s="43"/>
      <c r="C113" s="210" t="s">
        <v>100</v>
      </c>
      <c r="D113" s="210" t="s">
        <v>138</v>
      </c>
      <c r="E113" s="211" t="s">
        <v>714</v>
      </c>
      <c r="F113" s="212" t="s">
        <v>715</v>
      </c>
      <c r="G113" s="213" t="s">
        <v>376</v>
      </c>
      <c r="H113" s="214">
        <v>36.956000000000003</v>
      </c>
      <c r="I113" s="215"/>
      <c r="J113" s="216">
        <f>ROUND(I113*H113,2)</f>
        <v>0</v>
      </c>
      <c r="K113" s="212" t="s">
        <v>142</v>
      </c>
      <c r="L113" s="48"/>
      <c r="M113" s="217" t="s">
        <v>42</v>
      </c>
      <c r="N113" s="218" t="s">
        <v>52</v>
      </c>
      <c r="O113" s="88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1" t="s">
        <v>97</v>
      </c>
      <c r="AT113" s="221" t="s">
        <v>138</v>
      </c>
      <c r="AU113" s="221" t="s">
        <v>91</v>
      </c>
      <c r="AY113" s="20" t="s">
        <v>135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0" t="s">
        <v>86</v>
      </c>
      <c r="BK113" s="222">
        <f>ROUND(I113*H113,2)</f>
        <v>0</v>
      </c>
      <c r="BL113" s="20" t="s">
        <v>97</v>
      </c>
      <c r="BM113" s="221" t="s">
        <v>716</v>
      </c>
    </row>
    <row r="114" s="2" customFormat="1">
      <c r="A114" s="42"/>
      <c r="B114" s="43"/>
      <c r="C114" s="44"/>
      <c r="D114" s="223" t="s">
        <v>144</v>
      </c>
      <c r="E114" s="44"/>
      <c r="F114" s="224" t="s">
        <v>717</v>
      </c>
      <c r="G114" s="44"/>
      <c r="H114" s="44"/>
      <c r="I114" s="225"/>
      <c r="J114" s="44"/>
      <c r="K114" s="44"/>
      <c r="L114" s="48"/>
      <c r="M114" s="226"/>
      <c r="N114" s="227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144</v>
      </c>
      <c r="AU114" s="20" t="s">
        <v>91</v>
      </c>
    </row>
    <row r="115" s="2" customFormat="1">
      <c r="A115" s="42"/>
      <c r="B115" s="43"/>
      <c r="C115" s="44"/>
      <c r="D115" s="228" t="s">
        <v>146</v>
      </c>
      <c r="E115" s="44"/>
      <c r="F115" s="229" t="s">
        <v>718</v>
      </c>
      <c r="G115" s="44"/>
      <c r="H115" s="44"/>
      <c r="I115" s="225"/>
      <c r="J115" s="44"/>
      <c r="K115" s="44"/>
      <c r="L115" s="48"/>
      <c r="M115" s="226"/>
      <c r="N115" s="227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146</v>
      </c>
      <c r="AU115" s="20" t="s">
        <v>91</v>
      </c>
    </row>
    <row r="116" s="13" customFormat="1">
      <c r="A116" s="13"/>
      <c r="B116" s="230"/>
      <c r="C116" s="231"/>
      <c r="D116" s="223" t="s">
        <v>148</v>
      </c>
      <c r="E116" s="232" t="s">
        <v>42</v>
      </c>
      <c r="F116" s="233" t="s">
        <v>1110</v>
      </c>
      <c r="G116" s="231"/>
      <c r="H116" s="232" t="s">
        <v>42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148</v>
      </c>
      <c r="AU116" s="239" t="s">
        <v>91</v>
      </c>
      <c r="AV116" s="13" t="s">
        <v>86</v>
      </c>
      <c r="AW116" s="13" t="s">
        <v>40</v>
      </c>
      <c r="AX116" s="13" t="s">
        <v>81</v>
      </c>
      <c r="AY116" s="239" t="s">
        <v>135</v>
      </c>
    </row>
    <row r="117" s="14" customFormat="1">
      <c r="A117" s="14"/>
      <c r="B117" s="240"/>
      <c r="C117" s="241"/>
      <c r="D117" s="223" t="s">
        <v>148</v>
      </c>
      <c r="E117" s="242" t="s">
        <v>42</v>
      </c>
      <c r="F117" s="243" t="s">
        <v>1111</v>
      </c>
      <c r="G117" s="241"/>
      <c r="H117" s="244">
        <v>35.700000000000003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148</v>
      </c>
      <c r="AU117" s="250" t="s">
        <v>91</v>
      </c>
      <c r="AV117" s="14" t="s">
        <v>91</v>
      </c>
      <c r="AW117" s="14" t="s">
        <v>40</v>
      </c>
      <c r="AX117" s="14" t="s">
        <v>81</v>
      </c>
      <c r="AY117" s="250" t="s">
        <v>135</v>
      </c>
    </row>
    <row r="118" s="13" customFormat="1">
      <c r="A118" s="13"/>
      <c r="B118" s="230"/>
      <c r="C118" s="231"/>
      <c r="D118" s="223" t="s">
        <v>148</v>
      </c>
      <c r="E118" s="232" t="s">
        <v>42</v>
      </c>
      <c r="F118" s="233" t="s">
        <v>1112</v>
      </c>
      <c r="G118" s="231"/>
      <c r="H118" s="232" t="s">
        <v>42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148</v>
      </c>
      <c r="AU118" s="239" t="s">
        <v>91</v>
      </c>
      <c r="AV118" s="13" t="s">
        <v>86</v>
      </c>
      <c r="AW118" s="13" t="s">
        <v>40</v>
      </c>
      <c r="AX118" s="13" t="s">
        <v>81</v>
      </c>
      <c r="AY118" s="239" t="s">
        <v>135</v>
      </c>
    </row>
    <row r="119" s="14" customFormat="1">
      <c r="A119" s="14"/>
      <c r="B119" s="240"/>
      <c r="C119" s="241"/>
      <c r="D119" s="223" t="s">
        <v>148</v>
      </c>
      <c r="E119" s="242" t="s">
        <v>42</v>
      </c>
      <c r="F119" s="243" t="s">
        <v>708</v>
      </c>
      <c r="G119" s="241"/>
      <c r="H119" s="244">
        <v>1.256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148</v>
      </c>
      <c r="AU119" s="250" t="s">
        <v>91</v>
      </c>
      <c r="AV119" s="14" t="s">
        <v>91</v>
      </c>
      <c r="AW119" s="14" t="s">
        <v>40</v>
      </c>
      <c r="AX119" s="14" t="s">
        <v>81</v>
      </c>
      <c r="AY119" s="250" t="s">
        <v>135</v>
      </c>
    </row>
    <row r="120" s="2" customFormat="1" ht="37.8" customHeight="1">
      <c r="A120" s="42"/>
      <c r="B120" s="43"/>
      <c r="C120" s="210" t="s">
        <v>177</v>
      </c>
      <c r="D120" s="210" t="s">
        <v>138</v>
      </c>
      <c r="E120" s="211" t="s">
        <v>719</v>
      </c>
      <c r="F120" s="212" t="s">
        <v>720</v>
      </c>
      <c r="G120" s="213" t="s">
        <v>376</v>
      </c>
      <c r="H120" s="214">
        <v>36.956000000000003</v>
      </c>
      <c r="I120" s="215"/>
      <c r="J120" s="216">
        <f>ROUND(I120*H120,2)</f>
        <v>0</v>
      </c>
      <c r="K120" s="212" t="s">
        <v>142</v>
      </c>
      <c r="L120" s="48"/>
      <c r="M120" s="217" t="s">
        <v>42</v>
      </c>
      <c r="N120" s="218" t="s">
        <v>52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1" t="s">
        <v>97</v>
      </c>
      <c r="AT120" s="221" t="s">
        <v>138</v>
      </c>
      <c r="AU120" s="221" t="s">
        <v>91</v>
      </c>
      <c r="AY120" s="20" t="s">
        <v>135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20" t="s">
        <v>86</v>
      </c>
      <c r="BK120" s="222">
        <f>ROUND(I120*H120,2)</f>
        <v>0</v>
      </c>
      <c r="BL120" s="20" t="s">
        <v>97</v>
      </c>
      <c r="BM120" s="221" t="s">
        <v>721</v>
      </c>
    </row>
    <row r="121" s="2" customFormat="1">
      <c r="A121" s="42"/>
      <c r="B121" s="43"/>
      <c r="C121" s="44"/>
      <c r="D121" s="223" t="s">
        <v>144</v>
      </c>
      <c r="E121" s="44"/>
      <c r="F121" s="224" t="s">
        <v>722</v>
      </c>
      <c r="G121" s="44"/>
      <c r="H121" s="44"/>
      <c r="I121" s="225"/>
      <c r="J121" s="44"/>
      <c r="K121" s="44"/>
      <c r="L121" s="48"/>
      <c r="M121" s="226"/>
      <c r="N121" s="227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144</v>
      </c>
      <c r="AU121" s="20" t="s">
        <v>91</v>
      </c>
    </row>
    <row r="122" s="2" customFormat="1">
      <c r="A122" s="42"/>
      <c r="B122" s="43"/>
      <c r="C122" s="44"/>
      <c r="D122" s="228" t="s">
        <v>146</v>
      </c>
      <c r="E122" s="44"/>
      <c r="F122" s="229" t="s">
        <v>723</v>
      </c>
      <c r="G122" s="44"/>
      <c r="H122" s="44"/>
      <c r="I122" s="225"/>
      <c r="J122" s="44"/>
      <c r="K122" s="44"/>
      <c r="L122" s="48"/>
      <c r="M122" s="226"/>
      <c r="N122" s="227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146</v>
      </c>
      <c r="AU122" s="20" t="s">
        <v>91</v>
      </c>
    </row>
    <row r="123" s="2" customFormat="1">
      <c r="A123" s="42"/>
      <c r="B123" s="43"/>
      <c r="C123" s="44"/>
      <c r="D123" s="223" t="s">
        <v>189</v>
      </c>
      <c r="E123" s="44"/>
      <c r="F123" s="261" t="s">
        <v>724</v>
      </c>
      <c r="G123" s="44"/>
      <c r="H123" s="44"/>
      <c r="I123" s="225"/>
      <c r="J123" s="44"/>
      <c r="K123" s="44"/>
      <c r="L123" s="48"/>
      <c r="M123" s="226"/>
      <c r="N123" s="227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189</v>
      </c>
      <c r="AU123" s="20" t="s">
        <v>91</v>
      </c>
    </row>
    <row r="124" s="13" customFormat="1">
      <c r="A124" s="13"/>
      <c r="B124" s="230"/>
      <c r="C124" s="231"/>
      <c r="D124" s="223" t="s">
        <v>148</v>
      </c>
      <c r="E124" s="232" t="s">
        <v>42</v>
      </c>
      <c r="F124" s="233" t="s">
        <v>725</v>
      </c>
      <c r="G124" s="231"/>
      <c r="H124" s="232" t="s">
        <v>42</v>
      </c>
      <c r="I124" s="234"/>
      <c r="J124" s="231"/>
      <c r="K124" s="231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148</v>
      </c>
      <c r="AU124" s="239" t="s">
        <v>91</v>
      </c>
      <c r="AV124" s="13" t="s">
        <v>86</v>
      </c>
      <c r="AW124" s="13" t="s">
        <v>40</v>
      </c>
      <c r="AX124" s="13" t="s">
        <v>81</v>
      </c>
      <c r="AY124" s="239" t="s">
        <v>135</v>
      </c>
    </row>
    <row r="125" s="13" customFormat="1">
      <c r="A125" s="13"/>
      <c r="B125" s="230"/>
      <c r="C125" s="231"/>
      <c r="D125" s="223" t="s">
        <v>148</v>
      </c>
      <c r="E125" s="232" t="s">
        <v>42</v>
      </c>
      <c r="F125" s="233" t="s">
        <v>1110</v>
      </c>
      <c r="G125" s="231"/>
      <c r="H125" s="232" t="s">
        <v>42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148</v>
      </c>
      <c r="AU125" s="239" t="s">
        <v>91</v>
      </c>
      <c r="AV125" s="13" t="s">
        <v>86</v>
      </c>
      <c r="AW125" s="13" t="s">
        <v>40</v>
      </c>
      <c r="AX125" s="13" t="s">
        <v>81</v>
      </c>
      <c r="AY125" s="239" t="s">
        <v>135</v>
      </c>
    </row>
    <row r="126" s="14" customFormat="1">
      <c r="A126" s="14"/>
      <c r="B126" s="240"/>
      <c r="C126" s="241"/>
      <c r="D126" s="223" t="s">
        <v>148</v>
      </c>
      <c r="E126" s="242" t="s">
        <v>42</v>
      </c>
      <c r="F126" s="243" t="s">
        <v>1113</v>
      </c>
      <c r="G126" s="241"/>
      <c r="H126" s="244">
        <v>35.700000000000003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148</v>
      </c>
      <c r="AU126" s="250" t="s">
        <v>91</v>
      </c>
      <c r="AV126" s="14" t="s">
        <v>91</v>
      </c>
      <c r="AW126" s="14" t="s">
        <v>40</v>
      </c>
      <c r="AX126" s="14" t="s">
        <v>81</v>
      </c>
      <c r="AY126" s="250" t="s">
        <v>135</v>
      </c>
    </row>
    <row r="127" s="13" customFormat="1">
      <c r="A127" s="13"/>
      <c r="B127" s="230"/>
      <c r="C127" s="231"/>
      <c r="D127" s="223" t="s">
        <v>148</v>
      </c>
      <c r="E127" s="232" t="s">
        <v>42</v>
      </c>
      <c r="F127" s="233" t="s">
        <v>1112</v>
      </c>
      <c r="G127" s="231"/>
      <c r="H127" s="232" t="s">
        <v>42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148</v>
      </c>
      <c r="AU127" s="239" t="s">
        <v>91</v>
      </c>
      <c r="AV127" s="13" t="s">
        <v>86</v>
      </c>
      <c r="AW127" s="13" t="s">
        <v>40</v>
      </c>
      <c r="AX127" s="13" t="s">
        <v>81</v>
      </c>
      <c r="AY127" s="239" t="s">
        <v>135</v>
      </c>
    </row>
    <row r="128" s="14" customFormat="1">
      <c r="A128" s="14"/>
      <c r="B128" s="240"/>
      <c r="C128" s="241"/>
      <c r="D128" s="223" t="s">
        <v>148</v>
      </c>
      <c r="E128" s="242" t="s">
        <v>42</v>
      </c>
      <c r="F128" s="243" t="s">
        <v>727</v>
      </c>
      <c r="G128" s="241"/>
      <c r="H128" s="244">
        <v>1.256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148</v>
      </c>
      <c r="AU128" s="250" t="s">
        <v>91</v>
      </c>
      <c r="AV128" s="14" t="s">
        <v>91</v>
      </c>
      <c r="AW128" s="14" t="s">
        <v>40</v>
      </c>
      <c r="AX128" s="14" t="s">
        <v>81</v>
      </c>
      <c r="AY128" s="250" t="s">
        <v>135</v>
      </c>
    </row>
    <row r="129" s="2" customFormat="1" ht="24.15" customHeight="1">
      <c r="A129" s="42"/>
      <c r="B129" s="43"/>
      <c r="C129" s="210" t="s">
        <v>183</v>
      </c>
      <c r="D129" s="210" t="s">
        <v>138</v>
      </c>
      <c r="E129" s="211" t="s">
        <v>728</v>
      </c>
      <c r="F129" s="212" t="s">
        <v>729</v>
      </c>
      <c r="G129" s="213" t="s">
        <v>158</v>
      </c>
      <c r="H129" s="214">
        <v>66.521000000000001</v>
      </c>
      <c r="I129" s="215"/>
      <c r="J129" s="216">
        <f>ROUND(I129*H129,2)</f>
        <v>0</v>
      </c>
      <c r="K129" s="212" t="s">
        <v>142</v>
      </c>
      <c r="L129" s="48"/>
      <c r="M129" s="217" t="s">
        <v>42</v>
      </c>
      <c r="N129" s="218" t="s">
        <v>52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1" t="s">
        <v>97</v>
      </c>
      <c r="AT129" s="221" t="s">
        <v>138</v>
      </c>
      <c r="AU129" s="221" t="s">
        <v>91</v>
      </c>
      <c r="AY129" s="20" t="s">
        <v>135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20" t="s">
        <v>86</v>
      </c>
      <c r="BK129" s="222">
        <f>ROUND(I129*H129,2)</f>
        <v>0</v>
      </c>
      <c r="BL129" s="20" t="s">
        <v>97</v>
      </c>
      <c r="BM129" s="221" t="s">
        <v>730</v>
      </c>
    </row>
    <row r="130" s="2" customFormat="1">
      <c r="A130" s="42"/>
      <c r="B130" s="43"/>
      <c r="C130" s="44"/>
      <c r="D130" s="223" t="s">
        <v>144</v>
      </c>
      <c r="E130" s="44"/>
      <c r="F130" s="224" t="s">
        <v>731</v>
      </c>
      <c r="G130" s="44"/>
      <c r="H130" s="44"/>
      <c r="I130" s="225"/>
      <c r="J130" s="44"/>
      <c r="K130" s="44"/>
      <c r="L130" s="48"/>
      <c r="M130" s="226"/>
      <c r="N130" s="227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144</v>
      </c>
      <c r="AU130" s="20" t="s">
        <v>91</v>
      </c>
    </row>
    <row r="131" s="2" customFormat="1">
      <c r="A131" s="42"/>
      <c r="B131" s="43"/>
      <c r="C131" s="44"/>
      <c r="D131" s="228" t="s">
        <v>146</v>
      </c>
      <c r="E131" s="44"/>
      <c r="F131" s="229" t="s">
        <v>732</v>
      </c>
      <c r="G131" s="44"/>
      <c r="H131" s="44"/>
      <c r="I131" s="225"/>
      <c r="J131" s="44"/>
      <c r="K131" s="44"/>
      <c r="L131" s="48"/>
      <c r="M131" s="226"/>
      <c r="N131" s="227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146</v>
      </c>
      <c r="AU131" s="20" t="s">
        <v>91</v>
      </c>
    </row>
    <row r="132" s="2" customFormat="1">
      <c r="A132" s="42"/>
      <c r="B132" s="43"/>
      <c r="C132" s="44"/>
      <c r="D132" s="223" t="s">
        <v>189</v>
      </c>
      <c r="E132" s="44"/>
      <c r="F132" s="261" t="s">
        <v>655</v>
      </c>
      <c r="G132" s="44"/>
      <c r="H132" s="44"/>
      <c r="I132" s="225"/>
      <c r="J132" s="44"/>
      <c r="K132" s="44"/>
      <c r="L132" s="48"/>
      <c r="M132" s="226"/>
      <c r="N132" s="227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189</v>
      </c>
      <c r="AU132" s="20" t="s">
        <v>91</v>
      </c>
    </row>
    <row r="133" s="13" customFormat="1">
      <c r="A133" s="13"/>
      <c r="B133" s="230"/>
      <c r="C133" s="231"/>
      <c r="D133" s="223" t="s">
        <v>148</v>
      </c>
      <c r="E133" s="232" t="s">
        <v>42</v>
      </c>
      <c r="F133" s="233" t="s">
        <v>1110</v>
      </c>
      <c r="G133" s="231"/>
      <c r="H133" s="232" t="s">
        <v>42</v>
      </c>
      <c r="I133" s="234"/>
      <c r="J133" s="231"/>
      <c r="K133" s="231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148</v>
      </c>
      <c r="AU133" s="239" t="s">
        <v>91</v>
      </c>
      <c r="AV133" s="13" t="s">
        <v>86</v>
      </c>
      <c r="AW133" s="13" t="s">
        <v>40</v>
      </c>
      <c r="AX133" s="13" t="s">
        <v>81</v>
      </c>
      <c r="AY133" s="239" t="s">
        <v>135</v>
      </c>
    </row>
    <row r="134" s="14" customFormat="1">
      <c r="A134" s="14"/>
      <c r="B134" s="240"/>
      <c r="C134" s="241"/>
      <c r="D134" s="223" t="s">
        <v>148</v>
      </c>
      <c r="E134" s="242" t="s">
        <v>42</v>
      </c>
      <c r="F134" s="243" t="s">
        <v>1114</v>
      </c>
      <c r="G134" s="241"/>
      <c r="H134" s="244">
        <v>64.260000000000005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148</v>
      </c>
      <c r="AU134" s="250" t="s">
        <v>91</v>
      </c>
      <c r="AV134" s="14" t="s">
        <v>91</v>
      </c>
      <c r="AW134" s="14" t="s">
        <v>40</v>
      </c>
      <c r="AX134" s="14" t="s">
        <v>81</v>
      </c>
      <c r="AY134" s="250" t="s">
        <v>135</v>
      </c>
    </row>
    <row r="135" s="13" customFormat="1">
      <c r="A135" s="13"/>
      <c r="B135" s="230"/>
      <c r="C135" s="231"/>
      <c r="D135" s="223" t="s">
        <v>148</v>
      </c>
      <c r="E135" s="232" t="s">
        <v>42</v>
      </c>
      <c r="F135" s="233" t="s">
        <v>1112</v>
      </c>
      <c r="G135" s="231"/>
      <c r="H135" s="232" t="s">
        <v>42</v>
      </c>
      <c r="I135" s="234"/>
      <c r="J135" s="231"/>
      <c r="K135" s="231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148</v>
      </c>
      <c r="AU135" s="239" t="s">
        <v>91</v>
      </c>
      <c r="AV135" s="13" t="s">
        <v>86</v>
      </c>
      <c r="AW135" s="13" t="s">
        <v>40</v>
      </c>
      <c r="AX135" s="13" t="s">
        <v>81</v>
      </c>
      <c r="AY135" s="239" t="s">
        <v>135</v>
      </c>
    </row>
    <row r="136" s="14" customFormat="1">
      <c r="A136" s="14"/>
      <c r="B136" s="240"/>
      <c r="C136" s="241"/>
      <c r="D136" s="223" t="s">
        <v>148</v>
      </c>
      <c r="E136" s="242" t="s">
        <v>42</v>
      </c>
      <c r="F136" s="243" t="s">
        <v>1115</v>
      </c>
      <c r="G136" s="241"/>
      <c r="H136" s="244">
        <v>2.2610000000000001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148</v>
      </c>
      <c r="AU136" s="250" t="s">
        <v>91</v>
      </c>
      <c r="AV136" s="14" t="s">
        <v>91</v>
      </c>
      <c r="AW136" s="14" t="s">
        <v>40</v>
      </c>
      <c r="AX136" s="14" t="s">
        <v>81</v>
      </c>
      <c r="AY136" s="250" t="s">
        <v>135</v>
      </c>
    </row>
    <row r="137" s="2" customFormat="1" ht="37.8" customHeight="1">
      <c r="A137" s="42"/>
      <c r="B137" s="43"/>
      <c r="C137" s="210" t="s">
        <v>159</v>
      </c>
      <c r="D137" s="210" t="s">
        <v>138</v>
      </c>
      <c r="E137" s="211" t="s">
        <v>139</v>
      </c>
      <c r="F137" s="212" t="s">
        <v>140</v>
      </c>
      <c r="G137" s="213" t="s">
        <v>141</v>
      </c>
      <c r="H137" s="214">
        <v>310.70499999999998</v>
      </c>
      <c r="I137" s="215"/>
      <c r="J137" s="216">
        <f>ROUND(I137*H137,2)</f>
        <v>0</v>
      </c>
      <c r="K137" s="212" t="s">
        <v>142</v>
      </c>
      <c r="L137" s="48"/>
      <c r="M137" s="217" t="s">
        <v>42</v>
      </c>
      <c r="N137" s="218" t="s">
        <v>52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1" t="s">
        <v>97</v>
      </c>
      <c r="AT137" s="221" t="s">
        <v>138</v>
      </c>
      <c r="AU137" s="221" t="s">
        <v>91</v>
      </c>
      <c r="AY137" s="20" t="s">
        <v>135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20" t="s">
        <v>86</v>
      </c>
      <c r="BK137" s="222">
        <f>ROUND(I137*H137,2)</f>
        <v>0</v>
      </c>
      <c r="BL137" s="20" t="s">
        <v>97</v>
      </c>
      <c r="BM137" s="221" t="s">
        <v>143</v>
      </c>
    </row>
    <row r="138" s="2" customFormat="1">
      <c r="A138" s="42"/>
      <c r="B138" s="43"/>
      <c r="C138" s="44"/>
      <c r="D138" s="223" t="s">
        <v>144</v>
      </c>
      <c r="E138" s="44"/>
      <c r="F138" s="224" t="s">
        <v>145</v>
      </c>
      <c r="G138" s="44"/>
      <c r="H138" s="44"/>
      <c r="I138" s="225"/>
      <c r="J138" s="44"/>
      <c r="K138" s="44"/>
      <c r="L138" s="48"/>
      <c r="M138" s="226"/>
      <c r="N138" s="227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144</v>
      </c>
      <c r="AU138" s="20" t="s">
        <v>91</v>
      </c>
    </row>
    <row r="139" s="2" customFormat="1">
      <c r="A139" s="42"/>
      <c r="B139" s="43"/>
      <c r="C139" s="44"/>
      <c r="D139" s="228" t="s">
        <v>146</v>
      </c>
      <c r="E139" s="44"/>
      <c r="F139" s="229" t="s">
        <v>147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146</v>
      </c>
      <c r="AU139" s="20" t="s">
        <v>91</v>
      </c>
    </row>
    <row r="140" s="13" customFormat="1">
      <c r="A140" s="13"/>
      <c r="B140" s="230"/>
      <c r="C140" s="231"/>
      <c r="D140" s="223" t="s">
        <v>148</v>
      </c>
      <c r="E140" s="232" t="s">
        <v>42</v>
      </c>
      <c r="F140" s="233" t="s">
        <v>1116</v>
      </c>
      <c r="G140" s="231"/>
      <c r="H140" s="232" t="s">
        <v>42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148</v>
      </c>
      <c r="AU140" s="239" t="s">
        <v>91</v>
      </c>
      <c r="AV140" s="13" t="s">
        <v>86</v>
      </c>
      <c r="AW140" s="13" t="s">
        <v>40</v>
      </c>
      <c r="AX140" s="13" t="s">
        <v>81</v>
      </c>
      <c r="AY140" s="239" t="s">
        <v>135</v>
      </c>
    </row>
    <row r="141" s="14" customFormat="1">
      <c r="A141" s="14"/>
      <c r="B141" s="240"/>
      <c r="C141" s="241"/>
      <c r="D141" s="223" t="s">
        <v>148</v>
      </c>
      <c r="E141" s="242" t="s">
        <v>42</v>
      </c>
      <c r="F141" s="243" t="s">
        <v>1117</v>
      </c>
      <c r="G141" s="241"/>
      <c r="H141" s="244">
        <v>20.385000000000002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148</v>
      </c>
      <c r="AU141" s="250" t="s">
        <v>91</v>
      </c>
      <c r="AV141" s="14" t="s">
        <v>91</v>
      </c>
      <c r="AW141" s="14" t="s">
        <v>40</v>
      </c>
      <c r="AX141" s="14" t="s">
        <v>81</v>
      </c>
      <c r="AY141" s="250" t="s">
        <v>135</v>
      </c>
    </row>
    <row r="142" s="13" customFormat="1">
      <c r="A142" s="13"/>
      <c r="B142" s="230"/>
      <c r="C142" s="231"/>
      <c r="D142" s="223" t="s">
        <v>148</v>
      </c>
      <c r="E142" s="232" t="s">
        <v>42</v>
      </c>
      <c r="F142" s="233" t="s">
        <v>1118</v>
      </c>
      <c r="G142" s="231"/>
      <c r="H142" s="232" t="s">
        <v>42</v>
      </c>
      <c r="I142" s="234"/>
      <c r="J142" s="231"/>
      <c r="K142" s="231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148</v>
      </c>
      <c r="AU142" s="239" t="s">
        <v>91</v>
      </c>
      <c r="AV142" s="13" t="s">
        <v>86</v>
      </c>
      <c r="AW142" s="13" t="s">
        <v>40</v>
      </c>
      <c r="AX142" s="13" t="s">
        <v>81</v>
      </c>
      <c r="AY142" s="239" t="s">
        <v>135</v>
      </c>
    </row>
    <row r="143" s="14" customFormat="1">
      <c r="A143" s="14"/>
      <c r="B143" s="240"/>
      <c r="C143" s="241"/>
      <c r="D143" s="223" t="s">
        <v>148</v>
      </c>
      <c r="E143" s="242" t="s">
        <v>42</v>
      </c>
      <c r="F143" s="243" t="s">
        <v>1119</v>
      </c>
      <c r="G143" s="241"/>
      <c r="H143" s="244">
        <v>82.620000000000005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148</v>
      </c>
      <c r="AU143" s="250" t="s">
        <v>91</v>
      </c>
      <c r="AV143" s="14" t="s">
        <v>91</v>
      </c>
      <c r="AW143" s="14" t="s">
        <v>40</v>
      </c>
      <c r="AX143" s="14" t="s">
        <v>81</v>
      </c>
      <c r="AY143" s="250" t="s">
        <v>135</v>
      </c>
    </row>
    <row r="144" s="13" customFormat="1">
      <c r="A144" s="13"/>
      <c r="B144" s="230"/>
      <c r="C144" s="231"/>
      <c r="D144" s="223" t="s">
        <v>148</v>
      </c>
      <c r="E144" s="232" t="s">
        <v>42</v>
      </c>
      <c r="F144" s="233" t="s">
        <v>1120</v>
      </c>
      <c r="G144" s="231"/>
      <c r="H144" s="232" t="s">
        <v>42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148</v>
      </c>
      <c r="AU144" s="239" t="s">
        <v>91</v>
      </c>
      <c r="AV144" s="13" t="s">
        <v>86</v>
      </c>
      <c r="AW144" s="13" t="s">
        <v>40</v>
      </c>
      <c r="AX144" s="13" t="s">
        <v>81</v>
      </c>
      <c r="AY144" s="239" t="s">
        <v>135</v>
      </c>
    </row>
    <row r="145" s="14" customFormat="1">
      <c r="A145" s="14"/>
      <c r="B145" s="240"/>
      <c r="C145" s="241"/>
      <c r="D145" s="223" t="s">
        <v>148</v>
      </c>
      <c r="E145" s="242" t="s">
        <v>42</v>
      </c>
      <c r="F145" s="243" t="s">
        <v>1121</v>
      </c>
      <c r="G145" s="241"/>
      <c r="H145" s="244">
        <v>207.69999999999999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148</v>
      </c>
      <c r="AU145" s="250" t="s">
        <v>91</v>
      </c>
      <c r="AV145" s="14" t="s">
        <v>91</v>
      </c>
      <c r="AW145" s="14" t="s">
        <v>40</v>
      </c>
      <c r="AX145" s="14" t="s">
        <v>81</v>
      </c>
      <c r="AY145" s="250" t="s">
        <v>135</v>
      </c>
    </row>
    <row r="146" s="2" customFormat="1" ht="16.5" customHeight="1">
      <c r="A146" s="42"/>
      <c r="B146" s="43"/>
      <c r="C146" s="251" t="s">
        <v>201</v>
      </c>
      <c r="D146" s="251" t="s">
        <v>155</v>
      </c>
      <c r="E146" s="252" t="s">
        <v>156</v>
      </c>
      <c r="F146" s="253" t="s">
        <v>157</v>
      </c>
      <c r="G146" s="254" t="s">
        <v>158</v>
      </c>
      <c r="H146" s="255">
        <v>37.386000000000003</v>
      </c>
      <c r="I146" s="256"/>
      <c r="J146" s="257">
        <f>ROUND(I146*H146,2)</f>
        <v>0</v>
      </c>
      <c r="K146" s="253" t="s">
        <v>142</v>
      </c>
      <c r="L146" s="258"/>
      <c r="M146" s="259" t="s">
        <v>42</v>
      </c>
      <c r="N146" s="260" t="s">
        <v>52</v>
      </c>
      <c r="O146" s="88"/>
      <c r="P146" s="219">
        <f>O146*H146</f>
        <v>0</v>
      </c>
      <c r="Q146" s="219">
        <v>1</v>
      </c>
      <c r="R146" s="219">
        <f>Q146*H146</f>
        <v>37.386000000000003</v>
      </c>
      <c r="S146" s="219">
        <v>0</v>
      </c>
      <c r="T146" s="220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21" t="s">
        <v>159</v>
      </c>
      <c r="AT146" s="221" t="s">
        <v>155</v>
      </c>
      <c r="AU146" s="221" t="s">
        <v>91</v>
      </c>
      <c r="AY146" s="20" t="s">
        <v>135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20" t="s">
        <v>86</v>
      </c>
      <c r="BK146" s="222">
        <f>ROUND(I146*H146,2)</f>
        <v>0</v>
      </c>
      <c r="BL146" s="20" t="s">
        <v>97</v>
      </c>
      <c r="BM146" s="221" t="s">
        <v>160</v>
      </c>
    </row>
    <row r="147" s="2" customFormat="1">
      <c r="A147" s="42"/>
      <c r="B147" s="43"/>
      <c r="C147" s="44"/>
      <c r="D147" s="223" t="s">
        <v>144</v>
      </c>
      <c r="E147" s="44"/>
      <c r="F147" s="224" t="s">
        <v>157</v>
      </c>
      <c r="G147" s="44"/>
      <c r="H147" s="44"/>
      <c r="I147" s="225"/>
      <c r="J147" s="44"/>
      <c r="K147" s="44"/>
      <c r="L147" s="48"/>
      <c r="M147" s="226"/>
      <c r="N147" s="227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144</v>
      </c>
      <c r="AU147" s="20" t="s">
        <v>91</v>
      </c>
    </row>
    <row r="148" s="13" customFormat="1">
      <c r="A148" s="13"/>
      <c r="B148" s="230"/>
      <c r="C148" s="231"/>
      <c r="D148" s="223" t="s">
        <v>148</v>
      </c>
      <c r="E148" s="232" t="s">
        <v>42</v>
      </c>
      <c r="F148" s="233" t="s">
        <v>1120</v>
      </c>
      <c r="G148" s="231"/>
      <c r="H148" s="232" t="s">
        <v>42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148</v>
      </c>
      <c r="AU148" s="239" t="s">
        <v>91</v>
      </c>
      <c r="AV148" s="13" t="s">
        <v>86</v>
      </c>
      <c r="AW148" s="13" t="s">
        <v>40</v>
      </c>
      <c r="AX148" s="13" t="s">
        <v>81</v>
      </c>
      <c r="AY148" s="239" t="s">
        <v>135</v>
      </c>
    </row>
    <row r="149" s="14" customFormat="1">
      <c r="A149" s="14"/>
      <c r="B149" s="240"/>
      <c r="C149" s="241"/>
      <c r="D149" s="223" t="s">
        <v>148</v>
      </c>
      <c r="E149" s="242" t="s">
        <v>42</v>
      </c>
      <c r="F149" s="243" t="s">
        <v>1122</v>
      </c>
      <c r="G149" s="241"/>
      <c r="H149" s="244">
        <v>37.386000000000003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148</v>
      </c>
      <c r="AU149" s="250" t="s">
        <v>91</v>
      </c>
      <c r="AV149" s="14" t="s">
        <v>91</v>
      </c>
      <c r="AW149" s="14" t="s">
        <v>40</v>
      </c>
      <c r="AX149" s="14" t="s">
        <v>86</v>
      </c>
      <c r="AY149" s="250" t="s">
        <v>135</v>
      </c>
    </row>
    <row r="150" s="2" customFormat="1" ht="24.15" customHeight="1">
      <c r="A150" s="42"/>
      <c r="B150" s="43"/>
      <c r="C150" s="210" t="s">
        <v>193</v>
      </c>
      <c r="D150" s="210" t="s">
        <v>138</v>
      </c>
      <c r="E150" s="211" t="s">
        <v>162</v>
      </c>
      <c r="F150" s="212" t="s">
        <v>163</v>
      </c>
      <c r="G150" s="213" t="s">
        <v>141</v>
      </c>
      <c r="H150" s="214">
        <v>207.69999999999999</v>
      </c>
      <c r="I150" s="215"/>
      <c r="J150" s="216">
        <f>ROUND(I150*H150,2)</f>
        <v>0</v>
      </c>
      <c r="K150" s="212" t="s">
        <v>142</v>
      </c>
      <c r="L150" s="48"/>
      <c r="M150" s="217" t="s">
        <v>42</v>
      </c>
      <c r="N150" s="218" t="s">
        <v>52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1" t="s">
        <v>97</v>
      </c>
      <c r="AT150" s="221" t="s">
        <v>138</v>
      </c>
      <c r="AU150" s="221" t="s">
        <v>91</v>
      </c>
      <c r="AY150" s="20" t="s">
        <v>135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20" t="s">
        <v>86</v>
      </c>
      <c r="BK150" s="222">
        <f>ROUND(I150*H150,2)</f>
        <v>0</v>
      </c>
      <c r="BL150" s="20" t="s">
        <v>97</v>
      </c>
      <c r="BM150" s="221" t="s">
        <v>164</v>
      </c>
    </row>
    <row r="151" s="2" customFormat="1">
      <c r="A151" s="42"/>
      <c r="B151" s="43"/>
      <c r="C151" s="44"/>
      <c r="D151" s="223" t="s">
        <v>144</v>
      </c>
      <c r="E151" s="44"/>
      <c r="F151" s="224" t="s">
        <v>165</v>
      </c>
      <c r="G151" s="44"/>
      <c r="H151" s="44"/>
      <c r="I151" s="225"/>
      <c r="J151" s="44"/>
      <c r="K151" s="44"/>
      <c r="L151" s="48"/>
      <c r="M151" s="226"/>
      <c r="N151" s="227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144</v>
      </c>
      <c r="AU151" s="20" t="s">
        <v>91</v>
      </c>
    </row>
    <row r="152" s="2" customFormat="1">
      <c r="A152" s="42"/>
      <c r="B152" s="43"/>
      <c r="C152" s="44"/>
      <c r="D152" s="228" t="s">
        <v>146</v>
      </c>
      <c r="E152" s="44"/>
      <c r="F152" s="229" t="s">
        <v>166</v>
      </c>
      <c r="G152" s="44"/>
      <c r="H152" s="44"/>
      <c r="I152" s="225"/>
      <c r="J152" s="44"/>
      <c r="K152" s="44"/>
      <c r="L152" s="48"/>
      <c r="M152" s="226"/>
      <c r="N152" s="227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0" t="s">
        <v>146</v>
      </c>
      <c r="AU152" s="20" t="s">
        <v>91</v>
      </c>
    </row>
    <row r="153" s="13" customFormat="1">
      <c r="A153" s="13"/>
      <c r="B153" s="230"/>
      <c r="C153" s="231"/>
      <c r="D153" s="223" t="s">
        <v>148</v>
      </c>
      <c r="E153" s="232" t="s">
        <v>42</v>
      </c>
      <c r="F153" s="233" t="s">
        <v>1120</v>
      </c>
      <c r="G153" s="231"/>
      <c r="H153" s="232" t="s">
        <v>42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148</v>
      </c>
      <c r="AU153" s="239" t="s">
        <v>91</v>
      </c>
      <c r="AV153" s="13" t="s">
        <v>86</v>
      </c>
      <c r="AW153" s="13" t="s">
        <v>40</v>
      </c>
      <c r="AX153" s="13" t="s">
        <v>81</v>
      </c>
      <c r="AY153" s="239" t="s">
        <v>135</v>
      </c>
    </row>
    <row r="154" s="14" customFormat="1">
      <c r="A154" s="14"/>
      <c r="B154" s="240"/>
      <c r="C154" s="241"/>
      <c r="D154" s="223" t="s">
        <v>148</v>
      </c>
      <c r="E154" s="242" t="s">
        <v>42</v>
      </c>
      <c r="F154" s="243" t="s">
        <v>1121</v>
      </c>
      <c r="G154" s="241"/>
      <c r="H154" s="244">
        <v>207.69999999999999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148</v>
      </c>
      <c r="AU154" s="250" t="s">
        <v>91</v>
      </c>
      <c r="AV154" s="14" t="s">
        <v>91</v>
      </c>
      <c r="AW154" s="14" t="s">
        <v>40</v>
      </c>
      <c r="AX154" s="14" t="s">
        <v>81</v>
      </c>
      <c r="AY154" s="250" t="s">
        <v>135</v>
      </c>
    </row>
    <row r="155" s="2" customFormat="1" ht="24.15" customHeight="1">
      <c r="A155" s="42"/>
      <c r="B155" s="43"/>
      <c r="C155" s="210" t="s">
        <v>214</v>
      </c>
      <c r="D155" s="210" t="s">
        <v>138</v>
      </c>
      <c r="E155" s="211" t="s">
        <v>167</v>
      </c>
      <c r="F155" s="212" t="s">
        <v>168</v>
      </c>
      <c r="G155" s="213" t="s">
        <v>141</v>
      </c>
      <c r="H155" s="214">
        <v>207.69999999999999</v>
      </c>
      <c r="I155" s="215"/>
      <c r="J155" s="216">
        <f>ROUND(I155*H155,2)</f>
        <v>0</v>
      </c>
      <c r="K155" s="212" t="s">
        <v>142</v>
      </c>
      <c r="L155" s="48"/>
      <c r="M155" s="217" t="s">
        <v>42</v>
      </c>
      <c r="N155" s="218" t="s">
        <v>52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1" t="s">
        <v>97</v>
      </c>
      <c r="AT155" s="221" t="s">
        <v>138</v>
      </c>
      <c r="AU155" s="221" t="s">
        <v>91</v>
      </c>
      <c r="AY155" s="20" t="s">
        <v>135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20" t="s">
        <v>86</v>
      </c>
      <c r="BK155" s="222">
        <f>ROUND(I155*H155,2)</f>
        <v>0</v>
      </c>
      <c r="BL155" s="20" t="s">
        <v>97</v>
      </c>
      <c r="BM155" s="221" t="s">
        <v>169</v>
      </c>
    </row>
    <row r="156" s="2" customFormat="1">
      <c r="A156" s="42"/>
      <c r="B156" s="43"/>
      <c r="C156" s="44"/>
      <c r="D156" s="223" t="s">
        <v>144</v>
      </c>
      <c r="E156" s="44"/>
      <c r="F156" s="224" t="s">
        <v>170</v>
      </c>
      <c r="G156" s="44"/>
      <c r="H156" s="44"/>
      <c r="I156" s="225"/>
      <c r="J156" s="44"/>
      <c r="K156" s="44"/>
      <c r="L156" s="48"/>
      <c r="M156" s="226"/>
      <c r="N156" s="227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144</v>
      </c>
      <c r="AU156" s="20" t="s">
        <v>91</v>
      </c>
    </row>
    <row r="157" s="2" customFormat="1">
      <c r="A157" s="42"/>
      <c r="B157" s="43"/>
      <c r="C157" s="44"/>
      <c r="D157" s="228" t="s">
        <v>146</v>
      </c>
      <c r="E157" s="44"/>
      <c r="F157" s="229" t="s">
        <v>171</v>
      </c>
      <c r="G157" s="44"/>
      <c r="H157" s="44"/>
      <c r="I157" s="225"/>
      <c r="J157" s="44"/>
      <c r="K157" s="44"/>
      <c r="L157" s="48"/>
      <c r="M157" s="226"/>
      <c r="N157" s="227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146</v>
      </c>
      <c r="AU157" s="20" t="s">
        <v>91</v>
      </c>
    </row>
    <row r="158" s="13" customFormat="1">
      <c r="A158" s="13"/>
      <c r="B158" s="230"/>
      <c r="C158" s="231"/>
      <c r="D158" s="223" t="s">
        <v>148</v>
      </c>
      <c r="E158" s="232" t="s">
        <v>42</v>
      </c>
      <c r="F158" s="233" t="s">
        <v>1120</v>
      </c>
      <c r="G158" s="231"/>
      <c r="H158" s="232" t="s">
        <v>42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148</v>
      </c>
      <c r="AU158" s="239" t="s">
        <v>91</v>
      </c>
      <c r="AV158" s="13" t="s">
        <v>86</v>
      </c>
      <c r="AW158" s="13" t="s">
        <v>40</v>
      </c>
      <c r="AX158" s="13" t="s">
        <v>81</v>
      </c>
      <c r="AY158" s="239" t="s">
        <v>135</v>
      </c>
    </row>
    <row r="159" s="14" customFormat="1">
      <c r="A159" s="14"/>
      <c r="B159" s="240"/>
      <c r="C159" s="241"/>
      <c r="D159" s="223" t="s">
        <v>148</v>
      </c>
      <c r="E159" s="242" t="s">
        <v>42</v>
      </c>
      <c r="F159" s="243" t="s">
        <v>1121</v>
      </c>
      <c r="G159" s="241"/>
      <c r="H159" s="244">
        <v>207.69999999999999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148</v>
      </c>
      <c r="AU159" s="250" t="s">
        <v>91</v>
      </c>
      <c r="AV159" s="14" t="s">
        <v>91</v>
      </c>
      <c r="AW159" s="14" t="s">
        <v>40</v>
      </c>
      <c r="AX159" s="14" t="s">
        <v>81</v>
      </c>
      <c r="AY159" s="250" t="s">
        <v>135</v>
      </c>
    </row>
    <row r="160" s="2" customFormat="1" ht="16.5" customHeight="1">
      <c r="A160" s="42"/>
      <c r="B160" s="43"/>
      <c r="C160" s="251" t="s">
        <v>8</v>
      </c>
      <c r="D160" s="251" t="s">
        <v>155</v>
      </c>
      <c r="E160" s="252" t="s">
        <v>172</v>
      </c>
      <c r="F160" s="253" t="s">
        <v>173</v>
      </c>
      <c r="G160" s="254" t="s">
        <v>174</v>
      </c>
      <c r="H160" s="255">
        <v>207.69999999999999</v>
      </c>
      <c r="I160" s="256"/>
      <c r="J160" s="257">
        <f>ROUND(I160*H160,2)</f>
        <v>0</v>
      </c>
      <c r="K160" s="253" t="s">
        <v>142</v>
      </c>
      <c r="L160" s="258"/>
      <c r="M160" s="259" t="s">
        <v>42</v>
      </c>
      <c r="N160" s="260" t="s">
        <v>52</v>
      </c>
      <c r="O160" s="88"/>
      <c r="P160" s="219">
        <f>O160*H160</f>
        <v>0</v>
      </c>
      <c r="Q160" s="219">
        <v>0.001</v>
      </c>
      <c r="R160" s="219">
        <f>Q160*H160</f>
        <v>0.2077</v>
      </c>
      <c r="S160" s="219">
        <v>0</v>
      </c>
      <c r="T160" s="220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1" t="s">
        <v>159</v>
      </c>
      <c r="AT160" s="221" t="s">
        <v>155</v>
      </c>
      <c r="AU160" s="221" t="s">
        <v>91</v>
      </c>
      <c r="AY160" s="20" t="s">
        <v>135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20" t="s">
        <v>86</v>
      </c>
      <c r="BK160" s="222">
        <f>ROUND(I160*H160,2)</f>
        <v>0</v>
      </c>
      <c r="BL160" s="20" t="s">
        <v>97</v>
      </c>
      <c r="BM160" s="221" t="s">
        <v>175</v>
      </c>
    </row>
    <row r="161" s="2" customFormat="1">
      <c r="A161" s="42"/>
      <c r="B161" s="43"/>
      <c r="C161" s="44"/>
      <c r="D161" s="223" t="s">
        <v>144</v>
      </c>
      <c r="E161" s="44"/>
      <c r="F161" s="224" t="s">
        <v>173</v>
      </c>
      <c r="G161" s="44"/>
      <c r="H161" s="44"/>
      <c r="I161" s="225"/>
      <c r="J161" s="44"/>
      <c r="K161" s="44"/>
      <c r="L161" s="48"/>
      <c r="M161" s="226"/>
      <c r="N161" s="227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144</v>
      </c>
      <c r="AU161" s="20" t="s">
        <v>91</v>
      </c>
    </row>
    <row r="162" s="13" customFormat="1">
      <c r="A162" s="13"/>
      <c r="B162" s="230"/>
      <c r="C162" s="231"/>
      <c r="D162" s="223" t="s">
        <v>148</v>
      </c>
      <c r="E162" s="232" t="s">
        <v>42</v>
      </c>
      <c r="F162" s="233" t="s">
        <v>1120</v>
      </c>
      <c r="G162" s="231"/>
      <c r="H162" s="232" t="s">
        <v>42</v>
      </c>
      <c r="I162" s="234"/>
      <c r="J162" s="231"/>
      <c r="K162" s="231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148</v>
      </c>
      <c r="AU162" s="239" t="s">
        <v>91</v>
      </c>
      <c r="AV162" s="13" t="s">
        <v>86</v>
      </c>
      <c r="AW162" s="13" t="s">
        <v>40</v>
      </c>
      <c r="AX162" s="13" t="s">
        <v>81</v>
      </c>
      <c r="AY162" s="239" t="s">
        <v>135</v>
      </c>
    </row>
    <row r="163" s="14" customFormat="1">
      <c r="A163" s="14"/>
      <c r="B163" s="240"/>
      <c r="C163" s="241"/>
      <c r="D163" s="223" t="s">
        <v>148</v>
      </c>
      <c r="E163" s="242" t="s">
        <v>42</v>
      </c>
      <c r="F163" s="243" t="s">
        <v>1121</v>
      </c>
      <c r="G163" s="241"/>
      <c r="H163" s="244">
        <v>207.69999999999999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148</v>
      </c>
      <c r="AU163" s="250" t="s">
        <v>91</v>
      </c>
      <c r="AV163" s="14" t="s">
        <v>91</v>
      </c>
      <c r="AW163" s="14" t="s">
        <v>40</v>
      </c>
      <c r="AX163" s="14" t="s">
        <v>81</v>
      </c>
      <c r="AY163" s="250" t="s">
        <v>135</v>
      </c>
    </row>
    <row r="164" s="2" customFormat="1" ht="21.75" customHeight="1">
      <c r="A164" s="42"/>
      <c r="B164" s="43"/>
      <c r="C164" s="210" t="s">
        <v>227</v>
      </c>
      <c r="D164" s="210" t="s">
        <v>138</v>
      </c>
      <c r="E164" s="211" t="s">
        <v>178</v>
      </c>
      <c r="F164" s="212" t="s">
        <v>179</v>
      </c>
      <c r="G164" s="213" t="s">
        <v>141</v>
      </c>
      <c r="H164" s="214">
        <v>207.69999999999999</v>
      </c>
      <c r="I164" s="215"/>
      <c r="J164" s="216">
        <f>ROUND(I164*H164,2)</f>
        <v>0</v>
      </c>
      <c r="K164" s="212" t="s">
        <v>142</v>
      </c>
      <c r="L164" s="48"/>
      <c r="M164" s="217" t="s">
        <v>42</v>
      </c>
      <c r="N164" s="218" t="s">
        <v>52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1" t="s">
        <v>97</v>
      </c>
      <c r="AT164" s="221" t="s">
        <v>138</v>
      </c>
      <c r="AU164" s="221" t="s">
        <v>91</v>
      </c>
      <c r="AY164" s="20" t="s">
        <v>135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20" t="s">
        <v>86</v>
      </c>
      <c r="BK164" s="222">
        <f>ROUND(I164*H164,2)</f>
        <v>0</v>
      </c>
      <c r="BL164" s="20" t="s">
        <v>97</v>
      </c>
      <c r="BM164" s="221" t="s">
        <v>180</v>
      </c>
    </row>
    <row r="165" s="2" customFormat="1">
      <c r="A165" s="42"/>
      <c r="B165" s="43"/>
      <c r="C165" s="44"/>
      <c r="D165" s="223" t="s">
        <v>144</v>
      </c>
      <c r="E165" s="44"/>
      <c r="F165" s="224" t="s">
        <v>181</v>
      </c>
      <c r="G165" s="44"/>
      <c r="H165" s="44"/>
      <c r="I165" s="225"/>
      <c r="J165" s="44"/>
      <c r="K165" s="44"/>
      <c r="L165" s="48"/>
      <c r="M165" s="226"/>
      <c r="N165" s="227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144</v>
      </c>
      <c r="AU165" s="20" t="s">
        <v>91</v>
      </c>
    </row>
    <row r="166" s="2" customFormat="1">
      <c r="A166" s="42"/>
      <c r="B166" s="43"/>
      <c r="C166" s="44"/>
      <c r="D166" s="228" t="s">
        <v>146</v>
      </c>
      <c r="E166" s="44"/>
      <c r="F166" s="229" t="s">
        <v>182</v>
      </c>
      <c r="G166" s="44"/>
      <c r="H166" s="44"/>
      <c r="I166" s="225"/>
      <c r="J166" s="44"/>
      <c r="K166" s="44"/>
      <c r="L166" s="48"/>
      <c r="M166" s="226"/>
      <c r="N166" s="227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146</v>
      </c>
      <c r="AU166" s="20" t="s">
        <v>91</v>
      </c>
    </row>
    <row r="167" s="13" customFormat="1">
      <c r="A167" s="13"/>
      <c r="B167" s="230"/>
      <c r="C167" s="231"/>
      <c r="D167" s="223" t="s">
        <v>148</v>
      </c>
      <c r="E167" s="232" t="s">
        <v>42</v>
      </c>
      <c r="F167" s="233" t="s">
        <v>1120</v>
      </c>
      <c r="G167" s="231"/>
      <c r="H167" s="232" t="s">
        <v>42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148</v>
      </c>
      <c r="AU167" s="239" t="s">
        <v>91</v>
      </c>
      <c r="AV167" s="13" t="s">
        <v>86</v>
      </c>
      <c r="AW167" s="13" t="s">
        <v>40</v>
      </c>
      <c r="AX167" s="13" t="s">
        <v>81</v>
      </c>
      <c r="AY167" s="239" t="s">
        <v>135</v>
      </c>
    </row>
    <row r="168" s="14" customFormat="1">
      <c r="A168" s="14"/>
      <c r="B168" s="240"/>
      <c r="C168" s="241"/>
      <c r="D168" s="223" t="s">
        <v>148</v>
      </c>
      <c r="E168" s="242" t="s">
        <v>42</v>
      </c>
      <c r="F168" s="243" t="s">
        <v>1121</v>
      </c>
      <c r="G168" s="241"/>
      <c r="H168" s="244">
        <v>207.69999999999999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148</v>
      </c>
      <c r="AU168" s="250" t="s">
        <v>91</v>
      </c>
      <c r="AV168" s="14" t="s">
        <v>91</v>
      </c>
      <c r="AW168" s="14" t="s">
        <v>40</v>
      </c>
      <c r="AX168" s="14" t="s">
        <v>81</v>
      </c>
      <c r="AY168" s="250" t="s">
        <v>135</v>
      </c>
    </row>
    <row r="169" s="2" customFormat="1" ht="24.15" customHeight="1">
      <c r="A169" s="42"/>
      <c r="B169" s="43"/>
      <c r="C169" s="210" t="s">
        <v>237</v>
      </c>
      <c r="D169" s="210" t="s">
        <v>138</v>
      </c>
      <c r="E169" s="211" t="s">
        <v>745</v>
      </c>
      <c r="F169" s="212" t="s">
        <v>746</v>
      </c>
      <c r="G169" s="213" t="s">
        <v>376</v>
      </c>
      <c r="H169" s="214">
        <v>0.94199999999999995</v>
      </c>
      <c r="I169" s="215"/>
      <c r="J169" s="216">
        <f>ROUND(I169*H169,2)</f>
        <v>0</v>
      </c>
      <c r="K169" s="212" t="s">
        <v>142</v>
      </c>
      <c r="L169" s="48"/>
      <c r="M169" s="217" t="s">
        <v>42</v>
      </c>
      <c r="N169" s="218" t="s">
        <v>52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1" t="s">
        <v>97</v>
      </c>
      <c r="AT169" s="221" t="s">
        <v>138</v>
      </c>
      <c r="AU169" s="221" t="s">
        <v>91</v>
      </c>
      <c r="AY169" s="20" t="s">
        <v>135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20" t="s">
        <v>86</v>
      </c>
      <c r="BK169" s="222">
        <f>ROUND(I169*H169,2)</f>
        <v>0</v>
      </c>
      <c r="BL169" s="20" t="s">
        <v>97</v>
      </c>
      <c r="BM169" s="221" t="s">
        <v>747</v>
      </c>
    </row>
    <row r="170" s="2" customFormat="1">
      <c r="A170" s="42"/>
      <c r="B170" s="43"/>
      <c r="C170" s="44"/>
      <c r="D170" s="223" t="s">
        <v>144</v>
      </c>
      <c r="E170" s="44"/>
      <c r="F170" s="224" t="s">
        <v>748</v>
      </c>
      <c r="G170" s="44"/>
      <c r="H170" s="44"/>
      <c r="I170" s="225"/>
      <c r="J170" s="44"/>
      <c r="K170" s="44"/>
      <c r="L170" s="48"/>
      <c r="M170" s="226"/>
      <c r="N170" s="227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0" t="s">
        <v>144</v>
      </c>
      <c r="AU170" s="20" t="s">
        <v>91</v>
      </c>
    </row>
    <row r="171" s="2" customFormat="1">
      <c r="A171" s="42"/>
      <c r="B171" s="43"/>
      <c r="C171" s="44"/>
      <c r="D171" s="228" t="s">
        <v>146</v>
      </c>
      <c r="E171" s="44"/>
      <c r="F171" s="229" t="s">
        <v>749</v>
      </c>
      <c r="G171" s="44"/>
      <c r="H171" s="44"/>
      <c r="I171" s="225"/>
      <c r="J171" s="44"/>
      <c r="K171" s="44"/>
      <c r="L171" s="48"/>
      <c r="M171" s="226"/>
      <c r="N171" s="227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146</v>
      </c>
      <c r="AU171" s="20" t="s">
        <v>91</v>
      </c>
    </row>
    <row r="172" s="2" customFormat="1">
      <c r="A172" s="42"/>
      <c r="B172" s="43"/>
      <c r="C172" s="44"/>
      <c r="D172" s="223" t="s">
        <v>189</v>
      </c>
      <c r="E172" s="44"/>
      <c r="F172" s="261" t="s">
        <v>750</v>
      </c>
      <c r="G172" s="44"/>
      <c r="H172" s="44"/>
      <c r="I172" s="225"/>
      <c r="J172" s="44"/>
      <c r="K172" s="44"/>
      <c r="L172" s="48"/>
      <c r="M172" s="226"/>
      <c r="N172" s="227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189</v>
      </c>
      <c r="AU172" s="20" t="s">
        <v>91</v>
      </c>
    </row>
    <row r="173" s="13" customFormat="1">
      <c r="A173" s="13"/>
      <c r="B173" s="230"/>
      <c r="C173" s="231"/>
      <c r="D173" s="223" t="s">
        <v>148</v>
      </c>
      <c r="E173" s="232" t="s">
        <v>42</v>
      </c>
      <c r="F173" s="233" t="s">
        <v>1112</v>
      </c>
      <c r="G173" s="231"/>
      <c r="H173" s="232" t="s">
        <v>42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148</v>
      </c>
      <c r="AU173" s="239" t="s">
        <v>91</v>
      </c>
      <c r="AV173" s="13" t="s">
        <v>86</v>
      </c>
      <c r="AW173" s="13" t="s">
        <v>40</v>
      </c>
      <c r="AX173" s="13" t="s">
        <v>81</v>
      </c>
      <c r="AY173" s="239" t="s">
        <v>135</v>
      </c>
    </row>
    <row r="174" s="14" customFormat="1">
      <c r="A174" s="14"/>
      <c r="B174" s="240"/>
      <c r="C174" s="241"/>
      <c r="D174" s="223" t="s">
        <v>148</v>
      </c>
      <c r="E174" s="242" t="s">
        <v>42</v>
      </c>
      <c r="F174" s="243" t="s">
        <v>708</v>
      </c>
      <c r="G174" s="241"/>
      <c r="H174" s="244">
        <v>1.256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148</v>
      </c>
      <c r="AU174" s="250" t="s">
        <v>91</v>
      </c>
      <c r="AV174" s="14" t="s">
        <v>91</v>
      </c>
      <c r="AW174" s="14" t="s">
        <v>40</v>
      </c>
      <c r="AX174" s="14" t="s">
        <v>81</v>
      </c>
      <c r="AY174" s="250" t="s">
        <v>135</v>
      </c>
    </row>
    <row r="175" s="14" customFormat="1">
      <c r="A175" s="14"/>
      <c r="B175" s="240"/>
      <c r="C175" s="241"/>
      <c r="D175" s="223" t="s">
        <v>148</v>
      </c>
      <c r="E175" s="242" t="s">
        <v>42</v>
      </c>
      <c r="F175" s="243" t="s">
        <v>751</v>
      </c>
      <c r="G175" s="241"/>
      <c r="H175" s="244">
        <v>-0.314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148</v>
      </c>
      <c r="AU175" s="250" t="s">
        <v>91</v>
      </c>
      <c r="AV175" s="14" t="s">
        <v>91</v>
      </c>
      <c r="AW175" s="14" t="s">
        <v>40</v>
      </c>
      <c r="AX175" s="14" t="s">
        <v>81</v>
      </c>
      <c r="AY175" s="250" t="s">
        <v>135</v>
      </c>
    </row>
    <row r="176" s="15" customFormat="1">
      <c r="A176" s="15"/>
      <c r="B176" s="262"/>
      <c r="C176" s="263"/>
      <c r="D176" s="223" t="s">
        <v>148</v>
      </c>
      <c r="E176" s="264" t="s">
        <v>42</v>
      </c>
      <c r="F176" s="265" t="s">
        <v>251</v>
      </c>
      <c r="G176" s="263"/>
      <c r="H176" s="266">
        <v>0.94199999999999995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148</v>
      </c>
      <c r="AU176" s="272" t="s">
        <v>91</v>
      </c>
      <c r="AV176" s="15" t="s">
        <v>97</v>
      </c>
      <c r="AW176" s="15" t="s">
        <v>40</v>
      </c>
      <c r="AX176" s="15" t="s">
        <v>86</v>
      </c>
      <c r="AY176" s="272" t="s">
        <v>135</v>
      </c>
    </row>
    <row r="177" s="2" customFormat="1" ht="16.5" customHeight="1">
      <c r="A177" s="42"/>
      <c r="B177" s="43"/>
      <c r="C177" s="251" t="s">
        <v>245</v>
      </c>
      <c r="D177" s="251" t="s">
        <v>155</v>
      </c>
      <c r="E177" s="252" t="s">
        <v>752</v>
      </c>
      <c r="F177" s="253" t="s">
        <v>753</v>
      </c>
      <c r="G177" s="254" t="s">
        <v>158</v>
      </c>
      <c r="H177" s="255">
        <v>1.8839999999999999</v>
      </c>
      <c r="I177" s="256"/>
      <c r="J177" s="257">
        <f>ROUND(I177*H177,2)</f>
        <v>0</v>
      </c>
      <c r="K177" s="253" t="s">
        <v>142</v>
      </c>
      <c r="L177" s="258"/>
      <c r="M177" s="259" t="s">
        <v>42</v>
      </c>
      <c r="N177" s="260" t="s">
        <v>52</v>
      </c>
      <c r="O177" s="88"/>
      <c r="P177" s="219">
        <f>O177*H177</f>
        <v>0</v>
      </c>
      <c r="Q177" s="219">
        <v>1</v>
      </c>
      <c r="R177" s="219">
        <f>Q177*H177</f>
        <v>1.8839999999999999</v>
      </c>
      <c r="S177" s="219">
        <v>0</v>
      </c>
      <c r="T177" s="220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21" t="s">
        <v>159</v>
      </c>
      <c r="AT177" s="221" t="s">
        <v>155</v>
      </c>
      <c r="AU177" s="221" t="s">
        <v>91</v>
      </c>
      <c r="AY177" s="20" t="s">
        <v>135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20" t="s">
        <v>86</v>
      </c>
      <c r="BK177" s="222">
        <f>ROUND(I177*H177,2)</f>
        <v>0</v>
      </c>
      <c r="BL177" s="20" t="s">
        <v>97</v>
      </c>
      <c r="BM177" s="221" t="s">
        <v>754</v>
      </c>
    </row>
    <row r="178" s="2" customFormat="1">
      <c r="A178" s="42"/>
      <c r="B178" s="43"/>
      <c r="C178" s="44"/>
      <c r="D178" s="223" t="s">
        <v>144</v>
      </c>
      <c r="E178" s="44"/>
      <c r="F178" s="224" t="s">
        <v>753</v>
      </c>
      <c r="G178" s="44"/>
      <c r="H178" s="44"/>
      <c r="I178" s="225"/>
      <c r="J178" s="44"/>
      <c r="K178" s="44"/>
      <c r="L178" s="48"/>
      <c r="M178" s="226"/>
      <c r="N178" s="227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144</v>
      </c>
      <c r="AU178" s="20" t="s">
        <v>91</v>
      </c>
    </row>
    <row r="179" s="13" customFormat="1">
      <c r="A179" s="13"/>
      <c r="B179" s="230"/>
      <c r="C179" s="231"/>
      <c r="D179" s="223" t="s">
        <v>148</v>
      </c>
      <c r="E179" s="232" t="s">
        <v>42</v>
      </c>
      <c r="F179" s="233" t="s">
        <v>1112</v>
      </c>
      <c r="G179" s="231"/>
      <c r="H179" s="232" t="s">
        <v>42</v>
      </c>
      <c r="I179" s="234"/>
      <c r="J179" s="231"/>
      <c r="K179" s="231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148</v>
      </c>
      <c r="AU179" s="239" t="s">
        <v>91</v>
      </c>
      <c r="AV179" s="13" t="s">
        <v>86</v>
      </c>
      <c r="AW179" s="13" t="s">
        <v>40</v>
      </c>
      <c r="AX179" s="13" t="s">
        <v>81</v>
      </c>
      <c r="AY179" s="239" t="s">
        <v>135</v>
      </c>
    </row>
    <row r="180" s="14" customFormat="1">
      <c r="A180" s="14"/>
      <c r="B180" s="240"/>
      <c r="C180" s="241"/>
      <c r="D180" s="223" t="s">
        <v>148</v>
      </c>
      <c r="E180" s="242" t="s">
        <v>42</v>
      </c>
      <c r="F180" s="243" t="s">
        <v>708</v>
      </c>
      <c r="G180" s="241"/>
      <c r="H180" s="244">
        <v>1.256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148</v>
      </c>
      <c r="AU180" s="250" t="s">
        <v>91</v>
      </c>
      <c r="AV180" s="14" t="s">
        <v>91</v>
      </c>
      <c r="AW180" s="14" t="s">
        <v>40</v>
      </c>
      <c r="AX180" s="14" t="s">
        <v>81</v>
      </c>
      <c r="AY180" s="250" t="s">
        <v>135</v>
      </c>
    </row>
    <row r="181" s="14" customFormat="1">
      <c r="A181" s="14"/>
      <c r="B181" s="240"/>
      <c r="C181" s="241"/>
      <c r="D181" s="223" t="s">
        <v>148</v>
      </c>
      <c r="E181" s="242" t="s">
        <v>42</v>
      </c>
      <c r="F181" s="243" t="s">
        <v>751</v>
      </c>
      <c r="G181" s="241"/>
      <c r="H181" s="244">
        <v>-0.314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148</v>
      </c>
      <c r="AU181" s="250" t="s">
        <v>91</v>
      </c>
      <c r="AV181" s="14" t="s">
        <v>91</v>
      </c>
      <c r="AW181" s="14" t="s">
        <v>40</v>
      </c>
      <c r="AX181" s="14" t="s">
        <v>81</v>
      </c>
      <c r="AY181" s="250" t="s">
        <v>135</v>
      </c>
    </row>
    <row r="182" s="16" customFormat="1">
      <c r="A182" s="16"/>
      <c r="B182" s="273"/>
      <c r="C182" s="274"/>
      <c r="D182" s="223" t="s">
        <v>148</v>
      </c>
      <c r="E182" s="275" t="s">
        <v>42</v>
      </c>
      <c r="F182" s="276" t="s">
        <v>327</v>
      </c>
      <c r="G182" s="274"/>
      <c r="H182" s="277">
        <v>0.94199999999999995</v>
      </c>
      <c r="I182" s="278"/>
      <c r="J182" s="274"/>
      <c r="K182" s="274"/>
      <c r="L182" s="279"/>
      <c r="M182" s="280"/>
      <c r="N182" s="281"/>
      <c r="O182" s="281"/>
      <c r="P182" s="281"/>
      <c r="Q182" s="281"/>
      <c r="R182" s="281"/>
      <c r="S182" s="281"/>
      <c r="T182" s="282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83" t="s">
        <v>148</v>
      </c>
      <c r="AU182" s="283" t="s">
        <v>91</v>
      </c>
      <c r="AV182" s="16" t="s">
        <v>94</v>
      </c>
      <c r="AW182" s="16" t="s">
        <v>40</v>
      </c>
      <c r="AX182" s="16" t="s">
        <v>81</v>
      </c>
      <c r="AY182" s="283" t="s">
        <v>135</v>
      </c>
    </row>
    <row r="183" s="14" customFormat="1">
      <c r="A183" s="14"/>
      <c r="B183" s="240"/>
      <c r="C183" s="241"/>
      <c r="D183" s="223" t="s">
        <v>148</v>
      </c>
      <c r="E183" s="242" t="s">
        <v>42</v>
      </c>
      <c r="F183" s="243" t="s">
        <v>755</v>
      </c>
      <c r="G183" s="241"/>
      <c r="H183" s="244">
        <v>1.8839999999999999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148</v>
      </c>
      <c r="AU183" s="250" t="s">
        <v>91</v>
      </c>
      <c r="AV183" s="14" t="s">
        <v>91</v>
      </c>
      <c r="AW183" s="14" t="s">
        <v>40</v>
      </c>
      <c r="AX183" s="14" t="s">
        <v>86</v>
      </c>
      <c r="AY183" s="250" t="s">
        <v>135</v>
      </c>
    </row>
    <row r="184" s="2" customFormat="1" ht="24.15" customHeight="1">
      <c r="A184" s="42"/>
      <c r="B184" s="43"/>
      <c r="C184" s="210" t="s">
        <v>252</v>
      </c>
      <c r="D184" s="210" t="s">
        <v>138</v>
      </c>
      <c r="E184" s="211" t="s">
        <v>184</v>
      </c>
      <c r="F184" s="212" t="s">
        <v>185</v>
      </c>
      <c r="G184" s="213" t="s">
        <v>141</v>
      </c>
      <c r="H184" s="214">
        <v>1645.3050000000001</v>
      </c>
      <c r="I184" s="215"/>
      <c r="J184" s="216">
        <f>ROUND(I184*H184,2)</f>
        <v>0</v>
      </c>
      <c r="K184" s="212" t="s">
        <v>142</v>
      </c>
      <c r="L184" s="48"/>
      <c r="M184" s="217" t="s">
        <v>42</v>
      </c>
      <c r="N184" s="218" t="s">
        <v>52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1" t="s">
        <v>97</v>
      </c>
      <c r="AT184" s="221" t="s">
        <v>138</v>
      </c>
      <c r="AU184" s="221" t="s">
        <v>91</v>
      </c>
      <c r="AY184" s="20" t="s">
        <v>135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20" t="s">
        <v>86</v>
      </c>
      <c r="BK184" s="222">
        <f>ROUND(I184*H184,2)</f>
        <v>0</v>
      </c>
      <c r="BL184" s="20" t="s">
        <v>97</v>
      </c>
      <c r="BM184" s="221" t="s">
        <v>1123</v>
      </c>
    </row>
    <row r="185" s="2" customFormat="1">
      <c r="A185" s="42"/>
      <c r="B185" s="43"/>
      <c r="C185" s="44"/>
      <c r="D185" s="223" t="s">
        <v>144</v>
      </c>
      <c r="E185" s="44"/>
      <c r="F185" s="224" t="s">
        <v>187</v>
      </c>
      <c r="G185" s="44"/>
      <c r="H185" s="44"/>
      <c r="I185" s="225"/>
      <c r="J185" s="44"/>
      <c r="K185" s="44"/>
      <c r="L185" s="48"/>
      <c r="M185" s="226"/>
      <c r="N185" s="227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144</v>
      </c>
      <c r="AU185" s="20" t="s">
        <v>91</v>
      </c>
    </row>
    <row r="186" s="2" customFormat="1">
      <c r="A186" s="42"/>
      <c r="B186" s="43"/>
      <c r="C186" s="44"/>
      <c r="D186" s="228" t="s">
        <v>146</v>
      </c>
      <c r="E186" s="44"/>
      <c r="F186" s="229" t="s">
        <v>188</v>
      </c>
      <c r="G186" s="44"/>
      <c r="H186" s="44"/>
      <c r="I186" s="225"/>
      <c r="J186" s="44"/>
      <c r="K186" s="44"/>
      <c r="L186" s="48"/>
      <c r="M186" s="226"/>
      <c r="N186" s="227"/>
      <c r="O186" s="88"/>
      <c r="P186" s="88"/>
      <c r="Q186" s="88"/>
      <c r="R186" s="88"/>
      <c r="S186" s="88"/>
      <c r="T186" s="89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T186" s="20" t="s">
        <v>146</v>
      </c>
      <c r="AU186" s="20" t="s">
        <v>91</v>
      </c>
    </row>
    <row r="187" s="2" customFormat="1">
      <c r="A187" s="42"/>
      <c r="B187" s="43"/>
      <c r="C187" s="44"/>
      <c r="D187" s="223" t="s">
        <v>189</v>
      </c>
      <c r="E187" s="44"/>
      <c r="F187" s="261" t="s">
        <v>190</v>
      </c>
      <c r="G187" s="44"/>
      <c r="H187" s="44"/>
      <c r="I187" s="225"/>
      <c r="J187" s="44"/>
      <c r="K187" s="44"/>
      <c r="L187" s="48"/>
      <c r="M187" s="226"/>
      <c r="N187" s="227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189</v>
      </c>
      <c r="AU187" s="20" t="s">
        <v>91</v>
      </c>
    </row>
    <row r="188" s="13" customFormat="1">
      <c r="A188" s="13"/>
      <c r="B188" s="230"/>
      <c r="C188" s="231"/>
      <c r="D188" s="223" t="s">
        <v>148</v>
      </c>
      <c r="E188" s="232" t="s">
        <v>42</v>
      </c>
      <c r="F188" s="233" t="s">
        <v>1116</v>
      </c>
      <c r="G188" s="231"/>
      <c r="H188" s="232" t="s">
        <v>42</v>
      </c>
      <c r="I188" s="234"/>
      <c r="J188" s="231"/>
      <c r="K188" s="231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148</v>
      </c>
      <c r="AU188" s="239" t="s">
        <v>91</v>
      </c>
      <c r="AV188" s="13" t="s">
        <v>86</v>
      </c>
      <c r="AW188" s="13" t="s">
        <v>40</v>
      </c>
      <c r="AX188" s="13" t="s">
        <v>81</v>
      </c>
      <c r="AY188" s="239" t="s">
        <v>135</v>
      </c>
    </row>
    <row r="189" s="14" customFormat="1">
      <c r="A189" s="14"/>
      <c r="B189" s="240"/>
      <c r="C189" s="241"/>
      <c r="D189" s="223" t="s">
        <v>148</v>
      </c>
      <c r="E189" s="242" t="s">
        <v>42</v>
      </c>
      <c r="F189" s="243" t="s">
        <v>1117</v>
      </c>
      <c r="G189" s="241"/>
      <c r="H189" s="244">
        <v>20.385000000000002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148</v>
      </c>
      <c r="AU189" s="250" t="s">
        <v>91</v>
      </c>
      <c r="AV189" s="14" t="s">
        <v>91</v>
      </c>
      <c r="AW189" s="14" t="s">
        <v>40</v>
      </c>
      <c r="AX189" s="14" t="s">
        <v>81</v>
      </c>
      <c r="AY189" s="250" t="s">
        <v>135</v>
      </c>
    </row>
    <row r="190" s="13" customFormat="1">
      <c r="A190" s="13"/>
      <c r="B190" s="230"/>
      <c r="C190" s="231"/>
      <c r="D190" s="223" t="s">
        <v>148</v>
      </c>
      <c r="E190" s="232" t="s">
        <v>42</v>
      </c>
      <c r="F190" s="233" t="s">
        <v>1118</v>
      </c>
      <c r="G190" s="231"/>
      <c r="H190" s="232" t="s">
        <v>42</v>
      </c>
      <c r="I190" s="234"/>
      <c r="J190" s="231"/>
      <c r="K190" s="231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148</v>
      </c>
      <c r="AU190" s="239" t="s">
        <v>91</v>
      </c>
      <c r="AV190" s="13" t="s">
        <v>86</v>
      </c>
      <c r="AW190" s="13" t="s">
        <v>40</v>
      </c>
      <c r="AX190" s="13" t="s">
        <v>81</v>
      </c>
      <c r="AY190" s="239" t="s">
        <v>135</v>
      </c>
    </row>
    <row r="191" s="14" customFormat="1">
      <c r="A191" s="14"/>
      <c r="B191" s="240"/>
      <c r="C191" s="241"/>
      <c r="D191" s="223" t="s">
        <v>148</v>
      </c>
      <c r="E191" s="242" t="s">
        <v>42</v>
      </c>
      <c r="F191" s="243" t="s">
        <v>1119</v>
      </c>
      <c r="G191" s="241"/>
      <c r="H191" s="244">
        <v>82.620000000000005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148</v>
      </c>
      <c r="AU191" s="250" t="s">
        <v>91</v>
      </c>
      <c r="AV191" s="14" t="s">
        <v>91</v>
      </c>
      <c r="AW191" s="14" t="s">
        <v>40</v>
      </c>
      <c r="AX191" s="14" t="s">
        <v>81</v>
      </c>
      <c r="AY191" s="250" t="s">
        <v>135</v>
      </c>
    </row>
    <row r="192" s="13" customFormat="1">
      <c r="A192" s="13"/>
      <c r="B192" s="230"/>
      <c r="C192" s="231"/>
      <c r="D192" s="223" t="s">
        <v>148</v>
      </c>
      <c r="E192" s="232" t="s">
        <v>42</v>
      </c>
      <c r="F192" s="233" t="s">
        <v>1124</v>
      </c>
      <c r="G192" s="231"/>
      <c r="H192" s="232" t="s">
        <v>42</v>
      </c>
      <c r="I192" s="234"/>
      <c r="J192" s="231"/>
      <c r="K192" s="231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148</v>
      </c>
      <c r="AU192" s="239" t="s">
        <v>91</v>
      </c>
      <c r="AV192" s="13" t="s">
        <v>86</v>
      </c>
      <c r="AW192" s="13" t="s">
        <v>40</v>
      </c>
      <c r="AX192" s="13" t="s">
        <v>81</v>
      </c>
      <c r="AY192" s="239" t="s">
        <v>135</v>
      </c>
    </row>
    <row r="193" s="14" customFormat="1">
      <c r="A193" s="14"/>
      <c r="B193" s="240"/>
      <c r="C193" s="241"/>
      <c r="D193" s="223" t="s">
        <v>148</v>
      </c>
      <c r="E193" s="242" t="s">
        <v>42</v>
      </c>
      <c r="F193" s="243" t="s">
        <v>1125</v>
      </c>
      <c r="G193" s="241"/>
      <c r="H193" s="244">
        <v>58.100000000000001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148</v>
      </c>
      <c r="AU193" s="250" t="s">
        <v>91</v>
      </c>
      <c r="AV193" s="14" t="s">
        <v>91</v>
      </c>
      <c r="AW193" s="14" t="s">
        <v>40</v>
      </c>
      <c r="AX193" s="14" t="s">
        <v>81</v>
      </c>
      <c r="AY193" s="250" t="s">
        <v>135</v>
      </c>
    </row>
    <row r="194" s="13" customFormat="1">
      <c r="A194" s="13"/>
      <c r="B194" s="230"/>
      <c r="C194" s="231"/>
      <c r="D194" s="223" t="s">
        <v>148</v>
      </c>
      <c r="E194" s="232" t="s">
        <v>42</v>
      </c>
      <c r="F194" s="233" t="s">
        <v>1126</v>
      </c>
      <c r="G194" s="231"/>
      <c r="H194" s="232" t="s">
        <v>42</v>
      </c>
      <c r="I194" s="234"/>
      <c r="J194" s="231"/>
      <c r="K194" s="231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148</v>
      </c>
      <c r="AU194" s="239" t="s">
        <v>91</v>
      </c>
      <c r="AV194" s="13" t="s">
        <v>86</v>
      </c>
      <c r="AW194" s="13" t="s">
        <v>40</v>
      </c>
      <c r="AX194" s="13" t="s">
        <v>81</v>
      </c>
      <c r="AY194" s="239" t="s">
        <v>135</v>
      </c>
    </row>
    <row r="195" s="14" customFormat="1">
      <c r="A195" s="14"/>
      <c r="B195" s="240"/>
      <c r="C195" s="241"/>
      <c r="D195" s="223" t="s">
        <v>148</v>
      </c>
      <c r="E195" s="242" t="s">
        <v>42</v>
      </c>
      <c r="F195" s="243" t="s">
        <v>1127</v>
      </c>
      <c r="G195" s="241"/>
      <c r="H195" s="244">
        <v>1484.2000000000001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148</v>
      </c>
      <c r="AU195" s="250" t="s">
        <v>91</v>
      </c>
      <c r="AV195" s="14" t="s">
        <v>91</v>
      </c>
      <c r="AW195" s="14" t="s">
        <v>40</v>
      </c>
      <c r="AX195" s="14" t="s">
        <v>81</v>
      </c>
      <c r="AY195" s="250" t="s">
        <v>135</v>
      </c>
    </row>
    <row r="196" s="12" customFormat="1" ht="22.8" customHeight="1">
      <c r="A196" s="12"/>
      <c r="B196" s="194"/>
      <c r="C196" s="195"/>
      <c r="D196" s="196" t="s">
        <v>80</v>
      </c>
      <c r="E196" s="208" t="s">
        <v>194</v>
      </c>
      <c r="F196" s="208" t="s">
        <v>195</v>
      </c>
      <c r="G196" s="195"/>
      <c r="H196" s="195"/>
      <c r="I196" s="198"/>
      <c r="J196" s="209">
        <f>BK196</f>
        <v>0</v>
      </c>
      <c r="K196" s="195"/>
      <c r="L196" s="200"/>
      <c r="M196" s="201"/>
      <c r="N196" s="202"/>
      <c r="O196" s="202"/>
      <c r="P196" s="203">
        <f>SUM(P197:P260)</f>
        <v>0</v>
      </c>
      <c r="Q196" s="202"/>
      <c r="R196" s="203">
        <f>SUM(R197:R260)</f>
        <v>199.53294600000004</v>
      </c>
      <c r="S196" s="202"/>
      <c r="T196" s="204">
        <f>SUM(T197:T260)</f>
        <v>51.369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5" t="s">
        <v>86</v>
      </c>
      <c r="AT196" s="206" t="s">
        <v>80</v>
      </c>
      <c r="AU196" s="206" t="s">
        <v>86</v>
      </c>
      <c r="AY196" s="205" t="s">
        <v>135</v>
      </c>
      <c r="BK196" s="207">
        <f>SUM(BK197:BK260)</f>
        <v>0</v>
      </c>
    </row>
    <row r="197" s="2" customFormat="1" ht="24.15" customHeight="1">
      <c r="A197" s="42"/>
      <c r="B197" s="43"/>
      <c r="C197" s="210" t="s">
        <v>261</v>
      </c>
      <c r="D197" s="210" t="s">
        <v>138</v>
      </c>
      <c r="E197" s="211" t="s">
        <v>196</v>
      </c>
      <c r="F197" s="212" t="s">
        <v>197</v>
      </c>
      <c r="G197" s="213" t="s">
        <v>141</v>
      </c>
      <c r="H197" s="214">
        <v>16.332999999999998</v>
      </c>
      <c r="I197" s="215"/>
      <c r="J197" s="216">
        <f>ROUND(I197*H197,2)</f>
        <v>0</v>
      </c>
      <c r="K197" s="212" t="s">
        <v>142</v>
      </c>
      <c r="L197" s="48"/>
      <c r="M197" s="217" t="s">
        <v>42</v>
      </c>
      <c r="N197" s="218" t="s">
        <v>52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1" t="s">
        <v>97</v>
      </c>
      <c r="AT197" s="221" t="s">
        <v>138</v>
      </c>
      <c r="AU197" s="221" t="s">
        <v>91</v>
      </c>
      <c r="AY197" s="20" t="s">
        <v>135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20" t="s">
        <v>86</v>
      </c>
      <c r="BK197" s="222">
        <f>ROUND(I197*H197,2)</f>
        <v>0</v>
      </c>
      <c r="BL197" s="20" t="s">
        <v>97</v>
      </c>
      <c r="BM197" s="221" t="s">
        <v>786</v>
      </c>
    </row>
    <row r="198" s="2" customFormat="1">
      <c r="A198" s="42"/>
      <c r="B198" s="43"/>
      <c r="C198" s="44"/>
      <c r="D198" s="223" t="s">
        <v>144</v>
      </c>
      <c r="E198" s="44"/>
      <c r="F198" s="224" t="s">
        <v>199</v>
      </c>
      <c r="G198" s="44"/>
      <c r="H198" s="44"/>
      <c r="I198" s="225"/>
      <c r="J198" s="44"/>
      <c r="K198" s="44"/>
      <c r="L198" s="48"/>
      <c r="M198" s="226"/>
      <c r="N198" s="227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144</v>
      </c>
      <c r="AU198" s="20" t="s">
        <v>91</v>
      </c>
    </row>
    <row r="199" s="2" customFormat="1">
      <c r="A199" s="42"/>
      <c r="B199" s="43"/>
      <c r="C199" s="44"/>
      <c r="D199" s="228" t="s">
        <v>146</v>
      </c>
      <c r="E199" s="44"/>
      <c r="F199" s="229" t="s">
        <v>200</v>
      </c>
      <c r="G199" s="44"/>
      <c r="H199" s="44"/>
      <c r="I199" s="225"/>
      <c r="J199" s="44"/>
      <c r="K199" s="44"/>
      <c r="L199" s="48"/>
      <c r="M199" s="226"/>
      <c r="N199" s="227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146</v>
      </c>
      <c r="AU199" s="20" t="s">
        <v>91</v>
      </c>
    </row>
    <row r="200" s="13" customFormat="1">
      <c r="A200" s="13"/>
      <c r="B200" s="230"/>
      <c r="C200" s="231"/>
      <c r="D200" s="223" t="s">
        <v>148</v>
      </c>
      <c r="E200" s="232" t="s">
        <v>42</v>
      </c>
      <c r="F200" s="233" t="s">
        <v>1124</v>
      </c>
      <c r="G200" s="231"/>
      <c r="H200" s="232" t="s">
        <v>42</v>
      </c>
      <c r="I200" s="234"/>
      <c r="J200" s="231"/>
      <c r="K200" s="231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148</v>
      </c>
      <c r="AU200" s="239" t="s">
        <v>91</v>
      </c>
      <c r="AV200" s="13" t="s">
        <v>86</v>
      </c>
      <c r="AW200" s="13" t="s">
        <v>40</v>
      </c>
      <c r="AX200" s="13" t="s">
        <v>81</v>
      </c>
      <c r="AY200" s="239" t="s">
        <v>135</v>
      </c>
    </row>
    <row r="201" s="14" customFormat="1">
      <c r="A201" s="14"/>
      <c r="B201" s="240"/>
      <c r="C201" s="241"/>
      <c r="D201" s="223" t="s">
        <v>148</v>
      </c>
      <c r="E201" s="242" t="s">
        <v>42</v>
      </c>
      <c r="F201" s="243" t="s">
        <v>1128</v>
      </c>
      <c r="G201" s="241"/>
      <c r="H201" s="244">
        <v>16.332999999999998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148</v>
      </c>
      <c r="AU201" s="250" t="s">
        <v>91</v>
      </c>
      <c r="AV201" s="14" t="s">
        <v>91</v>
      </c>
      <c r="AW201" s="14" t="s">
        <v>40</v>
      </c>
      <c r="AX201" s="14" t="s">
        <v>86</v>
      </c>
      <c r="AY201" s="250" t="s">
        <v>135</v>
      </c>
    </row>
    <row r="202" s="2" customFormat="1" ht="21.75" customHeight="1">
      <c r="A202" s="42"/>
      <c r="B202" s="43"/>
      <c r="C202" s="210" t="s">
        <v>275</v>
      </c>
      <c r="D202" s="210" t="s">
        <v>138</v>
      </c>
      <c r="E202" s="211" t="s">
        <v>788</v>
      </c>
      <c r="F202" s="212" t="s">
        <v>789</v>
      </c>
      <c r="G202" s="213" t="s">
        <v>141</v>
      </c>
      <c r="H202" s="214">
        <v>1484.2000000000001</v>
      </c>
      <c r="I202" s="215"/>
      <c r="J202" s="216">
        <f>ROUND(I202*H202,2)</f>
        <v>0</v>
      </c>
      <c r="K202" s="212" t="s">
        <v>142</v>
      </c>
      <c r="L202" s="48"/>
      <c r="M202" s="217" t="s">
        <v>42</v>
      </c>
      <c r="N202" s="218" t="s">
        <v>52</v>
      </c>
      <c r="O202" s="88"/>
      <c r="P202" s="219">
        <f>O202*H202</f>
        <v>0</v>
      </c>
      <c r="Q202" s="219">
        <v>0.11500000000000001</v>
      </c>
      <c r="R202" s="219">
        <f>Q202*H202</f>
        <v>170.68300000000002</v>
      </c>
      <c r="S202" s="219">
        <v>0</v>
      </c>
      <c r="T202" s="220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1" t="s">
        <v>97</v>
      </c>
      <c r="AT202" s="221" t="s">
        <v>138</v>
      </c>
      <c r="AU202" s="221" t="s">
        <v>91</v>
      </c>
      <c r="AY202" s="20" t="s">
        <v>135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20" t="s">
        <v>86</v>
      </c>
      <c r="BK202" s="222">
        <f>ROUND(I202*H202,2)</f>
        <v>0</v>
      </c>
      <c r="BL202" s="20" t="s">
        <v>97</v>
      </c>
      <c r="BM202" s="221" t="s">
        <v>1129</v>
      </c>
    </row>
    <row r="203" s="2" customFormat="1">
      <c r="A203" s="42"/>
      <c r="B203" s="43"/>
      <c r="C203" s="44"/>
      <c r="D203" s="223" t="s">
        <v>144</v>
      </c>
      <c r="E203" s="44"/>
      <c r="F203" s="224" t="s">
        <v>791</v>
      </c>
      <c r="G203" s="44"/>
      <c r="H203" s="44"/>
      <c r="I203" s="225"/>
      <c r="J203" s="44"/>
      <c r="K203" s="44"/>
      <c r="L203" s="48"/>
      <c r="M203" s="226"/>
      <c r="N203" s="227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144</v>
      </c>
      <c r="AU203" s="20" t="s">
        <v>91</v>
      </c>
    </row>
    <row r="204" s="2" customFormat="1">
      <c r="A204" s="42"/>
      <c r="B204" s="43"/>
      <c r="C204" s="44"/>
      <c r="D204" s="228" t="s">
        <v>146</v>
      </c>
      <c r="E204" s="44"/>
      <c r="F204" s="229" t="s">
        <v>792</v>
      </c>
      <c r="G204" s="44"/>
      <c r="H204" s="44"/>
      <c r="I204" s="225"/>
      <c r="J204" s="44"/>
      <c r="K204" s="44"/>
      <c r="L204" s="48"/>
      <c r="M204" s="226"/>
      <c r="N204" s="227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146</v>
      </c>
      <c r="AU204" s="20" t="s">
        <v>91</v>
      </c>
    </row>
    <row r="205" s="13" customFormat="1">
      <c r="A205" s="13"/>
      <c r="B205" s="230"/>
      <c r="C205" s="231"/>
      <c r="D205" s="223" t="s">
        <v>148</v>
      </c>
      <c r="E205" s="232" t="s">
        <v>42</v>
      </c>
      <c r="F205" s="233" t="s">
        <v>1130</v>
      </c>
      <c r="G205" s="231"/>
      <c r="H205" s="232" t="s">
        <v>42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148</v>
      </c>
      <c r="AU205" s="239" t="s">
        <v>91</v>
      </c>
      <c r="AV205" s="13" t="s">
        <v>86</v>
      </c>
      <c r="AW205" s="13" t="s">
        <v>40</v>
      </c>
      <c r="AX205" s="13" t="s">
        <v>81</v>
      </c>
      <c r="AY205" s="239" t="s">
        <v>135</v>
      </c>
    </row>
    <row r="206" s="14" customFormat="1">
      <c r="A206" s="14"/>
      <c r="B206" s="240"/>
      <c r="C206" s="241"/>
      <c r="D206" s="223" t="s">
        <v>148</v>
      </c>
      <c r="E206" s="242" t="s">
        <v>42</v>
      </c>
      <c r="F206" s="243" t="s">
        <v>1127</v>
      </c>
      <c r="G206" s="241"/>
      <c r="H206" s="244">
        <v>1484.2000000000001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148</v>
      </c>
      <c r="AU206" s="250" t="s">
        <v>91</v>
      </c>
      <c r="AV206" s="14" t="s">
        <v>91</v>
      </c>
      <c r="AW206" s="14" t="s">
        <v>40</v>
      </c>
      <c r="AX206" s="14" t="s">
        <v>86</v>
      </c>
      <c r="AY206" s="250" t="s">
        <v>135</v>
      </c>
    </row>
    <row r="207" s="2" customFormat="1" ht="21.75" customHeight="1">
      <c r="A207" s="42"/>
      <c r="B207" s="43"/>
      <c r="C207" s="210" t="s">
        <v>283</v>
      </c>
      <c r="D207" s="210" t="s">
        <v>138</v>
      </c>
      <c r="E207" s="211" t="s">
        <v>202</v>
      </c>
      <c r="F207" s="212" t="s">
        <v>203</v>
      </c>
      <c r="G207" s="213" t="s">
        <v>141</v>
      </c>
      <c r="H207" s="214">
        <v>41.767000000000003</v>
      </c>
      <c r="I207" s="215"/>
      <c r="J207" s="216">
        <f>ROUND(I207*H207,2)</f>
        <v>0</v>
      </c>
      <c r="K207" s="212" t="s">
        <v>142</v>
      </c>
      <c r="L207" s="48"/>
      <c r="M207" s="217" t="s">
        <v>42</v>
      </c>
      <c r="N207" s="218" t="s">
        <v>52</v>
      </c>
      <c r="O207" s="88"/>
      <c r="P207" s="219">
        <f>O207*H207</f>
        <v>0</v>
      </c>
      <c r="Q207" s="219">
        <v>0.68999999999999995</v>
      </c>
      <c r="R207" s="219">
        <f>Q207*H207</f>
        <v>28.819230000000001</v>
      </c>
      <c r="S207" s="219">
        <v>0</v>
      </c>
      <c r="T207" s="220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1" t="s">
        <v>97</v>
      </c>
      <c r="AT207" s="221" t="s">
        <v>138</v>
      </c>
      <c r="AU207" s="221" t="s">
        <v>91</v>
      </c>
      <c r="AY207" s="20" t="s">
        <v>135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20" t="s">
        <v>86</v>
      </c>
      <c r="BK207" s="222">
        <f>ROUND(I207*H207,2)</f>
        <v>0</v>
      </c>
      <c r="BL207" s="20" t="s">
        <v>97</v>
      </c>
      <c r="BM207" s="221" t="s">
        <v>204</v>
      </c>
    </row>
    <row r="208" s="2" customFormat="1">
      <c r="A208" s="42"/>
      <c r="B208" s="43"/>
      <c r="C208" s="44"/>
      <c r="D208" s="223" t="s">
        <v>144</v>
      </c>
      <c r="E208" s="44"/>
      <c r="F208" s="224" t="s">
        <v>205</v>
      </c>
      <c r="G208" s="44"/>
      <c r="H208" s="44"/>
      <c r="I208" s="225"/>
      <c r="J208" s="44"/>
      <c r="K208" s="44"/>
      <c r="L208" s="48"/>
      <c r="M208" s="226"/>
      <c r="N208" s="227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0" t="s">
        <v>144</v>
      </c>
      <c r="AU208" s="20" t="s">
        <v>91</v>
      </c>
    </row>
    <row r="209" s="2" customFormat="1">
      <c r="A209" s="42"/>
      <c r="B209" s="43"/>
      <c r="C209" s="44"/>
      <c r="D209" s="228" t="s">
        <v>146</v>
      </c>
      <c r="E209" s="44"/>
      <c r="F209" s="229" t="s">
        <v>206</v>
      </c>
      <c r="G209" s="44"/>
      <c r="H209" s="44"/>
      <c r="I209" s="225"/>
      <c r="J209" s="44"/>
      <c r="K209" s="44"/>
      <c r="L209" s="48"/>
      <c r="M209" s="226"/>
      <c r="N209" s="227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146</v>
      </c>
      <c r="AU209" s="20" t="s">
        <v>91</v>
      </c>
    </row>
    <row r="210" s="13" customFormat="1">
      <c r="A210" s="13"/>
      <c r="B210" s="230"/>
      <c r="C210" s="231"/>
      <c r="D210" s="223" t="s">
        <v>148</v>
      </c>
      <c r="E210" s="232" t="s">
        <v>42</v>
      </c>
      <c r="F210" s="233" t="s">
        <v>1124</v>
      </c>
      <c r="G210" s="231"/>
      <c r="H210" s="232" t="s">
        <v>42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148</v>
      </c>
      <c r="AU210" s="239" t="s">
        <v>91</v>
      </c>
      <c r="AV210" s="13" t="s">
        <v>86</v>
      </c>
      <c r="AW210" s="13" t="s">
        <v>40</v>
      </c>
      <c r="AX210" s="13" t="s">
        <v>81</v>
      </c>
      <c r="AY210" s="239" t="s">
        <v>135</v>
      </c>
    </row>
    <row r="211" s="14" customFormat="1">
      <c r="A211" s="14"/>
      <c r="B211" s="240"/>
      <c r="C211" s="241"/>
      <c r="D211" s="223" t="s">
        <v>148</v>
      </c>
      <c r="E211" s="242" t="s">
        <v>42</v>
      </c>
      <c r="F211" s="243" t="s">
        <v>1131</v>
      </c>
      <c r="G211" s="241"/>
      <c r="H211" s="244">
        <v>41.767000000000003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148</v>
      </c>
      <c r="AU211" s="250" t="s">
        <v>91</v>
      </c>
      <c r="AV211" s="14" t="s">
        <v>91</v>
      </c>
      <c r="AW211" s="14" t="s">
        <v>40</v>
      </c>
      <c r="AX211" s="14" t="s">
        <v>86</v>
      </c>
      <c r="AY211" s="250" t="s">
        <v>135</v>
      </c>
    </row>
    <row r="212" s="2" customFormat="1" ht="24.15" customHeight="1">
      <c r="A212" s="42"/>
      <c r="B212" s="43"/>
      <c r="C212" s="210" t="s">
        <v>290</v>
      </c>
      <c r="D212" s="210" t="s">
        <v>138</v>
      </c>
      <c r="E212" s="211" t="s">
        <v>207</v>
      </c>
      <c r="F212" s="212" t="s">
        <v>208</v>
      </c>
      <c r="G212" s="213" t="s">
        <v>141</v>
      </c>
      <c r="H212" s="214">
        <v>16.899999999999999</v>
      </c>
      <c r="I212" s="215"/>
      <c r="J212" s="216">
        <f>ROUND(I212*H212,2)</f>
        <v>0</v>
      </c>
      <c r="K212" s="212" t="s">
        <v>142</v>
      </c>
      <c r="L212" s="48"/>
      <c r="M212" s="217" t="s">
        <v>42</v>
      </c>
      <c r="N212" s="218" t="s">
        <v>52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1" t="s">
        <v>97</v>
      </c>
      <c r="AT212" s="221" t="s">
        <v>138</v>
      </c>
      <c r="AU212" s="221" t="s">
        <v>91</v>
      </c>
      <c r="AY212" s="20" t="s">
        <v>135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20" t="s">
        <v>86</v>
      </c>
      <c r="BK212" s="222">
        <f>ROUND(I212*H212,2)</f>
        <v>0</v>
      </c>
      <c r="BL212" s="20" t="s">
        <v>97</v>
      </c>
      <c r="BM212" s="221" t="s">
        <v>1132</v>
      </c>
    </row>
    <row r="213" s="2" customFormat="1">
      <c r="A213" s="42"/>
      <c r="B213" s="43"/>
      <c r="C213" s="44"/>
      <c r="D213" s="223" t="s">
        <v>144</v>
      </c>
      <c r="E213" s="44"/>
      <c r="F213" s="224" t="s">
        <v>210</v>
      </c>
      <c r="G213" s="44"/>
      <c r="H213" s="44"/>
      <c r="I213" s="225"/>
      <c r="J213" s="44"/>
      <c r="K213" s="44"/>
      <c r="L213" s="48"/>
      <c r="M213" s="226"/>
      <c r="N213" s="227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144</v>
      </c>
      <c r="AU213" s="20" t="s">
        <v>91</v>
      </c>
    </row>
    <row r="214" s="2" customFormat="1">
      <c r="A214" s="42"/>
      <c r="B214" s="43"/>
      <c r="C214" s="44"/>
      <c r="D214" s="228" t="s">
        <v>146</v>
      </c>
      <c r="E214" s="44"/>
      <c r="F214" s="229" t="s">
        <v>211</v>
      </c>
      <c r="G214" s="44"/>
      <c r="H214" s="44"/>
      <c r="I214" s="225"/>
      <c r="J214" s="44"/>
      <c r="K214" s="44"/>
      <c r="L214" s="48"/>
      <c r="M214" s="226"/>
      <c r="N214" s="227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0" t="s">
        <v>146</v>
      </c>
      <c r="AU214" s="20" t="s">
        <v>91</v>
      </c>
    </row>
    <row r="215" s="13" customFormat="1">
      <c r="A215" s="13"/>
      <c r="B215" s="230"/>
      <c r="C215" s="231"/>
      <c r="D215" s="223" t="s">
        <v>148</v>
      </c>
      <c r="E215" s="232" t="s">
        <v>42</v>
      </c>
      <c r="F215" s="233" t="s">
        <v>1133</v>
      </c>
      <c r="G215" s="231"/>
      <c r="H215" s="232" t="s">
        <v>42</v>
      </c>
      <c r="I215" s="234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148</v>
      </c>
      <c r="AU215" s="239" t="s">
        <v>91</v>
      </c>
      <c r="AV215" s="13" t="s">
        <v>86</v>
      </c>
      <c r="AW215" s="13" t="s">
        <v>40</v>
      </c>
      <c r="AX215" s="13" t="s">
        <v>81</v>
      </c>
      <c r="AY215" s="239" t="s">
        <v>135</v>
      </c>
    </row>
    <row r="216" s="14" customFormat="1">
      <c r="A216" s="14"/>
      <c r="B216" s="240"/>
      <c r="C216" s="241"/>
      <c r="D216" s="223" t="s">
        <v>148</v>
      </c>
      <c r="E216" s="242" t="s">
        <v>42</v>
      </c>
      <c r="F216" s="243" t="s">
        <v>1134</v>
      </c>
      <c r="G216" s="241"/>
      <c r="H216" s="244">
        <v>16.899999999999999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148</v>
      </c>
      <c r="AU216" s="250" t="s">
        <v>91</v>
      </c>
      <c r="AV216" s="14" t="s">
        <v>91</v>
      </c>
      <c r="AW216" s="14" t="s">
        <v>40</v>
      </c>
      <c r="AX216" s="14" t="s">
        <v>86</v>
      </c>
      <c r="AY216" s="250" t="s">
        <v>135</v>
      </c>
    </row>
    <row r="217" s="2" customFormat="1" ht="24.15" customHeight="1">
      <c r="A217" s="42"/>
      <c r="B217" s="43"/>
      <c r="C217" s="210" t="s">
        <v>7</v>
      </c>
      <c r="D217" s="210" t="s">
        <v>138</v>
      </c>
      <c r="E217" s="211" t="s">
        <v>1135</v>
      </c>
      <c r="F217" s="212" t="s">
        <v>1136</v>
      </c>
      <c r="G217" s="213" t="s">
        <v>141</v>
      </c>
      <c r="H217" s="214">
        <v>307.60000000000002</v>
      </c>
      <c r="I217" s="215"/>
      <c r="J217" s="216">
        <f>ROUND(I217*H217,2)</f>
        <v>0</v>
      </c>
      <c r="K217" s="212" t="s">
        <v>142</v>
      </c>
      <c r="L217" s="48"/>
      <c r="M217" s="217" t="s">
        <v>42</v>
      </c>
      <c r="N217" s="218" t="s">
        <v>52</v>
      </c>
      <c r="O217" s="88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1" t="s">
        <v>97</v>
      </c>
      <c r="AT217" s="221" t="s">
        <v>138</v>
      </c>
      <c r="AU217" s="221" t="s">
        <v>91</v>
      </c>
      <c r="AY217" s="20" t="s">
        <v>135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20" t="s">
        <v>86</v>
      </c>
      <c r="BK217" s="222">
        <f>ROUND(I217*H217,2)</f>
        <v>0</v>
      </c>
      <c r="BL217" s="20" t="s">
        <v>97</v>
      </c>
      <c r="BM217" s="221" t="s">
        <v>1137</v>
      </c>
    </row>
    <row r="218" s="2" customFormat="1">
      <c r="A218" s="42"/>
      <c r="B218" s="43"/>
      <c r="C218" s="44"/>
      <c r="D218" s="223" t="s">
        <v>144</v>
      </c>
      <c r="E218" s="44"/>
      <c r="F218" s="224" t="s">
        <v>1138</v>
      </c>
      <c r="G218" s="44"/>
      <c r="H218" s="44"/>
      <c r="I218" s="225"/>
      <c r="J218" s="44"/>
      <c r="K218" s="44"/>
      <c r="L218" s="48"/>
      <c r="M218" s="226"/>
      <c r="N218" s="227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144</v>
      </c>
      <c r="AU218" s="20" t="s">
        <v>91</v>
      </c>
    </row>
    <row r="219" s="2" customFormat="1">
      <c r="A219" s="42"/>
      <c r="B219" s="43"/>
      <c r="C219" s="44"/>
      <c r="D219" s="228" t="s">
        <v>146</v>
      </c>
      <c r="E219" s="44"/>
      <c r="F219" s="229" t="s">
        <v>1139</v>
      </c>
      <c r="G219" s="44"/>
      <c r="H219" s="44"/>
      <c r="I219" s="225"/>
      <c r="J219" s="44"/>
      <c r="K219" s="44"/>
      <c r="L219" s="48"/>
      <c r="M219" s="226"/>
      <c r="N219" s="227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0" t="s">
        <v>146</v>
      </c>
      <c r="AU219" s="20" t="s">
        <v>91</v>
      </c>
    </row>
    <row r="220" s="13" customFormat="1">
      <c r="A220" s="13"/>
      <c r="B220" s="230"/>
      <c r="C220" s="231"/>
      <c r="D220" s="223" t="s">
        <v>148</v>
      </c>
      <c r="E220" s="232" t="s">
        <v>42</v>
      </c>
      <c r="F220" s="233" t="s">
        <v>1133</v>
      </c>
      <c r="G220" s="231"/>
      <c r="H220" s="232" t="s">
        <v>42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148</v>
      </c>
      <c r="AU220" s="239" t="s">
        <v>91</v>
      </c>
      <c r="AV220" s="13" t="s">
        <v>86</v>
      </c>
      <c r="AW220" s="13" t="s">
        <v>40</v>
      </c>
      <c r="AX220" s="13" t="s">
        <v>81</v>
      </c>
      <c r="AY220" s="239" t="s">
        <v>135</v>
      </c>
    </row>
    <row r="221" s="14" customFormat="1">
      <c r="A221" s="14"/>
      <c r="B221" s="240"/>
      <c r="C221" s="241"/>
      <c r="D221" s="223" t="s">
        <v>148</v>
      </c>
      <c r="E221" s="242" t="s">
        <v>42</v>
      </c>
      <c r="F221" s="243" t="s">
        <v>1140</v>
      </c>
      <c r="G221" s="241"/>
      <c r="H221" s="244">
        <v>307.60000000000002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148</v>
      </c>
      <c r="AU221" s="250" t="s">
        <v>91</v>
      </c>
      <c r="AV221" s="14" t="s">
        <v>91</v>
      </c>
      <c r="AW221" s="14" t="s">
        <v>40</v>
      </c>
      <c r="AX221" s="14" t="s">
        <v>86</v>
      </c>
      <c r="AY221" s="250" t="s">
        <v>135</v>
      </c>
    </row>
    <row r="222" s="2" customFormat="1" ht="21.75" customHeight="1">
      <c r="A222" s="42"/>
      <c r="B222" s="43"/>
      <c r="C222" s="210" t="s">
        <v>301</v>
      </c>
      <c r="D222" s="210" t="s">
        <v>138</v>
      </c>
      <c r="E222" s="211" t="s">
        <v>215</v>
      </c>
      <c r="F222" s="212" t="s">
        <v>216</v>
      </c>
      <c r="G222" s="213" t="s">
        <v>141</v>
      </c>
      <c r="H222" s="214">
        <v>324.5</v>
      </c>
      <c r="I222" s="215"/>
      <c r="J222" s="216">
        <f>ROUND(I222*H222,2)</f>
        <v>0</v>
      </c>
      <c r="K222" s="212" t="s">
        <v>142</v>
      </c>
      <c r="L222" s="48"/>
      <c r="M222" s="217" t="s">
        <v>42</v>
      </c>
      <c r="N222" s="218" t="s">
        <v>52</v>
      </c>
      <c r="O222" s="88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1" t="s">
        <v>97</v>
      </c>
      <c r="AT222" s="221" t="s">
        <v>138</v>
      </c>
      <c r="AU222" s="221" t="s">
        <v>91</v>
      </c>
      <c r="AY222" s="20" t="s">
        <v>135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20" t="s">
        <v>86</v>
      </c>
      <c r="BK222" s="222">
        <f>ROUND(I222*H222,2)</f>
        <v>0</v>
      </c>
      <c r="BL222" s="20" t="s">
        <v>97</v>
      </c>
      <c r="BM222" s="221" t="s">
        <v>217</v>
      </c>
    </row>
    <row r="223" s="2" customFormat="1">
      <c r="A223" s="42"/>
      <c r="B223" s="43"/>
      <c r="C223" s="44"/>
      <c r="D223" s="223" t="s">
        <v>144</v>
      </c>
      <c r="E223" s="44"/>
      <c r="F223" s="224" t="s">
        <v>218</v>
      </c>
      <c r="G223" s="44"/>
      <c r="H223" s="44"/>
      <c r="I223" s="225"/>
      <c r="J223" s="44"/>
      <c r="K223" s="44"/>
      <c r="L223" s="48"/>
      <c r="M223" s="226"/>
      <c r="N223" s="227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144</v>
      </c>
      <c r="AU223" s="20" t="s">
        <v>91</v>
      </c>
    </row>
    <row r="224" s="2" customFormat="1">
      <c r="A224" s="42"/>
      <c r="B224" s="43"/>
      <c r="C224" s="44"/>
      <c r="D224" s="228" t="s">
        <v>146</v>
      </c>
      <c r="E224" s="44"/>
      <c r="F224" s="229" t="s">
        <v>219</v>
      </c>
      <c r="G224" s="44"/>
      <c r="H224" s="44"/>
      <c r="I224" s="225"/>
      <c r="J224" s="44"/>
      <c r="K224" s="44"/>
      <c r="L224" s="48"/>
      <c r="M224" s="226"/>
      <c r="N224" s="227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146</v>
      </c>
      <c r="AU224" s="20" t="s">
        <v>91</v>
      </c>
    </row>
    <row r="225" s="13" customFormat="1">
      <c r="A225" s="13"/>
      <c r="B225" s="230"/>
      <c r="C225" s="231"/>
      <c r="D225" s="223" t="s">
        <v>148</v>
      </c>
      <c r="E225" s="232" t="s">
        <v>42</v>
      </c>
      <c r="F225" s="233" t="s">
        <v>1141</v>
      </c>
      <c r="G225" s="231"/>
      <c r="H225" s="232" t="s">
        <v>42</v>
      </c>
      <c r="I225" s="234"/>
      <c r="J225" s="231"/>
      <c r="K225" s="231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148</v>
      </c>
      <c r="AU225" s="239" t="s">
        <v>91</v>
      </c>
      <c r="AV225" s="13" t="s">
        <v>86</v>
      </c>
      <c r="AW225" s="13" t="s">
        <v>40</v>
      </c>
      <c r="AX225" s="13" t="s">
        <v>81</v>
      </c>
      <c r="AY225" s="239" t="s">
        <v>135</v>
      </c>
    </row>
    <row r="226" s="14" customFormat="1">
      <c r="A226" s="14"/>
      <c r="B226" s="240"/>
      <c r="C226" s="241"/>
      <c r="D226" s="223" t="s">
        <v>148</v>
      </c>
      <c r="E226" s="242" t="s">
        <v>42</v>
      </c>
      <c r="F226" s="243" t="s">
        <v>1142</v>
      </c>
      <c r="G226" s="241"/>
      <c r="H226" s="244">
        <v>324.5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148</v>
      </c>
      <c r="AU226" s="250" t="s">
        <v>91</v>
      </c>
      <c r="AV226" s="14" t="s">
        <v>91</v>
      </c>
      <c r="AW226" s="14" t="s">
        <v>40</v>
      </c>
      <c r="AX226" s="14" t="s">
        <v>81</v>
      </c>
      <c r="AY226" s="250" t="s">
        <v>135</v>
      </c>
    </row>
    <row r="227" s="2" customFormat="1" ht="24.15" customHeight="1">
      <c r="A227" s="42"/>
      <c r="B227" s="43"/>
      <c r="C227" s="210" t="s">
        <v>308</v>
      </c>
      <c r="D227" s="210" t="s">
        <v>138</v>
      </c>
      <c r="E227" s="211" t="s">
        <v>221</v>
      </c>
      <c r="F227" s="212" t="s">
        <v>222</v>
      </c>
      <c r="G227" s="213" t="s">
        <v>141</v>
      </c>
      <c r="H227" s="214">
        <v>16.899999999999999</v>
      </c>
      <c r="I227" s="215"/>
      <c r="J227" s="216">
        <f>ROUND(I227*H227,2)</f>
        <v>0</v>
      </c>
      <c r="K227" s="212" t="s">
        <v>142</v>
      </c>
      <c r="L227" s="48"/>
      <c r="M227" s="217" t="s">
        <v>42</v>
      </c>
      <c r="N227" s="218" t="s">
        <v>52</v>
      </c>
      <c r="O227" s="88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1" t="s">
        <v>97</v>
      </c>
      <c r="AT227" s="221" t="s">
        <v>138</v>
      </c>
      <c r="AU227" s="221" t="s">
        <v>91</v>
      </c>
      <c r="AY227" s="20" t="s">
        <v>135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20" t="s">
        <v>86</v>
      </c>
      <c r="BK227" s="222">
        <f>ROUND(I227*H227,2)</f>
        <v>0</v>
      </c>
      <c r="BL227" s="20" t="s">
        <v>97</v>
      </c>
      <c r="BM227" s="221" t="s">
        <v>1143</v>
      </c>
    </row>
    <row r="228" s="2" customFormat="1">
      <c r="A228" s="42"/>
      <c r="B228" s="43"/>
      <c r="C228" s="44"/>
      <c r="D228" s="223" t="s">
        <v>144</v>
      </c>
      <c r="E228" s="44"/>
      <c r="F228" s="224" t="s">
        <v>224</v>
      </c>
      <c r="G228" s="44"/>
      <c r="H228" s="44"/>
      <c r="I228" s="225"/>
      <c r="J228" s="44"/>
      <c r="K228" s="44"/>
      <c r="L228" s="48"/>
      <c r="M228" s="226"/>
      <c r="N228" s="227"/>
      <c r="O228" s="88"/>
      <c r="P228" s="88"/>
      <c r="Q228" s="88"/>
      <c r="R228" s="88"/>
      <c r="S228" s="88"/>
      <c r="T228" s="89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T228" s="20" t="s">
        <v>144</v>
      </c>
      <c r="AU228" s="20" t="s">
        <v>91</v>
      </c>
    </row>
    <row r="229" s="2" customFormat="1">
      <c r="A229" s="42"/>
      <c r="B229" s="43"/>
      <c r="C229" s="44"/>
      <c r="D229" s="228" t="s">
        <v>146</v>
      </c>
      <c r="E229" s="44"/>
      <c r="F229" s="229" t="s">
        <v>225</v>
      </c>
      <c r="G229" s="44"/>
      <c r="H229" s="44"/>
      <c r="I229" s="225"/>
      <c r="J229" s="44"/>
      <c r="K229" s="44"/>
      <c r="L229" s="48"/>
      <c r="M229" s="226"/>
      <c r="N229" s="227"/>
      <c r="O229" s="88"/>
      <c r="P229" s="88"/>
      <c r="Q229" s="88"/>
      <c r="R229" s="88"/>
      <c r="S229" s="88"/>
      <c r="T229" s="89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T229" s="20" t="s">
        <v>146</v>
      </c>
      <c r="AU229" s="20" t="s">
        <v>91</v>
      </c>
    </row>
    <row r="230" s="13" customFormat="1">
      <c r="A230" s="13"/>
      <c r="B230" s="230"/>
      <c r="C230" s="231"/>
      <c r="D230" s="223" t="s">
        <v>148</v>
      </c>
      <c r="E230" s="232" t="s">
        <v>42</v>
      </c>
      <c r="F230" s="233" t="s">
        <v>1144</v>
      </c>
      <c r="G230" s="231"/>
      <c r="H230" s="232" t="s">
        <v>42</v>
      </c>
      <c r="I230" s="234"/>
      <c r="J230" s="231"/>
      <c r="K230" s="231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148</v>
      </c>
      <c r="AU230" s="239" t="s">
        <v>91</v>
      </c>
      <c r="AV230" s="13" t="s">
        <v>86</v>
      </c>
      <c r="AW230" s="13" t="s">
        <v>40</v>
      </c>
      <c r="AX230" s="13" t="s">
        <v>81</v>
      </c>
      <c r="AY230" s="239" t="s">
        <v>135</v>
      </c>
    </row>
    <row r="231" s="14" customFormat="1">
      <c r="A231" s="14"/>
      <c r="B231" s="240"/>
      <c r="C231" s="241"/>
      <c r="D231" s="223" t="s">
        <v>148</v>
      </c>
      <c r="E231" s="242" t="s">
        <v>42</v>
      </c>
      <c r="F231" s="243" t="s">
        <v>1134</v>
      </c>
      <c r="G231" s="241"/>
      <c r="H231" s="244">
        <v>16.899999999999999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148</v>
      </c>
      <c r="AU231" s="250" t="s">
        <v>91</v>
      </c>
      <c r="AV231" s="14" t="s">
        <v>91</v>
      </c>
      <c r="AW231" s="14" t="s">
        <v>40</v>
      </c>
      <c r="AX231" s="14" t="s">
        <v>86</v>
      </c>
      <c r="AY231" s="250" t="s">
        <v>135</v>
      </c>
    </row>
    <row r="232" s="2" customFormat="1" ht="24.15" customHeight="1">
      <c r="A232" s="42"/>
      <c r="B232" s="43"/>
      <c r="C232" s="210" t="s">
        <v>315</v>
      </c>
      <c r="D232" s="210" t="s">
        <v>138</v>
      </c>
      <c r="E232" s="211" t="s">
        <v>1145</v>
      </c>
      <c r="F232" s="212" t="s">
        <v>1146</v>
      </c>
      <c r="G232" s="213" t="s">
        <v>141</v>
      </c>
      <c r="H232" s="214">
        <v>307.60000000000002</v>
      </c>
      <c r="I232" s="215"/>
      <c r="J232" s="216">
        <f>ROUND(I232*H232,2)</f>
        <v>0</v>
      </c>
      <c r="K232" s="212" t="s">
        <v>142</v>
      </c>
      <c r="L232" s="48"/>
      <c r="M232" s="217" t="s">
        <v>42</v>
      </c>
      <c r="N232" s="218" t="s">
        <v>52</v>
      </c>
      <c r="O232" s="88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21" t="s">
        <v>97</v>
      </c>
      <c r="AT232" s="221" t="s">
        <v>138</v>
      </c>
      <c r="AU232" s="221" t="s">
        <v>91</v>
      </c>
      <c r="AY232" s="20" t="s">
        <v>135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20" t="s">
        <v>86</v>
      </c>
      <c r="BK232" s="222">
        <f>ROUND(I232*H232,2)</f>
        <v>0</v>
      </c>
      <c r="BL232" s="20" t="s">
        <v>97</v>
      </c>
      <c r="BM232" s="221" t="s">
        <v>1147</v>
      </c>
    </row>
    <row r="233" s="2" customFormat="1">
      <c r="A233" s="42"/>
      <c r="B233" s="43"/>
      <c r="C233" s="44"/>
      <c r="D233" s="223" t="s">
        <v>144</v>
      </c>
      <c r="E233" s="44"/>
      <c r="F233" s="224" t="s">
        <v>1148</v>
      </c>
      <c r="G233" s="44"/>
      <c r="H233" s="44"/>
      <c r="I233" s="225"/>
      <c r="J233" s="44"/>
      <c r="K233" s="44"/>
      <c r="L233" s="48"/>
      <c r="M233" s="226"/>
      <c r="N233" s="227"/>
      <c r="O233" s="88"/>
      <c r="P233" s="88"/>
      <c r="Q233" s="88"/>
      <c r="R233" s="88"/>
      <c r="S233" s="88"/>
      <c r="T233" s="89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T233" s="20" t="s">
        <v>144</v>
      </c>
      <c r="AU233" s="20" t="s">
        <v>91</v>
      </c>
    </row>
    <row r="234" s="2" customFormat="1">
      <c r="A234" s="42"/>
      <c r="B234" s="43"/>
      <c r="C234" s="44"/>
      <c r="D234" s="228" t="s">
        <v>146</v>
      </c>
      <c r="E234" s="44"/>
      <c r="F234" s="229" t="s">
        <v>1149</v>
      </c>
      <c r="G234" s="44"/>
      <c r="H234" s="44"/>
      <c r="I234" s="225"/>
      <c r="J234" s="44"/>
      <c r="K234" s="44"/>
      <c r="L234" s="48"/>
      <c r="M234" s="226"/>
      <c r="N234" s="227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146</v>
      </c>
      <c r="AU234" s="20" t="s">
        <v>91</v>
      </c>
    </row>
    <row r="235" s="13" customFormat="1">
      <c r="A235" s="13"/>
      <c r="B235" s="230"/>
      <c r="C235" s="231"/>
      <c r="D235" s="223" t="s">
        <v>148</v>
      </c>
      <c r="E235" s="232" t="s">
        <v>42</v>
      </c>
      <c r="F235" s="233" t="s">
        <v>1144</v>
      </c>
      <c r="G235" s="231"/>
      <c r="H235" s="232" t="s">
        <v>42</v>
      </c>
      <c r="I235" s="234"/>
      <c r="J235" s="231"/>
      <c r="K235" s="231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148</v>
      </c>
      <c r="AU235" s="239" t="s">
        <v>91</v>
      </c>
      <c r="AV235" s="13" t="s">
        <v>86</v>
      </c>
      <c r="AW235" s="13" t="s">
        <v>40</v>
      </c>
      <c r="AX235" s="13" t="s">
        <v>81</v>
      </c>
      <c r="AY235" s="239" t="s">
        <v>135</v>
      </c>
    </row>
    <row r="236" s="14" customFormat="1">
      <c r="A236" s="14"/>
      <c r="B236" s="240"/>
      <c r="C236" s="241"/>
      <c r="D236" s="223" t="s">
        <v>148</v>
      </c>
      <c r="E236" s="242" t="s">
        <v>42</v>
      </c>
      <c r="F236" s="243" t="s">
        <v>1140</v>
      </c>
      <c r="G236" s="241"/>
      <c r="H236" s="244">
        <v>307.60000000000002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148</v>
      </c>
      <c r="AU236" s="250" t="s">
        <v>91</v>
      </c>
      <c r="AV236" s="14" t="s">
        <v>91</v>
      </c>
      <c r="AW236" s="14" t="s">
        <v>40</v>
      </c>
      <c r="AX236" s="14" t="s">
        <v>86</v>
      </c>
      <c r="AY236" s="250" t="s">
        <v>135</v>
      </c>
    </row>
    <row r="237" s="2" customFormat="1" ht="24.15" customHeight="1">
      <c r="A237" s="42"/>
      <c r="B237" s="43"/>
      <c r="C237" s="210" t="s">
        <v>321</v>
      </c>
      <c r="D237" s="210" t="s">
        <v>138</v>
      </c>
      <c r="E237" s="211" t="s">
        <v>228</v>
      </c>
      <c r="F237" s="212" t="s">
        <v>229</v>
      </c>
      <c r="G237" s="213" t="s">
        <v>230</v>
      </c>
      <c r="H237" s="214">
        <v>109.7</v>
      </c>
      <c r="I237" s="215"/>
      <c r="J237" s="216">
        <f>ROUND(I237*H237,2)</f>
        <v>0</v>
      </c>
      <c r="K237" s="212" t="s">
        <v>142</v>
      </c>
      <c r="L237" s="48"/>
      <c r="M237" s="217" t="s">
        <v>42</v>
      </c>
      <c r="N237" s="218" t="s">
        <v>52</v>
      </c>
      <c r="O237" s="88"/>
      <c r="P237" s="219">
        <f>O237*H237</f>
        <v>0</v>
      </c>
      <c r="Q237" s="219">
        <v>0.00027999999999999998</v>
      </c>
      <c r="R237" s="219">
        <f>Q237*H237</f>
        <v>0.030715999999999997</v>
      </c>
      <c r="S237" s="219">
        <v>0</v>
      </c>
      <c r="T237" s="220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21" t="s">
        <v>97</v>
      </c>
      <c r="AT237" s="221" t="s">
        <v>138</v>
      </c>
      <c r="AU237" s="221" t="s">
        <v>91</v>
      </c>
      <c r="AY237" s="20" t="s">
        <v>135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20" t="s">
        <v>86</v>
      </c>
      <c r="BK237" s="222">
        <f>ROUND(I237*H237,2)</f>
        <v>0</v>
      </c>
      <c r="BL237" s="20" t="s">
        <v>97</v>
      </c>
      <c r="BM237" s="221" t="s">
        <v>231</v>
      </c>
    </row>
    <row r="238" s="2" customFormat="1">
      <c r="A238" s="42"/>
      <c r="B238" s="43"/>
      <c r="C238" s="44"/>
      <c r="D238" s="223" t="s">
        <v>144</v>
      </c>
      <c r="E238" s="44"/>
      <c r="F238" s="224" t="s">
        <v>232</v>
      </c>
      <c r="G238" s="44"/>
      <c r="H238" s="44"/>
      <c r="I238" s="225"/>
      <c r="J238" s="44"/>
      <c r="K238" s="44"/>
      <c r="L238" s="48"/>
      <c r="M238" s="226"/>
      <c r="N238" s="227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0" t="s">
        <v>144</v>
      </c>
      <c r="AU238" s="20" t="s">
        <v>91</v>
      </c>
    </row>
    <row r="239" s="2" customFormat="1">
      <c r="A239" s="42"/>
      <c r="B239" s="43"/>
      <c r="C239" s="44"/>
      <c r="D239" s="228" t="s">
        <v>146</v>
      </c>
      <c r="E239" s="44"/>
      <c r="F239" s="229" t="s">
        <v>233</v>
      </c>
      <c r="G239" s="44"/>
      <c r="H239" s="44"/>
      <c r="I239" s="225"/>
      <c r="J239" s="44"/>
      <c r="K239" s="44"/>
      <c r="L239" s="48"/>
      <c r="M239" s="226"/>
      <c r="N239" s="227"/>
      <c r="O239" s="88"/>
      <c r="P239" s="88"/>
      <c r="Q239" s="88"/>
      <c r="R239" s="88"/>
      <c r="S239" s="88"/>
      <c r="T239" s="89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T239" s="20" t="s">
        <v>146</v>
      </c>
      <c r="AU239" s="20" t="s">
        <v>91</v>
      </c>
    </row>
    <row r="240" s="2" customFormat="1">
      <c r="A240" s="42"/>
      <c r="B240" s="43"/>
      <c r="C240" s="44"/>
      <c r="D240" s="223" t="s">
        <v>189</v>
      </c>
      <c r="E240" s="44"/>
      <c r="F240" s="261" t="s">
        <v>234</v>
      </c>
      <c r="G240" s="44"/>
      <c r="H240" s="44"/>
      <c r="I240" s="225"/>
      <c r="J240" s="44"/>
      <c r="K240" s="44"/>
      <c r="L240" s="48"/>
      <c r="M240" s="226"/>
      <c r="N240" s="227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189</v>
      </c>
      <c r="AU240" s="20" t="s">
        <v>91</v>
      </c>
    </row>
    <row r="241" s="13" customFormat="1">
      <c r="A241" s="13"/>
      <c r="B241" s="230"/>
      <c r="C241" s="231"/>
      <c r="D241" s="223" t="s">
        <v>148</v>
      </c>
      <c r="E241" s="232" t="s">
        <v>42</v>
      </c>
      <c r="F241" s="233" t="s">
        <v>1150</v>
      </c>
      <c r="G241" s="231"/>
      <c r="H241" s="232" t="s">
        <v>42</v>
      </c>
      <c r="I241" s="234"/>
      <c r="J241" s="231"/>
      <c r="K241" s="231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148</v>
      </c>
      <c r="AU241" s="239" t="s">
        <v>91</v>
      </c>
      <c r="AV241" s="13" t="s">
        <v>86</v>
      </c>
      <c r="AW241" s="13" t="s">
        <v>40</v>
      </c>
      <c r="AX241" s="13" t="s">
        <v>81</v>
      </c>
      <c r="AY241" s="239" t="s">
        <v>135</v>
      </c>
    </row>
    <row r="242" s="14" customFormat="1">
      <c r="A242" s="14"/>
      <c r="B242" s="240"/>
      <c r="C242" s="241"/>
      <c r="D242" s="223" t="s">
        <v>148</v>
      </c>
      <c r="E242" s="242" t="s">
        <v>42</v>
      </c>
      <c r="F242" s="243" t="s">
        <v>1151</v>
      </c>
      <c r="G242" s="241"/>
      <c r="H242" s="244">
        <v>109.7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148</v>
      </c>
      <c r="AU242" s="250" t="s">
        <v>91</v>
      </c>
      <c r="AV242" s="14" t="s">
        <v>91</v>
      </c>
      <c r="AW242" s="14" t="s">
        <v>40</v>
      </c>
      <c r="AX242" s="14" t="s">
        <v>86</v>
      </c>
      <c r="AY242" s="250" t="s">
        <v>135</v>
      </c>
    </row>
    <row r="243" s="2" customFormat="1" ht="16.5" customHeight="1">
      <c r="A243" s="42"/>
      <c r="B243" s="43"/>
      <c r="C243" s="210" t="s">
        <v>329</v>
      </c>
      <c r="D243" s="210" t="s">
        <v>138</v>
      </c>
      <c r="E243" s="211" t="s">
        <v>238</v>
      </c>
      <c r="F243" s="212" t="s">
        <v>239</v>
      </c>
      <c r="G243" s="213" t="s">
        <v>141</v>
      </c>
      <c r="H243" s="214">
        <v>1712.3</v>
      </c>
      <c r="I243" s="215"/>
      <c r="J243" s="216">
        <f>ROUND(I243*H243,2)</f>
        <v>0</v>
      </c>
      <c r="K243" s="212" t="s">
        <v>142</v>
      </c>
      <c r="L243" s="48"/>
      <c r="M243" s="217" t="s">
        <v>42</v>
      </c>
      <c r="N243" s="218" t="s">
        <v>52</v>
      </c>
      <c r="O243" s="88"/>
      <c r="P243" s="219">
        <f>O243*H243</f>
        <v>0</v>
      </c>
      <c r="Q243" s="219">
        <v>0</v>
      </c>
      <c r="R243" s="219">
        <f>Q243*H243</f>
        <v>0</v>
      </c>
      <c r="S243" s="219">
        <v>0.01</v>
      </c>
      <c r="T243" s="220">
        <f>S243*H243</f>
        <v>17.123000000000001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21" t="s">
        <v>97</v>
      </c>
      <c r="AT243" s="221" t="s">
        <v>138</v>
      </c>
      <c r="AU243" s="221" t="s">
        <v>91</v>
      </c>
      <c r="AY243" s="20" t="s">
        <v>135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20" t="s">
        <v>86</v>
      </c>
      <c r="BK243" s="222">
        <f>ROUND(I243*H243,2)</f>
        <v>0</v>
      </c>
      <c r="BL243" s="20" t="s">
        <v>97</v>
      </c>
      <c r="BM243" s="221" t="s">
        <v>240</v>
      </c>
    </row>
    <row r="244" s="2" customFormat="1">
      <c r="A244" s="42"/>
      <c r="B244" s="43"/>
      <c r="C244" s="44"/>
      <c r="D244" s="223" t="s">
        <v>144</v>
      </c>
      <c r="E244" s="44"/>
      <c r="F244" s="224" t="s">
        <v>241</v>
      </c>
      <c r="G244" s="44"/>
      <c r="H244" s="44"/>
      <c r="I244" s="225"/>
      <c r="J244" s="44"/>
      <c r="K244" s="44"/>
      <c r="L244" s="48"/>
      <c r="M244" s="226"/>
      <c r="N244" s="227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0" t="s">
        <v>144</v>
      </c>
      <c r="AU244" s="20" t="s">
        <v>91</v>
      </c>
    </row>
    <row r="245" s="2" customFormat="1">
      <c r="A245" s="42"/>
      <c r="B245" s="43"/>
      <c r="C245" s="44"/>
      <c r="D245" s="228" t="s">
        <v>146</v>
      </c>
      <c r="E245" s="44"/>
      <c r="F245" s="229" t="s">
        <v>242</v>
      </c>
      <c r="G245" s="44"/>
      <c r="H245" s="44"/>
      <c r="I245" s="225"/>
      <c r="J245" s="44"/>
      <c r="K245" s="44"/>
      <c r="L245" s="48"/>
      <c r="M245" s="226"/>
      <c r="N245" s="227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0" t="s">
        <v>146</v>
      </c>
      <c r="AU245" s="20" t="s">
        <v>91</v>
      </c>
    </row>
    <row r="246" s="13" customFormat="1">
      <c r="A246" s="13"/>
      <c r="B246" s="230"/>
      <c r="C246" s="231"/>
      <c r="D246" s="223" t="s">
        <v>148</v>
      </c>
      <c r="E246" s="232" t="s">
        <v>42</v>
      </c>
      <c r="F246" s="233" t="s">
        <v>1152</v>
      </c>
      <c r="G246" s="231"/>
      <c r="H246" s="232" t="s">
        <v>42</v>
      </c>
      <c r="I246" s="234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148</v>
      </c>
      <c r="AU246" s="239" t="s">
        <v>91</v>
      </c>
      <c r="AV246" s="13" t="s">
        <v>86</v>
      </c>
      <c r="AW246" s="13" t="s">
        <v>40</v>
      </c>
      <c r="AX246" s="13" t="s">
        <v>81</v>
      </c>
      <c r="AY246" s="239" t="s">
        <v>135</v>
      </c>
    </row>
    <row r="247" s="14" customFormat="1">
      <c r="A247" s="14"/>
      <c r="B247" s="240"/>
      <c r="C247" s="241"/>
      <c r="D247" s="223" t="s">
        <v>148</v>
      </c>
      <c r="E247" s="242" t="s">
        <v>42</v>
      </c>
      <c r="F247" s="243" t="s">
        <v>1153</v>
      </c>
      <c r="G247" s="241"/>
      <c r="H247" s="244">
        <v>380.5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148</v>
      </c>
      <c r="AU247" s="250" t="s">
        <v>91</v>
      </c>
      <c r="AV247" s="14" t="s">
        <v>91</v>
      </c>
      <c r="AW247" s="14" t="s">
        <v>40</v>
      </c>
      <c r="AX247" s="14" t="s">
        <v>81</v>
      </c>
      <c r="AY247" s="250" t="s">
        <v>135</v>
      </c>
    </row>
    <row r="248" s="13" customFormat="1">
      <c r="A248" s="13"/>
      <c r="B248" s="230"/>
      <c r="C248" s="231"/>
      <c r="D248" s="223" t="s">
        <v>148</v>
      </c>
      <c r="E248" s="232" t="s">
        <v>42</v>
      </c>
      <c r="F248" s="233" t="s">
        <v>1154</v>
      </c>
      <c r="G248" s="231"/>
      <c r="H248" s="232" t="s">
        <v>42</v>
      </c>
      <c r="I248" s="234"/>
      <c r="J248" s="231"/>
      <c r="K248" s="231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148</v>
      </c>
      <c r="AU248" s="239" t="s">
        <v>91</v>
      </c>
      <c r="AV248" s="13" t="s">
        <v>86</v>
      </c>
      <c r="AW248" s="13" t="s">
        <v>40</v>
      </c>
      <c r="AX248" s="13" t="s">
        <v>81</v>
      </c>
      <c r="AY248" s="239" t="s">
        <v>135</v>
      </c>
    </row>
    <row r="249" s="14" customFormat="1">
      <c r="A249" s="14"/>
      <c r="B249" s="240"/>
      <c r="C249" s="241"/>
      <c r="D249" s="223" t="s">
        <v>148</v>
      </c>
      <c r="E249" s="242" t="s">
        <v>42</v>
      </c>
      <c r="F249" s="243" t="s">
        <v>1155</v>
      </c>
      <c r="G249" s="241"/>
      <c r="H249" s="244">
        <v>1331.8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148</v>
      </c>
      <c r="AU249" s="250" t="s">
        <v>91</v>
      </c>
      <c r="AV249" s="14" t="s">
        <v>91</v>
      </c>
      <c r="AW249" s="14" t="s">
        <v>40</v>
      </c>
      <c r="AX249" s="14" t="s">
        <v>81</v>
      </c>
      <c r="AY249" s="250" t="s">
        <v>135</v>
      </c>
    </row>
    <row r="250" s="2" customFormat="1" ht="24.15" customHeight="1">
      <c r="A250" s="42"/>
      <c r="B250" s="43"/>
      <c r="C250" s="210" t="s">
        <v>334</v>
      </c>
      <c r="D250" s="210" t="s">
        <v>138</v>
      </c>
      <c r="E250" s="211" t="s">
        <v>246</v>
      </c>
      <c r="F250" s="212" t="s">
        <v>247</v>
      </c>
      <c r="G250" s="213" t="s">
        <v>141</v>
      </c>
      <c r="H250" s="214">
        <v>1712.3</v>
      </c>
      <c r="I250" s="215"/>
      <c r="J250" s="216">
        <f>ROUND(I250*H250,2)</f>
        <v>0</v>
      </c>
      <c r="K250" s="212" t="s">
        <v>142</v>
      </c>
      <c r="L250" s="48"/>
      <c r="M250" s="217" t="s">
        <v>42</v>
      </c>
      <c r="N250" s="218" t="s">
        <v>52</v>
      </c>
      <c r="O250" s="88"/>
      <c r="P250" s="219">
        <f>O250*H250</f>
        <v>0</v>
      </c>
      <c r="Q250" s="219">
        <v>0</v>
      </c>
      <c r="R250" s="219">
        <f>Q250*H250</f>
        <v>0</v>
      </c>
      <c r="S250" s="219">
        <v>0.02</v>
      </c>
      <c r="T250" s="220">
        <f>S250*H250</f>
        <v>34.246000000000002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21" t="s">
        <v>97</v>
      </c>
      <c r="AT250" s="221" t="s">
        <v>138</v>
      </c>
      <c r="AU250" s="221" t="s">
        <v>91</v>
      </c>
      <c r="AY250" s="20" t="s">
        <v>135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20" t="s">
        <v>86</v>
      </c>
      <c r="BK250" s="222">
        <f>ROUND(I250*H250,2)</f>
        <v>0</v>
      </c>
      <c r="BL250" s="20" t="s">
        <v>97</v>
      </c>
      <c r="BM250" s="221" t="s">
        <v>248</v>
      </c>
    </row>
    <row r="251" s="2" customFormat="1">
      <c r="A251" s="42"/>
      <c r="B251" s="43"/>
      <c r="C251" s="44"/>
      <c r="D251" s="223" t="s">
        <v>144</v>
      </c>
      <c r="E251" s="44"/>
      <c r="F251" s="224" t="s">
        <v>249</v>
      </c>
      <c r="G251" s="44"/>
      <c r="H251" s="44"/>
      <c r="I251" s="225"/>
      <c r="J251" s="44"/>
      <c r="K251" s="44"/>
      <c r="L251" s="48"/>
      <c r="M251" s="226"/>
      <c r="N251" s="227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0" t="s">
        <v>144</v>
      </c>
      <c r="AU251" s="20" t="s">
        <v>91</v>
      </c>
    </row>
    <row r="252" s="2" customFormat="1">
      <c r="A252" s="42"/>
      <c r="B252" s="43"/>
      <c r="C252" s="44"/>
      <c r="D252" s="228" t="s">
        <v>146</v>
      </c>
      <c r="E252" s="44"/>
      <c r="F252" s="229" t="s">
        <v>250</v>
      </c>
      <c r="G252" s="44"/>
      <c r="H252" s="44"/>
      <c r="I252" s="225"/>
      <c r="J252" s="44"/>
      <c r="K252" s="44"/>
      <c r="L252" s="48"/>
      <c r="M252" s="226"/>
      <c r="N252" s="227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146</v>
      </c>
      <c r="AU252" s="20" t="s">
        <v>91</v>
      </c>
    </row>
    <row r="253" s="13" customFormat="1">
      <c r="A253" s="13"/>
      <c r="B253" s="230"/>
      <c r="C253" s="231"/>
      <c r="D253" s="223" t="s">
        <v>148</v>
      </c>
      <c r="E253" s="232" t="s">
        <v>42</v>
      </c>
      <c r="F253" s="233" t="s">
        <v>1152</v>
      </c>
      <c r="G253" s="231"/>
      <c r="H253" s="232" t="s">
        <v>42</v>
      </c>
      <c r="I253" s="234"/>
      <c r="J253" s="231"/>
      <c r="K253" s="231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148</v>
      </c>
      <c r="AU253" s="239" t="s">
        <v>91</v>
      </c>
      <c r="AV253" s="13" t="s">
        <v>86</v>
      </c>
      <c r="AW253" s="13" t="s">
        <v>40</v>
      </c>
      <c r="AX253" s="13" t="s">
        <v>81</v>
      </c>
      <c r="AY253" s="239" t="s">
        <v>135</v>
      </c>
    </row>
    <row r="254" s="14" customFormat="1">
      <c r="A254" s="14"/>
      <c r="B254" s="240"/>
      <c r="C254" s="241"/>
      <c r="D254" s="223" t="s">
        <v>148</v>
      </c>
      <c r="E254" s="242" t="s">
        <v>42</v>
      </c>
      <c r="F254" s="243" t="s">
        <v>1153</v>
      </c>
      <c r="G254" s="241"/>
      <c r="H254" s="244">
        <v>380.5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148</v>
      </c>
      <c r="AU254" s="250" t="s">
        <v>91</v>
      </c>
      <c r="AV254" s="14" t="s">
        <v>91</v>
      </c>
      <c r="AW254" s="14" t="s">
        <v>40</v>
      </c>
      <c r="AX254" s="14" t="s">
        <v>81</v>
      </c>
      <c r="AY254" s="250" t="s">
        <v>135</v>
      </c>
    </row>
    <row r="255" s="13" customFormat="1">
      <c r="A255" s="13"/>
      <c r="B255" s="230"/>
      <c r="C255" s="231"/>
      <c r="D255" s="223" t="s">
        <v>148</v>
      </c>
      <c r="E255" s="232" t="s">
        <v>42</v>
      </c>
      <c r="F255" s="233" t="s">
        <v>1154</v>
      </c>
      <c r="G255" s="231"/>
      <c r="H255" s="232" t="s">
        <v>42</v>
      </c>
      <c r="I255" s="234"/>
      <c r="J255" s="231"/>
      <c r="K255" s="231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148</v>
      </c>
      <c r="AU255" s="239" t="s">
        <v>91</v>
      </c>
      <c r="AV255" s="13" t="s">
        <v>86</v>
      </c>
      <c r="AW255" s="13" t="s">
        <v>40</v>
      </c>
      <c r="AX255" s="13" t="s">
        <v>81</v>
      </c>
      <c r="AY255" s="239" t="s">
        <v>135</v>
      </c>
    </row>
    <row r="256" s="14" customFormat="1">
      <c r="A256" s="14"/>
      <c r="B256" s="240"/>
      <c r="C256" s="241"/>
      <c r="D256" s="223" t="s">
        <v>148</v>
      </c>
      <c r="E256" s="242" t="s">
        <v>42</v>
      </c>
      <c r="F256" s="243" t="s">
        <v>1155</v>
      </c>
      <c r="G256" s="241"/>
      <c r="H256" s="244">
        <v>1331.8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148</v>
      </c>
      <c r="AU256" s="250" t="s">
        <v>91</v>
      </c>
      <c r="AV256" s="14" t="s">
        <v>91</v>
      </c>
      <c r="AW256" s="14" t="s">
        <v>40</v>
      </c>
      <c r="AX256" s="14" t="s">
        <v>81</v>
      </c>
      <c r="AY256" s="250" t="s">
        <v>135</v>
      </c>
    </row>
    <row r="257" s="2" customFormat="1" ht="33" customHeight="1">
      <c r="A257" s="42"/>
      <c r="B257" s="43"/>
      <c r="C257" s="210" t="s">
        <v>343</v>
      </c>
      <c r="D257" s="210" t="s">
        <v>138</v>
      </c>
      <c r="E257" s="211" t="s">
        <v>253</v>
      </c>
      <c r="F257" s="212" t="s">
        <v>254</v>
      </c>
      <c r="G257" s="213" t="s">
        <v>158</v>
      </c>
      <c r="H257" s="214">
        <v>199.53299999999999</v>
      </c>
      <c r="I257" s="215"/>
      <c r="J257" s="216">
        <f>ROUND(I257*H257,2)</f>
        <v>0</v>
      </c>
      <c r="K257" s="212" t="s">
        <v>142</v>
      </c>
      <c r="L257" s="48"/>
      <c r="M257" s="217" t="s">
        <v>42</v>
      </c>
      <c r="N257" s="218" t="s">
        <v>52</v>
      </c>
      <c r="O257" s="88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21" t="s">
        <v>97</v>
      </c>
      <c r="AT257" s="221" t="s">
        <v>138</v>
      </c>
      <c r="AU257" s="221" t="s">
        <v>91</v>
      </c>
      <c r="AY257" s="20" t="s">
        <v>135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20" t="s">
        <v>86</v>
      </c>
      <c r="BK257" s="222">
        <f>ROUND(I257*H257,2)</f>
        <v>0</v>
      </c>
      <c r="BL257" s="20" t="s">
        <v>97</v>
      </c>
      <c r="BM257" s="221" t="s">
        <v>255</v>
      </c>
    </row>
    <row r="258" s="2" customFormat="1">
      <c r="A258" s="42"/>
      <c r="B258" s="43"/>
      <c r="C258" s="44"/>
      <c r="D258" s="223" t="s">
        <v>144</v>
      </c>
      <c r="E258" s="44"/>
      <c r="F258" s="224" t="s">
        <v>256</v>
      </c>
      <c r="G258" s="44"/>
      <c r="H258" s="44"/>
      <c r="I258" s="225"/>
      <c r="J258" s="44"/>
      <c r="K258" s="44"/>
      <c r="L258" s="48"/>
      <c r="M258" s="226"/>
      <c r="N258" s="227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144</v>
      </c>
      <c r="AU258" s="20" t="s">
        <v>91</v>
      </c>
    </row>
    <row r="259" s="2" customFormat="1">
      <c r="A259" s="42"/>
      <c r="B259" s="43"/>
      <c r="C259" s="44"/>
      <c r="D259" s="228" t="s">
        <v>146</v>
      </c>
      <c r="E259" s="44"/>
      <c r="F259" s="229" t="s">
        <v>257</v>
      </c>
      <c r="G259" s="44"/>
      <c r="H259" s="44"/>
      <c r="I259" s="225"/>
      <c r="J259" s="44"/>
      <c r="K259" s="44"/>
      <c r="L259" s="48"/>
      <c r="M259" s="226"/>
      <c r="N259" s="227"/>
      <c r="O259" s="88"/>
      <c r="P259" s="88"/>
      <c r="Q259" s="88"/>
      <c r="R259" s="88"/>
      <c r="S259" s="88"/>
      <c r="T259" s="89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T259" s="20" t="s">
        <v>146</v>
      </c>
      <c r="AU259" s="20" t="s">
        <v>91</v>
      </c>
    </row>
    <row r="260" s="2" customFormat="1">
      <c r="A260" s="42"/>
      <c r="B260" s="43"/>
      <c r="C260" s="44"/>
      <c r="D260" s="223" t="s">
        <v>189</v>
      </c>
      <c r="E260" s="44"/>
      <c r="F260" s="261" t="s">
        <v>258</v>
      </c>
      <c r="G260" s="44"/>
      <c r="H260" s="44"/>
      <c r="I260" s="225"/>
      <c r="J260" s="44"/>
      <c r="K260" s="44"/>
      <c r="L260" s="48"/>
      <c r="M260" s="226"/>
      <c r="N260" s="227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189</v>
      </c>
      <c r="AU260" s="20" t="s">
        <v>91</v>
      </c>
    </row>
    <row r="261" s="12" customFormat="1" ht="22.8" customHeight="1">
      <c r="A261" s="12"/>
      <c r="B261" s="194"/>
      <c r="C261" s="195"/>
      <c r="D261" s="196" t="s">
        <v>80</v>
      </c>
      <c r="E261" s="208" t="s">
        <v>259</v>
      </c>
      <c r="F261" s="208" t="s">
        <v>260</v>
      </c>
      <c r="G261" s="195"/>
      <c r="H261" s="195"/>
      <c r="I261" s="198"/>
      <c r="J261" s="209">
        <f>BK261</f>
        <v>0</v>
      </c>
      <c r="K261" s="195"/>
      <c r="L261" s="200"/>
      <c r="M261" s="201"/>
      <c r="N261" s="202"/>
      <c r="O261" s="202"/>
      <c r="P261" s="203">
        <f>SUM(P262:P391)</f>
        <v>0</v>
      </c>
      <c r="Q261" s="202"/>
      <c r="R261" s="203">
        <f>SUM(R262:R391)</f>
        <v>512.66457804000004</v>
      </c>
      <c r="S261" s="202"/>
      <c r="T261" s="204">
        <f>SUM(T262:T391)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5" t="s">
        <v>86</v>
      </c>
      <c r="AT261" s="206" t="s">
        <v>80</v>
      </c>
      <c r="AU261" s="206" t="s">
        <v>86</v>
      </c>
      <c r="AY261" s="205" t="s">
        <v>135</v>
      </c>
      <c r="BK261" s="207">
        <f>SUM(BK262:BK391)</f>
        <v>0</v>
      </c>
    </row>
    <row r="262" s="2" customFormat="1" ht="24.15" customHeight="1">
      <c r="A262" s="42"/>
      <c r="B262" s="43"/>
      <c r="C262" s="210" t="s">
        <v>348</v>
      </c>
      <c r="D262" s="210" t="s">
        <v>138</v>
      </c>
      <c r="E262" s="211" t="s">
        <v>262</v>
      </c>
      <c r="F262" s="212" t="s">
        <v>263</v>
      </c>
      <c r="G262" s="213" t="s">
        <v>141</v>
      </c>
      <c r="H262" s="214">
        <v>83.200000000000003</v>
      </c>
      <c r="I262" s="215"/>
      <c r="J262" s="216">
        <f>ROUND(I262*H262,2)</f>
        <v>0</v>
      </c>
      <c r="K262" s="212" t="s">
        <v>142</v>
      </c>
      <c r="L262" s="48"/>
      <c r="M262" s="217" t="s">
        <v>42</v>
      </c>
      <c r="N262" s="218" t="s">
        <v>52</v>
      </c>
      <c r="O262" s="88"/>
      <c r="P262" s="219">
        <f>O262*H262</f>
        <v>0</v>
      </c>
      <c r="Q262" s="219">
        <v>0.089219999999999994</v>
      </c>
      <c r="R262" s="219">
        <f>Q262*H262</f>
        <v>7.4231039999999995</v>
      </c>
      <c r="S262" s="219">
        <v>0</v>
      </c>
      <c r="T262" s="220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21" t="s">
        <v>97</v>
      </c>
      <c r="AT262" s="221" t="s">
        <v>138</v>
      </c>
      <c r="AU262" s="221" t="s">
        <v>91</v>
      </c>
      <c r="AY262" s="20" t="s">
        <v>135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20" t="s">
        <v>86</v>
      </c>
      <c r="BK262" s="222">
        <f>ROUND(I262*H262,2)</f>
        <v>0</v>
      </c>
      <c r="BL262" s="20" t="s">
        <v>97</v>
      </c>
      <c r="BM262" s="221" t="s">
        <v>264</v>
      </c>
    </row>
    <row r="263" s="2" customFormat="1">
      <c r="A263" s="42"/>
      <c r="B263" s="43"/>
      <c r="C263" s="44"/>
      <c r="D263" s="223" t="s">
        <v>144</v>
      </c>
      <c r="E263" s="44"/>
      <c r="F263" s="224" t="s">
        <v>265</v>
      </c>
      <c r="G263" s="44"/>
      <c r="H263" s="44"/>
      <c r="I263" s="225"/>
      <c r="J263" s="44"/>
      <c r="K263" s="44"/>
      <c r="L263" s="48"/>
      <c r="M263" s="226"/>
      <c r="N263" s="227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144</v>
      </c>
      <c r="AU263" s="20" t="s">
        <v>91</v>
      </c>
    </row>
    <row r="264" s="2" customFormat="1">
      <c r="A264" s="42"/>
      <c r="B264" s="43"/>
      <c r="C264" s="44"/>
      <c r="D264" s="228" t="s">
        <v>146</v>
      </c>
      <c r="E264" s="44"/>
      <c r="F264" s="229" t="s">
        <v>266</v>
      </c>
      <c r="G264" s="44"/>
      <c r="H264" s="44"/>
      <c r="I264" s="225"/>
      <c r="J264" s="44"/>
      <c r="K264" s="44"/>
      <c r="L264" s="48"/>
      <c r="M264" s="226"/>
      <c r="N264" s="227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146</v>
      </c>
      <c r="AU264" s="20" t="s">
        <v>91</v>
      </c>
    </row>
    <row r="265" s="13" customFormat="1">
      <c r="A265" s="13"/>
      <c r="B265" s="230"/>
      <c r="C265" s="231"/>
      <c r="D265" s="223" t="s">
        <v>148</v>
      </c>
      <c r="E265" s="232" t="s">
        <v>42</v>
      </c>
      <c r="F265" s="233" t="s">
        <v>1156</v>
      </c>
      <c r="G265" s="231"/>
      <c r="H265" s="232" t="s">
        <v>42</v>
      </c>
      <c r="I265" s="234"/>
      <c r="J265" s="231"/>
      <c r="K265" s="231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148</v>
      </c>
      <c r="AU265" s="239" t="s">
        <v>91</v>
      </c>
      <c r="AV265" s="13" t="s">
        <v>86</v>
      </c>
      <c r="AW265" s="13" t="s">
        <v>40</v>
      </c>
      <c r="AX265" s="13" t="s">
        <v>81</v>
      </c>
      <c r="AY265" s="239" t="s">
        <v>135</v>
      </c>
    </row>
    <row r="266" s="14" customFormat="1">
      <c r="A266" s="14"/>
      <c r="B266" s="240"/>
      <c r="C266" s="241"/>
      <c r="D266" s="223" t="s">
        <v>148</v>
      </c>
      <c r="E266" s="242" t="s">
        <v>42</v>
      </c>
      <c r="F266" s="243" t="s">
        <v>1157</v>
      </c>
      <c r="G266" s="241"/>
      <c r="H266" s="244">
        <v>70.400000000000006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148</v>
      </c>
      <c r="AU266" s="250" t="s">
        <v>91</v>
      </c>
      <c r="AV266" s="14" t="s">
        <v>91</v>
      </c>
      <c r="AW266" s="14" t="s">
        <v>40</v>
      </c>
      <c r="AX266" s="14" t="s">
        <v>81</v>
      </c>
      <c r="AY266" s="250" t="s">
        <v>135</v>
      </c>
    </row>
    <row r="267" s="13" customFormat="1">
      <c r="A267" s="13"/>
      <c r="B267" s="230"/>
      <c r="C267" s="231"/>
      <c r="D267" s="223" t="s">
        <v>148</v>
      </c>
      <c r="E267" s="232" t="s">
        <v>42</v>
      </c>
      <c r="F267" s="233" t="s">
        <v>1158</v>
      </c>
      <c r="G267" s="231"/>
      <c r="H267" s="232" t="s">
        <v>42</v>
      </c>
      <c r="I267" s="234"/>
      <c r="J267" s="231"/>
      <c r="K267" s="231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148</v>
      </c>
      <c r="AU267" s="239" t="s">
        <v>91</v>
      </c>
      <c r="AV267" s="13" t="s">
        <v>86</v>
      </c>
      <c r="AW267" s="13" t="s">
        <v>40</v>
      </c>
      <c r="AX267" s="13" t="s">
        <v>81</v>
      </c>
      <c r="AY267" s="239" t="s">
        <v>135</v>
      </c>
    </row>
    <row r="268" s="14" customFormat="1">
      <c r="A268" s="14"/>
      <c r="B268" s="240"/>
      <c r="C268" s="241"/>
      <c r="D268" s="223" t="s">
        <v>148</v>
      </c>
      <c r="E268" s="242" t="s">
        <v>42</v>
      </c>
      <c r="F268" s="243" t="s">
        <v>1159</v>
      </c>
      <c r="G268" s="241"/>
      <c r="H268" s="244">
        <v>12.800000000000001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148</v>
      </c>
      <c r="AU268" s="250" t="s">
        <v>91</v>
      </c>
      <c r="AV268" s="14" t="s">
        <v>91</v>
      </c>
      <c r="AW268" s="14" t="s">
        <v>40</v>
      </c>
      <c r="AX268" s="14" t="s">
        <v>81</v>
      </c>
      <c r="AY268" s="250" t="s">
        <v>135</v>
      </c>
    </row>
    <row r="269" s="2" customFormat="1" ht="24.15" customHeight="1">
      <c r="A269" s="42"/>
      <c r="B269" s="43"/>
      <c r="C269" s="210" t="s">
        <v>356</v>
      </c>
      <c r="D269" s="210" t="s">
        <v>138</v>
      </c>
      <c r="E269" s="211" t="s">
        <v>276</v>
      </c>
      <c r="F269" s="212" t="s">
        <v>277</v>
      </c>
      <c r="G269" s="213" t="s">
        <v>141</v>
      </c>
      <c r="H269" s="214">
        <v>1129.5999999999999</v>
      </c>
      <c r="I269" s="215"/>
      <c r="J269" s="216">
        <f>ROUND(I269*H269,2)</f>
        <v>0</v>
      </c>
      <c r="K269" s="212" t="s">
        <v>142</v>
      </c>
      <c r="L269" s="48"/>
      <c r="M269" s="217" t="s">
        <v>42</v>
      </c>
      <c r="N269" s="218" t="s">
        <v>52</v>
      </c>
      <c r="O269" s="88"/>
      <c r="P269" s="219">
        <f>O269*H269</f>
        <v>0</v>
      </c>
      <c r="Q269" s="219">
        <v>0.089219999999999994</v>
      </c>
      <c r="R269" s="219">
        <f>Q269*H269</f>
        <v>100.78291199999998</v>
      </c>
      <c r="S269" s="219">
        <v>0</v>
      </c>
      <c r="T269" s="220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1" t="s">
        <v>97</v>
      </c>
      <c r="AT269" s="221" t="s">
        <v>138</v>
      </c>
      <c r="AU269" s="221" t="s">
        <v>91</v>
      </c>
      <c r="AY269" s="20" t="s">
        <v>135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20" t="s">
        <v>86</v>
      </c>
      <c r="BK269" s="222">
        <f>ROUND(I269*H269,2)</f>
        <v>0</v>
      </c>
      <c r="BL269" s="20" t="s">
        <v>97</v>
      </c>
      <c r="BM269" s="221" t="s">
        <v>278</v>
      </c>
    </row>
    <row r="270" s="2" customFormat="1">
      <c r="A270" s="42"/>
      <c r="B270" s="43"/>
      <c r="C270" s="44"/>
      <c r="D270" s="223" t="s">
        <v>144</v>
      </c>
      <c r="E270" s="44"/>
      <c r="F270" s="224" t="s">
        <v>279</v>
      </c>
      <c r="G270" s="44"/>
      <c r="H270" s="44"/>
      <c r="I270" s="225"/>
      <c r="J270" s="44"/>
      <c r="K270" s="44"/>
      <c r="L270" s="48"/>
      <c r="M270" s="226"/>
      <c r="N270" s="227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144</v>
      </c>
      <c r="AU270" s="20" t="s">
        <v>91</v>
      </c>
    </row>
    <row r="271" s="2" customFormat="1">
      <c r="A271" s="42"/>
      <c r="B271" s="43"/>
      <c r="C271" s="44"/>
      <c r="D271" s="228" t="s">
        <v>146</v>
      </c>
      <c r="E271" s="44"/>
      <c r="F271" s="229" t="s">
        <v>280</v>
      </c>
      <c r="G271" s="44"/>
      <c r="H271" s="44"/>
      <c r="I271" s="225"/>
      <c r="J271" s="44"/>
      <c r="K271" s="44"/>
      <c r="L271" s="48"/>
      <c r="M271" s="226"/>
      <c r="N271" s="227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146</v>
      </c>
      <c r="AU271" s="20" t="s">
        <v>91</v>
      </c>
    </row>
    <row r="272" s="13" customFormat="1">
      <c r="A272" s="13"/>
      <c r="B272" s="230"/>
      <c r="C272" s="231"/>
      <c r="D272" s="223" t="s">
        <v>148</v>
      </c>
      <c r="E272" s="232" t="s">
        <v>42</v>
      </c>
      <c r="F272" s="233" t="s">
        <v>1160</v>
      </c>
      <c r="G272" s="231"/>
      <c r="H272" s="232" t="s">
        <v>42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148</v>
      </c>
      <c r="AU272" s="239" t="s">
        <v>91</v>
      </c>
      <c r="AV272" s="13" t="s">
        <v>86</v>
      </c>
      <c r="AW272" s="13" t="s">
        <v>40</v>
      </c>
      <c r="AX272" s="13" t="s">
        <v>81</v>
      </c>
      <c r="AY272" s="239" t="s">
        <v>135</v>
      </c>
    </row>
    <row r="273" s="14" customFormat="1">
      <c r="A273" s="14"/>
      <c r="B273" s="240"/>
      <c r="C273" s="241"/>
      <c r="D273" s="223" t="s">
        <v>148</v>
      </c>
      <c r="E273" s="242" t="s">
        <v>42</v>
      </c>
      <c r="F273" s="243" t="s">
        <v>1161</v>
      </c>
      <c r="G273" s="241"/>
      <c r="H273" s="244">
        <v>1129.5999999999999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148</v>
      </c>
      <c r="AU273" s="250" t="s">
        <v>91</v>
      </c>
      <c r="AV273" s="14" t="s">
        <v>91</v>
      </c>
      <c r="AW273" s="14" t="s">
        <v>40</v>
      </c>
      <c r="AX273" s="14" t="s">
        <v>81</v>
      </c>
      <c r="AY273" s="250" t="s">
        <v>135</v>
      </c>
    </row>
    <row r="274" s="15" customFormat="1">
      <c r="A274" s="15"/>
      <c r="B274" s="262"/>
      <c r="C274" s="263"/>
      <c r="D274" s="223" t="s">
        <v>148</v>
      </c>
      <c r="E274" s="264" t="s">
        <v>42</v>
      </c>
      <c r="F274" s="265" t="s">
        <v>251</v>
      </c>
      <c r="G274" s="263"/>
      <c r="H274" s="266">
        <v>1129.5999999999999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2" t="s">
        <v>148</v>
      </c>
      <c r="AU274" s="272" t="s">
        <v>91</v>
      </c>
      <c r="AV274" s="15" t="s">
        <v>97</v>
      </c>
      <c r="AW274" s="15" t="s">
        <v>40</v>
      </c>
      <c r="AX274" s="15" t="s">
        <v>86</v>
      </c>
      <c r="AY274" s="272" t="s">
        <v>135</v>
      </c>
    </row>
    <row r="275" s="2" customFormat="1" ht="24.15" customHeight="1">
      <c r="A275" s="42"/>
      <c r="B275" s="43"/>
      <c r="C275" s="251" t="s">
        <v>361</v>
      </c>
      <c r="D275" s="251" t="s">
        <v>155</v>
      </c>
      <c r="E275" s="252" t="s">
        <v>291</v>
      </c>
      <c r="F275" s="253" t="s">
        <v>292</v>
      </c>
      <c r="G275" s="254" t="s">
        <v>141</v>
      </c>
      <c r="H275" s="255">
        <v>72.512</v>
      </c>
      <c r="I275" s="256"/>
      <c r="J275" s="257">
        <f>ROUND(I275*H275,2)</f>
        <v>0</v>
      </c>
      <c r="K275" s="253" t="s">
        <v>142</v>
      </c>
      <c r="L275" s="258"/>
      <c r="M275" s="259" t="s">
        <v>42</v>
      </c>
      <c r="N275" s="260" t="s">
        <v>52</v>
      </c>
      <c r="O275" s="88"/>
      <c r="P275" s="219">
        <f>O275*H275</f>
        <v>0</v>
      </c>
      <c r="Q275" s="219">
        <v>0.13100000000000001</v>
      </c>
      <c r="R275" s="219">
        <f>Q275*H275</f>
        <v>9.499072</v>
      </c>
      <c r="S275" s="219">
        <v>0</v>
      </c>
      <c r="T275" s="220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1" t="s">
        <v>159</v>
      </c>
      <c r="AT275" s="221" t="s">
        <v>155</v>
      </c>
      <c r="AU275" s="221" t="s">
        <v>91</v>
      </c>
      <c r="AY275" s="20" t="s">
        <v>135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20" t="s">
        <v>86</v>
      </c>
      <c r="BK275" s="222">
        <f>ROUND(I275*H275,2)</f>
        <v>0</v>
      </c>
      <c r="BL275" s="20" t="s">
        <v>97</v>
      </c>
      <c r="BM275" s="221" t="s">
        <v>293</v>
      </c>
    </row>
    <row r="276" s="2" customFormat="1">
      <c r="A276" s="42"/>
      <c r="B276" s="43"/>
      <c r="C276" s="44"/>
      <c r="D276" s="223" t="s">
        <v>144</v>
      </c>
      <c r="E276" s="44"/>
      <c r="F276" s="224" t="s">
        <v>292</v>
      </c>
      <c r="G276" s="44"/>
      <c r="H276" s="44"/>
      <c r="I276" s="225"/>
      <c r="J276" s="44"/>
      <c r="K276" s="44"/>
      <c r="L276" s="48"/>
      <c r="M276" s="226"/>
      <c r="N276" s="227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144</v>
      </c>
      <c r="AU276" s="20" t="s">
        <v>91</v>
      </c>
    </row>
    <row r="277" s="13" customFormat="1">
      <c r="A277" s="13"/>
      <c r="B277" s="230"/>
      <c r="C277" s="231"/>
      <c r="D277" s="223" t="s">
        <v>148</v>
      </c>
      <c r="E277" s="232" t="s">
        <v>42</v>
      </c>
      <c r="F277" s="233" t="s">
        <v>1156</v>
      </c>
      <c r="G277" s="231"/>
      <c r="H277" s="232" t="s">
        <v>42</v>
      </c>
      <c r="I277" s="234"/>
      <c r="J277" s="231"/>
      <c r="K277" s="231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148</v>
      </c>
      <c r="AU277" s="239" t="s">
        <v>91</v>
      </c>
      <c r="AV277" s="13" t="s">
        <v>86</v>
      </c>
      <c r="AW277" s="13" t="s">
        <v>40</v>
      </c>
      <c r="AX277" s="13" t="s">
        <v>81</v>
      </c>
      <c r="AY277" s="239" t="s">
        <v>135</v>
      </c>
    </row>
    <row r="278" s="13" customFormat="1">
      <c r="A278" s="13"/>
      <c r="B278" s="230"/>
      <c r="C278" s="231"/>
      <c r="D278" s="223" t="s">
        <v>148</v>
      </c>
      <c r="E278" s="232" t="s">
        <v>42</v>
      </c>
      <c r="F278" s="233" t="s">
        <v>295</v>
      </c>
      <c r="G278" s="231"/>
      <c r="H278" s="232" t="s">
        <v>42</v>
      </c>
      <c r="I278" s="234"/>
      <c r="J278" s="231"/>
      <c r="K278" s="231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148</v>
      </c>
      <c r="AU278" s="239" t="s">
        <v>91</v>
      </c>
      <c r="AV278" s="13" t="s">
        <v>86</v>
      </c>
      <c r="AW278" s="13" t="s">
        <v>40</v>
      </c>
      <c r="AX278" s="13" t="s">
        <v>81</v>
      </c>
      <c r="AY278" s="239" t="s">
        <v>135</v>
      </c>
    </row>
    <row r="279" s="14" customFormat="1">
      <c r="A279" s="14"/>
      <c r="B279" s="240"/>
      <c r="C279" s="241"/>
      <c r="D279" s="223" t="s">
        <v>148</v>
      </c>
      <c r="E279" s="242" t="s">
        <v>42</v>
      </c>
      <c r="F279" s="243" t="s">
        <v>1162</v>
      </c>
      <c r="G279" s="241"/>
      <c r="H279" s="244">
        <v>72.512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148</v>
      </c>
      <c r="AU279" s="250" t="s">
        <v>91</v>
      </c>
      <c r="AV279" s="14" t="s">
        <v>91</v>
      </c>
      <c r="AW279" s="14" t="s">
        <v>40</v>
      </c>
      <c r="AX279" s="14" t="s">
        <v>81</v>
      </c>
      <c r="AY279" s="250" t="s">
        <v>135</v>
      </c>
    </row>
    <row r="280" s="2" customFormat="1" ht="24.15" customHeight="1">
      <c r="A280" s="42"/>
      <c r="B280" s="43"/>
      <c r="C280" s="251" t="s">
        <v>368</v>
      </c>
      <c r="D280" s="251" t="s">
        <v>155</v>
      </c>
      <c r="E280" s="252" t="s">
        <v>302</v>
      </c>
      <c r="F280" s="253" t="s">
        <v>303</v>
      </c>
      <c r="G280" s="254" t="s">
        <v>141</v>
      </c>
      <c r="H280" s="255">
        <v>13.183999999999999</v>
      </c>
      <c r="I280" s="256"/>
      <c r="J280" s="257">
        <f>ROUND(I280*H280,2)</f>
        <v>0</v>
      </c>
      <c r="K280" s="253" t="s">
        <v>142</v>
      </c>
      <c r="L280" s="258"/>
      <c r="M280" s="259" t="s">
        <v>42</v>
      </c>
      <c r="N280" s="260" t="s">
        <v>52</v>
      </c>
      <c r="O280" s="88"/>
      <c r="P280" s="219">
        <f>O280*H280</f>
        <v>0</v>
      </c>
      <c r="Q280" s="219">
        <v>0.13100000000000001</v>
      </c>
      <c r="R280" s="219">
        <f>Q280*H280</f>
        <v>1.727104</v>
      </c>
      <c r="S280" s="219">
        <v>0</v>
      </c>
      <c r="T280" s="220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21" t="s">
        <v>159</v>
      </c>
      <c r="AT280" s="221" t="s">
        <v>155</v>
      </c>
      <c r="AU280" s="221" t="s">
        <v>91</v>
      </c>
      <c r="AY280" s="20" t="s">
        <v>135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20" t="s">
        <v>86</v>
      </c>
      <c r="BK280" s="222">
        <f>ROUND(I280*H280,2)</f>
        <v>0</v>
      </c>
      <c r="BL280" s="20" t="s">
        <v>97</v>
      </c>
      <c r="BM280" s="221" t="s">
        <v>1163</v>
      </c>
    </row>
    <row r="281" s="2" customFormat="1">
      <c r="A281" s="42"/>
      <c r="B281" s="43"/>
      <c r="C281" s="44"/>
      <c r="D281" s="223" t="s">
        <v>144</v>
      </c>
      <c r="E281" s="44"/>
      <c r="F281" s="224" t="s">
        <v>303</v>
      </c>
      <c r="G281" s="44"/>
      <c r="H281" s="44"/>
      <c r="I281" s="225"/>
      <c r="J281" s="44"/>
      <c r="K281" s="44"/>
      <c r="L281" s="48"/>
      <c r="M281" s="226"/>
      <c r="N281" s="227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144</v>
      </c>
      <c r="AU281" s="20" t="s">
        <v>91</v>
      </c>
    </row>
    <row r="282" s="13" customFormat="1">
      <c r="A282" s="13"/>
      <c r="B282" s="230"/>
      <c r="C282" s="231"/>
      <c r="D282" s="223" t="s">
        <v>148</v>
      </c>
      <c r="E282" s="232" t="s">
        <v>42</v>
      </c>
      <c r="F282" s="233" t="s">
        <v>1158</v>
      </c>
      <c r="G282" s="231"/>
      <c r="H282" s="232" t="s">
        <v>42</v>
      </c>
      <c r="I282" s="234"/>
      <c r="J282" s="231"/>
      <c r="K282" s="231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148</v>
      </c>
      <c r="AU282" s="239" t="s">
        <v>91</v>
      </c>
      <c r="AV282" s="13" t="s">
        <v>86</v>
      </c>
      <c r="AW282" s="13" t="s">
        <v>40</v>
      </c>
      <c r="AX282" s="13" t="s">
        <v>81</v>
      </c>
      <c r="AY282" s="239" t="s">
        <v>135</v>
      </c>
    </row>
    <row r="283" s="13" customFormat="1">
      <c r="A283" s="13"/>
      <c r="B283" s="230"/>
      <c r="C283" s="231"/>
      <c r="D283" s="223" t="s">
        <v>148</v>
      </c>
      <c r="E283" s="232" t="s">
        <v>42</v>
      </c>
      <c r="F283" s="233" t="s">
        <v>295</v>
      </c>
      <c r="G283" s="231"/>
      <c r="H283" s="232" t="s">
        <v>42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148</v>
      </c>
      <c r="AU283" s="239" t="s">
        <v>91</v>
      </c>
      <c r="AV283" s="13" t="s">
        <v>86</v>
      </c>
      <c r="AW283" s="13" t="s">
        <v>40</v>
      </c>
      <c r="AX283" s="13" t="s">
        <v>81</v>
      </c>
      <c r="AY283" s="239" t="s">
        <v>135</v>
      </c>
    </row>
    <row r="284" s="14" customFormat="1">
      <c r="A284" s="14"/>
      <c r="B284" s="240"/>
      <c r="C284" s="241"/>
      <c r="D284" s="223" t="s">
        <v>148</v>
      </c>
      <c r="E284" s="242" t="s">
        <v>42</v>
      </c>
      <c r="F284" s="243" t="s">
        <v>1164</v>
      </c>
      <c r="G284" s="241"/>
      <c r="H284" s="244">
        <v>13.183999999999999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148</v>
      </c>
      <c r="AU284" s="250" t="s">
        <v>91</v>
      </c>
      <c r="AV284" s="14" t="s">
        <v>91</v>
      </c>
      <c r="AW284" s="14" t="s">
        <v>40</v>
      </c>
      <c r="AX284" s="14" t="s">
        <v>86</v>
      </c>
      <c r="AY284" s="250" t="s">
        <v>135</v>
      </c>
    </row>
    <row r="285" s="2" customFormat="1" ht="24.15" customHeight="1">
      <c r="A285" s="42"/>
      <c r="B285" s="43"/>
      <c r="C285" s="251" t="s">
        <v>373</v>
      </c>
      <c r="D285" s="251" t="s">
        <v>155</v>
      </c>
      <c r="E285" s="252" t="s">
        <v>297</v>
      </c>
      <c r="F285" s="253" t="s">
        <v>298</v>
      </c>
      <c r="G285" s="254" t="s">
        <v>141</v>
      </c>
      <c r="H285" s="255">
        <v>1140.896</v>
      </c>
      <c r="I285" s="256"/>
      <c r="J285" s="257">
        <f>ROUND(I285*H285,2)</f>
        <v>0</v>
      </c>
      <c r="K285" s="253" t="s">
        <v>142</v>
      </c>
      <c r="L285" s="258"/>
      <c r="M285" s="259" t="s">
        <v>42</v>
      </c>
      <c r="N285" s="260" t="s">
        <v>52</v>
      </c>
      <c r="O285" s="88"/>
      <c r="P285" s="219">
        <f>O285*H285</f>
        <v>0</v>
      </c>
      <c r="Q285" s="219">
        <v>0.13200000000000001</v>
      </c>
      <c r="R285" s="219">
        <f>Q285*H285</f>
        <v>150.59827200000001</v>
      </c>
      <c r="S285" s="219">
        <v>0</v>
      </c>
      <c r="T285" s="220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1" t="s">
        <v>159</v>
      </c>
      <c r="AT285" s="221" t="s">
        <v>155</v>
      </c>
      <c r="AU285" s="221" t="s">
        <v>91</v>
      </c>
      <c r="AY285" s="20" t="s">
        <v>135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20" t="s">
        <v>86</v>
      </c>
      <c r="BK285" s="222">
        <f>ROUND(I285*H285,2)</f>
        <v>0</v>
      </c>
      <c r="BL285" s="20" t="s">
        <v>97</v>
      </c>
      <c r="BM285" s="221" t="s">
        <v>848</v>
      </c>
    </row>
    <row r="286" s="2" customFormat="1">
      <c r="A286" s="42"/>
      <c r="B286" s="43"/>
      <c r="C286" s="44"/>
      <c r="D286" s="223" t="s">
        <v>144</v>
      </c>
      <c r="E286" s="44"/>
      <c r="F286" s="224" t="s">
        <v>298</v>
      </c>
      <c r="G286" s="44"/>
      <c r="H286" s="44"/>
      <c r="I286" s="225"/>
      <c r="J286" s="44"/>
      <c r="K286" s="44"/>
      <c r="L286" s="48"/>
      <c r="M286" s="226"/>
      <c r="N286" s="227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144</v>
      </c>
      <c r="AU286" s="20" t="s">
        <v>91</v>
      </c>
    </row>
    <row r="287" s="13" customFormat="1">
      <c r="A287" s="13"/>
      <c r="B287" s="230"/>
      <c r="C287" s="231"/>
      <c r="D287" s="223" t="s">
        <v>148</v>
      </c>
      <c r="E287" s="232" t="s">
        <v>42</v>
      </c>
      <c r="F287" s="233" t="s">
        <v>1160</v>
      </c>
      <c r="G287" s="231"/>
      <c r="H287" s="232" t="s">
        <v>42</v>
      </c>
      <c r="I287" s="234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148</v>
      </c>
      <c r="AU287" s="239" t="s">
        <v>91</v>
      </c>
      <c r="AV287" s="13" t="s">
        <v>86</v>
      </c>
      <c r="AW287" s="13" t="s">
        <v>40</v>
      </c>
      <c r="AX287" s="13" t="s">
        <v>81</v>
      </c>
      <c r="AY287" s="239" t="s">
        <v>135</v>
      </c>
    </row>
    <row r="288" s="13" customFormat="1">
      <c r="A288" s="13"/>
      <c r="B288" s="230"/>
      <c r="C288" s="231"/>
      <c r="D288" s="223" t="s">
        <v>148</v>
      </c>
      <c r="E288" s="232" t="s">
        <v>42</v>
      </c>
      <c r="F288" s="233" t="s">
        <v>849</v>
      </c>
      <c r="G288" s="231"/>
      <c r="H288" s="232" t="s">
        <v>42</v>
      </c>
      <c r="I288" s="234"/>
      <c r="J288" s="231"/>
      <c r="K288" s="231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148</v>
      </c>
      <c r="AU288" s="239" t="s">
        <v>91</v>
      </c>
      <c r="AV288" s="13" t="s">
        <v>86</v>
      </c>
      <c r="AW288" s="13" t="s">
        <v>40</v>
      </c>
      <c r="AX288" s="13" t="s">
        <v>81</v>
      </c>
      <c r="AY288" s="239" t="s">
        <v>135</v>
      </c>
    </row>
    <row r="289" s="14" customFormat="1">
      <c r="A289" s="14"/>
      <c r="B289" s="240"/>
      <c r="C289" s="241"/>
      <c r="D289" s="223" t="s">
        <v>148</v>
      </c>
      <c r="E289" s="242" t="s">
        <v>42</v>
      </c>
      <c r="F289" s="243" t="s">
        <v>1165</v>
      </c>
      <c r="G289" s="241"/>
      <c r="H289" s="244">
        <v>1140.896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148</v>
      </c>
      <c r="AU289" s="250" t="s">
        <v>91</v>
      </c>
      <c r="AV289" s="14" t="s">
        <v>91</v>
      </c>
      <c r="AW289" s="14" t="s">
        <v>40</v>
      </c>
      <c r="AX289" s="14" t="s">
        <v>86</v>
      </c>
      <c r="AY289" s="250" t="s">
        <v>135</v>
      </c>
    </row>
    <row r="290" s="2" customFormat="1" ht="24.15" customHeight="1">
      <c r="A290" s="42"/>
      <c r="B290" s="43"/>
      <c r="C290" s="210" t="s">
        <v>383</v>
      </c>
      <c r="D290" s="210" t="s">
        <v>138</v>
      </c>
      <c r="E290" s="211" t="s">
        <v>309</v>
      </c>
      <c r="F290" s="212" t="s">
        <v>310</v>
      </c>
      <c r="G290" s="213" t="s">
        <v>141</v>
      </c>
      <c r="H290" s="214">
        <v>306.60000000000002</v>
      </c>
      <c r="I290" s="215"/>
      <c r="J290" s="216">
        <f>ROUND(I290*H290,2)</f>
        <v>0</v>
      </c>
      <c r="K290" s="212" t="s">
        <v>142</v>
      </c>
      <c r="L290" s="48"/>
      <c r="M290" s="217" t="s">
        <v>42</v>
      </c>
      <c r="N290" s="218" t="s">
        <v>52</v>
      </c>
      <c r="O290" s="88"/>
      <c r="P290" s="219">
        <f>O290*H290</f>
        <v>0</v>
      </c>
      <c r="Q290" s="219">
        <v>0.090620000000000006</v>
      </c>
      <c r="R290" s="219">
        <f>Q290*H290</f>
        <v>27.784092000000005</v>
      </c>
      <c r="S290" s="219">
        <v>0</v>
      </c>
      <c r="T290" s="220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21" t="s">
        <v>97</v>
      </c>
      <c r="AT290" s="221" t="s">
        <v>138</v>
      </c>
      <c r="AU290" s="221" t="s">
        <v>91</v>
      </c>
      <c r="AY290" s="20" t="s">
        <v>135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20" t="s">
        <v>86</v>
      </c>
      <c r="BK290" s="222">
        <f>ROUND(I290*H290,2)</f>
        <v>0</v>
      </c>
      <c r="BL290" s="20" t="s">
        <v>97</v>
      </c>
      <c r="BM290" s="221" t="s">
        <v>311</v>
      </c>
    </row>
    <row r="291" s="2" customFormat="1">
      <c r="A291" s="42"/>
      <c r="B291" s="43"/>
      <c r="C291" s="44"/>
      <c r="D291" s="223" t="s">
        <v>144</v>
      </c>
      <c r="E291" s="44"/>
      <c r="F291" s="224" t="s">
        <v>312</v>
      </c>
      <c r="G291" s="44"/>
      <c r="H291" s="44"/>
      <c r="I291" s="225"/>
      <c r="J291" s="44"/>
      <c r="K291" s="44"/>
      <c r="L291" s="48"/>
      <c r="M291" s="226"/>
      <c r="N291" s="227"/>
      <c r="O291" s="88"/>
      <c r="P291" s="88"/>
      <c r="Q291" s="88"/>
      <c r="R291" s="88"/>
      <c r="S291" s="88"/>
      <c r="T291" s="89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T291" s="20" t="s">
        <v>144</v>
      </c>
      <c r="AU291" s="20" t="s">
        <v>91</v>
      </c>
    </row>
    <row r="292" s="2" customFormat="1">
      <c r="A292" s="42"/>
      <c r="B292" s="43"/>
      <c r="C292" s="44"/>
      <c r="D292" s="228" t="s">
        <v>146</v>
      </c>
      <c r="E292" s="44"/>
      <c r="F292" s="229" t="s">
        <v>313</v>
      </c>
      <c r="G292" s="44"/>
      <c r="H292" s="44"/>
      <c r="I292" s="225"/>
      <c r="J292" s="44"/>
      <c r="K292" s="44"/>
      <c r="L292" s="48"/>
      <c r="M292" s="226"/>
      <c r="N292" s="227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146</v>
      </c>
      <c r="AU292" s="20" t="s">
        <v>91</v>
      </c>
    </row>
    <row r="293" s="13" customFormat="1">
      <c r="A293" s="13"/>
      <c r="B293" s="230"/>
      <c r="C293" s="231"/>
      <c r="D293" s="223" t="s">
        <v>148</v>
      </c>
      <c r="E293" s="232" t="s">
        <v>42</v>
      </c>
      <c r="F293" s="233" t="s">
        <v>1166</v>
      </c>
      <c r="G293" s="231"/>
      <c r="H293" s="232" t="s">
        <v>42</v>
      </c>
      <c r="I293" s="234"/>
      <c r="J293" s="231"/>
      <c r="K293" s="231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148</v>
      </c>
      <c r="AU293" s="239" t="s">
        <v>91</v>
      </c>
      <c r="AV293" s="13" t="s">
        <v>86</v>
      </c>
      <c r="AW293" s="13" t="s">
        <v>40</v>
      </c>
      <c r="AX293" s="13" t="s">
        <v>81</v>
      </c>
      <c r="AY293" s="239" t="s">
        <v>135</v>
      </c>
    </row>
    <row r="294" s="14" customFormat="1">
      <c r="A294" s="14"/>
      <c r="B294" s="240"/>
      <c r="C294" s="241"/>
      <c r="D294" s="223" t="s">
        <v>148</v>
      </c>
      <c r="E294" s="242" t="s">
        <v>42</v>
      </c>
      <c r="F294" s="243" t="s">
        <v>1167</v>
      </c>
      <c r="G294" s="241"/>
      <c r="H294" s="244">
        <v>306.60000000000002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148</v>
      </c>
      <c r="AU294" s="250" t="s">
        <v>91</v>
      </c>
      <c r="AV294" s="14" t="s">
        <v>91</v>
      </c>
      <c r="AW294" s="14" t="s">
        <v>40</v>
      </c>
      <c r="AX294" s="14" t="s">
        <v>81</v>
      </c>
      <c r="AY294" s="250" t="s">
        <v>135</v>
      </c>
    </row>
    <row r="295" s="2" customFormat="1" ht="24.15" customHeight="1">
      <c r="A295" s="42"/>
      <c r="B295" s="43"/>
      <c r="C295" s="251" t="s">
        <v>391</v>
      </c>
      <c r="D295" s="251" t="s">
        <v>155</v>
      </c>
      <c r="E295" s="252" t="s">
        <v>862</v>
      </c>
      <c r="F295" s="253" t="s">
        <v>863</v>
      </c>
      <c r="G295" s="254" t="s">
        <v>141</v>
      </c>
      <c r="H295" s="255">
        <v>315.798</v>
      </c>
      <c r="I295" s="256"/>
      <c r="J295" s="257">
        <f>ROUND(I295*H295,2)</f>
        <v>0</v>
      </c>
      <c r="K295" s="253" t="s">
        <v>142</v>
      </c>
      <c r="L295" s="258"/>
      <c r="M295" s="259" t="s">
        <v>42</v>
      </c>
      <c r="N295" s="260" t="s">
        <v>52</v>
      </c>
      <c r="O295" s="88"/>
      <c r="P295" s="219">
        <f>O295*H295</f>
        <v>0</v>
      </c>
      <c r="Q295" s="219">
        <v>0.17599999999999999</v>
      </c>
      <c r="R295" s="219">
        <f>Q295*H295</f>
        <v>55.580447999999997</v>
      </c>
      <c r="S295" s="219">
        <v>0</v>
      </c>
      <c r="T295" s="220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1" t="s">
        <v>159</v>
      </c>
      <c r="AT295" s="221" t="s">
        <v>155</v>
      </c>
      <c r="AU295" s="221" t="s">
        <v>91</v>
      </c>
      <c r="AY295" s="20" t="s">
        <v>135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20" t="s">
        <v>86</v>
      </c>
      <c r="BK295" s="222">
        <f>ROUND(I295*H295,2)</f>
        <v>0</v>
      </c>
      <c r="BL295" s="20" t="s">
        <v>97</v>
      </c>
      <c r="BM295" s="221" t="s">
        <v>864</v>
      </c>
    </row>
    <row r="296" s="2" customFormat="1">
      <c r="A296" s="42"/>
      <c r="B296" s="43"/>
      <c r="C296" s="44"/>
      <c r="D296" s="223" t="s">
        <v>144</v>
      </c>
      <c r="E296" s="44"/>
      <c r="F296" s="224" t="s">
        <v>863</v>
      </c>
      <c r="G296" s="44"/>
      <c r="H296" s="44"/>
      <c r="I296" s="225"/>
      <c r="J296" s="44"/>
      <c r="K296" s="44"/>
      <c r="L296" s="48"/>
      <c r="M296" s="226"/>
      <c r="N296" s="227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144</v>
      </c>
      <c r="AU296" s="20" t="s">
        <v>91</v>
      </c>
    </row>
    <row r="297" s="13" customFormat="1">
      <c r="A297" s="13"/>
      <c r="B297" s="230"/>
      <c r="C297" s="231"/>
      <c r="D297" s="223" t="s">
        <v>148</v>
      </c>
      <c r="E297" s="232" t="s">
        <v>42</v>
      </c>
      <c r="F297" s="233" t="s">
        <v>1166</v>
      </c>
      <c r="G297" s="231"/>
      <c r="H297" s="232" t="s">
        <v>42</v>
      </c>
      <c r="I297" s="234"/>
      <c r="J297" s="231"/>
      <c r="K297" s="231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148</v>
      </c>
      <c r="AU297" s="239" t="s">
        <v>91</v>
      </c>
      <c r="AV297" s="13" t="s">
        <v>86</v>
      </c>
      <c r="AW297" s="13" t="s">
        <v>40</v>
      </c>
      <c r="AX297" s="13" t="s">
        <v>81</v>
      </c>
      <c r="AY297" s="239" t="s">
        <v>135</v>
      </c>
    </row>
    <row r="298" s="13" customFormat="1">
      <c r="A298" s="13"/>
      <c r="B298" s="230"/>
      <c r="C298" s="231"/>
      <c r="D298" s="223" t="s">
        <v>148</v>
      </c>
      <c r="E298" s="232" t="s">
        <v>42</v>
      </c>
      <c r="F298" s="233" t="s">
        <v>865</v>
      </c>
      <c r="G298" s="231"/>
      <c r="H298" s="232" t="s">
        <v>42</v>
      </c>
      <c r="I298" s="234"/>
      <c r="J298" s="231"/>
      <c r="K298" s="231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148</v>
      </c>
      <c r="AU298" s="239" t="s">
        <v>91</v>
      </c>
      <c r="AV298" s="13" t="s">
        <v>86</v>
      </c>
      <c r="AW298" s="13" t="s">
        <v>40</v>
      </c>
      <c r="AX298" s="13" t="s">
        <v>81</v>
      </c>
      <c r="AY298" s="239" t="s">
        <v>135</v>
      </c>
    </row>
    <row r="299" s="14" customFormat="1">
      <c r="A299" s="14"/>
      <c r="B299" s="240"/>
      <c r="C299" s="241"/>
      <c r="D299" s="223" t="s">
        <v>148</v>
      </c>
      <c r="E299" s="242" t="s">
        <v>42</v>
      </c>
      <c r="F299" s="243" t="s">
        <v>1168</v>
      </c>
      <c r="G299" s="241"/>
      <c r="H299" s="244">
        <v>315.798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148</v>
      </c>
      <c r="AU299" s="250" t="s">
        <v>91</v>
      </c>
      <c r="AV299" s="14" t="s">
        <v>91</v>
      </c>
      <c r="AW299" s="14" t="s">
        <v>40</v>
      </c>
      <c r="AX299" s="14" t="s">
        <v>81</v>
      </c>
      <c r="AY299" s="250" t="s">
        <v>135</v>
      </c>
    </row>
    <row r="300" s="2" customFormat="1" ht="24.15" customHeight="1">
      <c r="A300" s="42"/>
      <c r="B300" s="43"/>
      <c r="C300" s="210" t="s">
        <v>399</v>
      </c>
      <c r="D300" s="210" t="s">
        <v>138</v>
      </c>
      <c r="E300" s="211" t="s">
        <v>322</v>
      </c>
      <c r="F300" s="212" t="s">
        <v>323</v>
      </c>
      <c r="G300" s="213" t="s">
        <v>230</v>
      </c>
      <c r="H300" s="214">
        <v>15.33</v>
      </c>
      <c r="I300" s="215"/>
      <c r="J300" s="216">
        <f>ROUND(I300*H300,2)</f>
        <v>0</v>
      </c>
      <c r="K300" s="212" t="s">
        <v>42</v>
      </c>
      <c r="L300" s="48"/>
      <c r="M300" s="217" t="s">
        <v>42</v>
      </c>
      <c r="N300" s="218" t="s">
        <v>52</v>
      </c>
      <c r="O300" s="88"/>
      <c r="P300" s="219">
        <f>O300*H300</f>
        <v>0</v>
      </c>
      <c r="Q300" s="219">
        <v>0.089219999999999994</v>
      </c>
      <c r="R300" s="219">
        <f>Q300*H300</f>
        <v>1.3677425999999999</v>
      </c>
      <c r="S300" s="219">
        <v>0</v>
      </c>
      <c r="T300" s="220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1" t="s">
        <v>97</v>
      </c>
      <c r="AT300" s="221" t="s">
        <v>138</v>
      </c>
      <c r="AU300" s="221" t="s">
        <v>91</v>
      </c>
      <c r="AY300" s="20" t="s">
        <v>135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20" t="s">
        <v>86</v>
      </c>
      <c r="BK300" s="222">
        <f>ROUND(I300*H300,2)</f>
        <v>0</v>
      </c>
      <c r="BL300" s="20" t="s">
        <v>97</v>
      </c>
      <c r="BM300" s="221" t="s">
        <v>1169</v>
      </c>
    </row>
    <row r="301" s="2" customFormat="1">
      <c r="A301" s="42"/>
      <c r="B301" s="43"/>
      <c r="C301" s="44"/>
      <c r="D301" s="223" t="s">
        <v>144</v>
      </c>
      <c r="E301" s="44"/>
      <c r="F301" s="224" t="s">
        <v>325</v>
      </c>
      <c r="G301" s="44"/>
      <c r="H301" s="44"/>
      <c r="I301" s="225"/>
      <c r="J301" s="44"/>
      <c r="K301" s="44"/>
      <c r="L301" s="48"/>
      <c r="M301" s="226"/>
      <c r="N301" s="227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144</v>
      </c>
      <c r="AU301" s="20" t="s">
        <v>91</v>
      </c>
    </row>
    <row r="302" s="13" customFormat="1">
      <c r="A302" s="13"/>
      <c r="B302" s="230"/>
      <c r="C302" s="231"/>
      <c r="D302" s="223" t="s">
        <v>148</v>
      </c>
      <c r="E302" s="232" t="s">
        <v>42</v>
      </c>
      <c r="F302" s="233" t="s">
        <v>326</v>
      </c>
      <c r="G302" s="231"/>
      <c r="H302" s="232" t="s">
        <v>42</v>
      </c>
      <c r="I302" s="234"/>
      <c r="J302" s="231"/>
      <c r="K302" s="231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148</v>
      </c>
      <c r="AU302" s="239" t="s">
        <v>91</v>
      </c>
      <c r="AV302" s="13" t="s">
        <v>86</v>
      </c>
      <c r="AW302" s="13" t="s">
        <v>40</v>
      </c>
      <c r="AX302" s="13" t="s">
        <v>81</v>
      </c>
      <c r="AY302" s="239" t="s">
        <v>135</v>
      </c>
    </row>
    <row r="303" s="13" customFormat="1">
      <c r="A303" s="13"/>
      <c r="B303" s="230"/>
      <c r="C303" s="231"/>
      <c r="D303" s="223" t="s">
        <v>148</v>
      </c>
      <c r="E303" s="232" t="s">
        <v>42</v>
      </c>
      <c r="F303" s="233" t="s">
        <v>1166</v>
      </c>
      <c r="G303" s="231"/>
      <c r="H303" s="232" t="s">
        <v>42</v>
      </c>
      <c r="I303" s="234"/>
      <c r="J303" s="231"/>
      <c r="K303" s="231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148</v>
      </c>
      <c r="AU303" s="239" t="s">
        <v>91</v>
      </c>
      <c r="AV303" s="13" t="s">
        <v>86</v>
      </c>
      <c r="AW303" s="13" t="s">
        <v>40</v>
      </c>
      <c r="AX303" s="13" t="s">
        <v>81</v>
      </c>
      <c r="AY303" s="239" t="s">
        <v>135</v>
      </c>
    </row>
    <row r="304" s="14" customFormat="1">
      <c r="A304" s="14"/>
      <c r="B304" s="240"/>
      <c r="C304" s="241"/>
      <c r="D304" s="223" t="s">
        <v>148</v>
      </c>
      <c r="E304" s="242" t="s">
        <v>42</v>
      </c>
      <c r="F304" s="243" t="s">
        <v>1167</v>
      </c>
      <c r="G304" s="241"/>
      <c r="H304" s="244">
        <v>306.60000000000002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148</v>
      </c>
      <c r="AU304" s="250" t="s">
        <v>91</v>
      </c>
      <c r="AV304" s="14" t="s">
        <v>91</v>
      </c>
      <c r="AW304" s="14" t="s">
        <v>40</v>
      </c>
      <c r="AX304" s="14" t="s">
        <v>81</v>
      </c>
      <c r="AY304" s="250" t="s">
        <v>135</v>
      </c>
    </row>
    <row r="305" s="16" customFormat="1">
      <c r="A305" s="16"/>
      <c r="B305" s="273"/>
      <c r="C305" s="274"/>
      <c r="D305" s="223" t="s">
        <v>148</v>
      </c>
      <c r="E305" s="275" t="s">
        <v>42</v>
      </c>
      <c r="F305" s="276" t="s">
        <v>327</v>
      </c>
      <c r="G305" s="274"/>
      <c r="H305" s="277">
        <v>306.60000000000002</v>
      </c>
      <c r="I305" s="278"/>
      <c r="J305" s="274"/>
      <c r="K305" s="274"/>
      <c r="L305" s="279"/>
      <c r="M305" s="280"/>
      <c r="N305" s="281"/>
      <c r="O305" s="281"/>
      <c r="P305" s="281"/>
      <c r="Q305" s="281"/>
      <c r="R305" s="281"/>
      <c r="S305" s="281"/>
      <c r="T305" s="282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3" t="s">
        <v>148</v>
      </c>
      <c r="AU305" s="283" t="s">
        <v>91</v>
      </c>
      <c r="AV305" s="16" t="s">
        <v>94</v>
      </c>
      <c r="AW305" s="16" t="s">
        <v>40</v>
      </c>
      <c r="AX305" s="16" t="s">
        <v>81</v>
      </c>
      <c r="AY305" s="283" t="s">
        <v>135</v>
      </c>
    </row>
    <row r="306" s="14" customFormat="1">
      <c r="A306" s="14"/>
      <c r="B306" s="240"/>
      <c r="C306" s="241"/>
      <c r="D306" s="223" t="s">
        <v>148</v>
      </c>
      <c r="E306" s="242" t="s">
        <v>42</v>
      </c>
      <c r="F306" s="243" t="s">
        <v>1170</v>
      </c>
      <c r="G306" s="241"/>
      <c r="H306" s="244">
        <v>15.33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148</v>
      </c>
      <c r="AU306" s="250" t="s">
        <v>91</v>
      </c>
      <c r="AV306" s="14" t="s">
        <v>91</v>
      </c>
      <c r="AW306" s="14" t="s">
        <v>40</v>
      </c>
      <c r="AX306" s="14" t="s">
        <v>86</v>
      </c>
      <c r="AY306" s="250" t="s">
        <v>135</v>
      </c>
    </row>
    <row r="307" s="2" customFormat="1" ht="24.15" customHeight="1">
      <c r="A307" s="42"/>
      <c r="B307" s="43"/>
      <c r="C307" s="210" t="s">
        <v>405</v>
      </c>
      <c r="D307" s="210" t="s">
        <v>138</v>
      </c>
      <c r="E307" s="211" t="s">
        <v>330</v>
      </c>
      <c r="F307" s="212" t="s">
        <v>331</v>
      </c>
      <c r="G307" s="213" t="s">
        <v>230</v>
      </c>
      <c r="H307" s="214">
        <v>60.640000000000001</v>
      </c>
      <c r="I307" s="215"/>
      <c r="J307" s="216">
        <f>ROUND(I307*H307,2)</f>
        <v>0</v>
      </c>
      <c r="K307" s="212" t="s">
        <v>42</v>
      </c>
      <c r="L307" s="48"/>
      <c r="M307" s="217" t="s">
        <v>42</v>
      </c>
      <c r="N307" s="218" t="s">
        <v>52</v>
      </c>
      <c r="O307" s="88"/>
      <c r="P307" s="219">
        <f>O307*H307</f>
        <v>0</v>
      </c>
      <c r="Q307" s="219">
        <v>0.089219999999999994</v>
      </c>
      <c r="R307" s="219">
        <f>Q307*H307</f>
        <v>5.4103007999999999</v>
      </c>
      <c r="S307" s="219">
        <v>0</v>
      </c>
      <c r="T307" s="220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21" t="s">
        <v>97</v>
      </c>
      <c r="AT307" s="221" t="s">
        <v>138</v>
      </c>
      <c r="AU307" s="221" t="s">
        <v>91</v>
      </c>
      <c r="AY307" s="20" t="s">
        <v>135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20" t="s">
        <v>86</v>
      </c>
      <c r="BK307" s="222">
        <f>ROUND(I307*H307,2)</f>
        <v>0</v>
      </c>
      <c r="BL307" s="20" t="s">
        <v>97</v>
      </c>
      <c r="BM307" s="221" t="s">
        <v>1171</v>
      </c>
    </row>
    <row r="308" s="2" customFormat="1">
      <c r="A308" s="42"/>
      <c r="B308" s="43"/>
      <c r="C308" s="44"/>
      <c r="D308" s="223" t="s">
        <v>144</v>
      </c>
      <c r="E308" s="44"/>
      <c r="F308" s="224" t="s">
        <v>333</v>
      </c>
      <c r="G308" s="44"/>
      <c r="H308" s="44"/>
      <c r="I308" s="225"/>
      <c r="J308" s="44"/>
      <c r="K308" s="44"/>
      <c r="L308" s="48"/>
      <c r="M308" s="226"/>
      <c r="N308" s="227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144</v>
      </c>
      <c r="AU308" s="20" t="s">
        <v>91</v>
      </c>
    </row>
    <row r="309" s="13" customFormat="1">
      <c r="A309" s="13"/>
      <c r="B309" s="230"/>
      <c r="C309" s="231"/>
      <c r="D309" s="223" t="s">
        <v>148</v>
      </c>
      <c r="E309" s="232" t="s">
        <v>42</v>
      </c>
      <c r="F309" s="233" t="s">
        <v>326</v>
      </c>
      <c r="G309" s="231"/>
      <c r="H309" s="232" t="s">
        <v>42</v>
      </c>
      <c r="I309" s="234"/>
      <c r="J309" s="231"/>
      <c r="K309" s="231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148</v>
      </c>
      <c r="AU309" s="239" t="s">
        <v>91</v>
      </c>
      <c r="AV309" s="13" t="s">
        <v>86</v>
      </c>
      <c r="AW309" s="13" t="s">
        <v>40</v>
      </c>
      <c r="AX309" s="13" t="s">
        <v>81</v>
      </c>
      <c r="AY309" s="239" t="s">
        <v>135</v>
      </c>
    </row>
    <row r="310" s="13" customFormat="1">
      <c r="A310" s="13"/>
      <c r="B310" s="230"/>
      <c r="C310" s="231"/>
      <c r="D310" s="223" t="s">
        <v>148</v>
      </c>
      <c r="E310" s="232" t="s">
        <v>42</v>
      </c>
      <c r="F310" s="233" t="s">
        <v>1160</v>
      </c>
      <c r="G310" s="231"/>
      <c r="H310" s="232" t="s">
        <v>42</v>
      </c>
      <c r="I310" s="234"/>
      <c r="J310" s="231"/>
      <c r="K310" s="231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148</v>
      </c>
      <c r="AU310" s="239" t="s">
        <v>91</v>
      </c>
      <c r="AV310" s="13" t="s">
        <v>86</v>
      </c>
      <c r="AW310" s="13" t="s">
        <v>40</v>
      </c>
      <c r="AX310" s="13" t="s">
        <v>81</v>
      </c>
      <c r="AY310" s="239" t="s">
        <v>135</v>
      </c>
    </row>
    <row r="311" s="14" customFormat="1">
      <c r="A311" s="14"/>
      <c r="B311" s="240"/>
      <c r="C311" s="241"/>
      <c r="D311" s="223" t="s">
        <v>148</v>
      </c>
      <c r="E311" s="242" t="s">
        <v>42</v>
      </c>
      <c r="F311" s="243" t="s">
        <v>1161</v>
      </c>
      <c r="G311" s="241"/>
      <c r="H311" s="244">
        <v>1129.5999999999999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148</v>
      </c>
      <c r="AU311" s="250" t="s">
        <v>91</v>
      </c>
      <c r="AV311" s="14" t="s">
        <v>91</v>
      </c>
      <c r="AW311" s="14" t="s">
        <v>40</v>
      </c>
      <c r="AX311" s="14" t="s">
        <v>81</v>
      </c>
      <c r="AY311" s="250" t="s">
        <v>135</v>
      </c>
    </row>
    <row r="312" s="13" customFormat="1">
      <c r="A312" s="13"/>
      <c r="B312" s="230"/>
      <c r="C312" s="231"/>
      <c r="D312" s="223" t="s">
        <v>148</v>
      </c>
      <c r="E312" s="232" t="s">
        <v>42</v>
      </c>
      <c r="F312" s="233" t="s">
        <v>1156</v>
      </c>
      <c r="G312" s="231"/>
      <c r="H312" s="232" t="s">
        <v>42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148</v>
      </c>
      <c r="AU312" s="239" t="s">
        <v>91</v>
      </c>
      <c r="AV312" s="13" t="s">
        <v>86</v>
      </c>
      <c r="AW312" s="13" t="s">
        <v>40</v>
      </c>
      <c r="AX312" s="13" t="s">
        <v>81</v>
      </c>
      <c r="AY312" s="239" t="s">
        <v>135</v>
      </c>
    </row>
    <row r="313" s="14" customFormat="1">
      <c r="A313" s="14"/>
      <c r="B313" s="240"/>
      <c r="C313" s="241"/>
      <c r="D313" s="223" t="s">
        <v>148</v>
      </c>
      <c r="E313" s="242" t="s">
        <v>42</v>
      </c>
      <c r="F313" s="243" t="s">
        <v>1157</v>
      </c>
      <c r="G313" s="241"/>
      <c r="H313" s="244">
        <v>70.400000000000006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148</v>
      </c>
      <c r="AU313" s="250" t="s">
        <v>91</v>
      </c>
      <c r="AV313" s="14" t="s">
        <v>91</v>
      </c>
      <c r="AW313" s="14" t="s">
        <v>40</v>
      </c>
      <c r="AX313" s="14" t="s">
        <v>81</v>
      </c>
      <c r="AY313" s="250" t="s">
        <v>135</v>
      </c>
    </row>
    <row r="314" s="13" customFormat="1">
      <c r="A314" s="13"/>
      <c r="B314" s="230"/>
      <c r="C314" s="231"/>
      <c r="D314" s="223" t="s">
        <v>148</v>
      </c>
      <c r="E314" s="232" t="s">
        <v>42</v>
      </c>
      <c r="F314" s="233" t="s">
        <v>1158</v>
      </c>
      <c r="G314" s="231"/>
      <c r="H314" s="232" t="s">
        <v>42</v>
      </c>
      <c r="I314" s="234"/>
      <c r="J314" s="231"/>
      <c r="K314" s="231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148</v>
      </c>
      <c r="AU314" s="239" t="s">
        <v>91</v>
      </c>
      <c r="AV314" s="13" t="s">
        <v>86</v>
      </c>
      <c r="AW314" s="13" t="s">
        <v>40</v>
      </c>
      <c r="AX314" s="13" t="s">
        <v>81</v>
      </c>
      <c r="AY314" s="239" t="s">
        <v>135</v>
      </c>
    </row>
    <row r="315" s="14" customFormat="1">
      <c r="A315" s="14"/>
      <c r="B315" s="240"/>
      <c r="C315" s="241"/>
      <c r="D315" s="223" t="s">
        <v>148</v>
      </c>
      <c r="E315" s="242" t="s">
        <v>42</v>
      </c>
      <c r="F315" s="243" t="s">
        <v>1159</v>
      </c>
      <c r="G315" s="241"/>
      <c r="H315" s="244">
        <v>12.800000000000001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148</v>
      </c>
      <c r="AU315" s="250" t="s">
        <v>91</v>
      </c>
      <c r="AV315" s="14" t="s">
        <v>91</v>
      </c>
      <c r="AW315" s="14" t="s">
        <v>40</v>
      </c>
      <c r="AX315" s="14" t="s">
        <v>81</v>
      </c>
      <c r="AY315" s="250" t="s">
        <v>135</v>
      </c>
    </row>
    <row r="316" s="16" customFormat="1">
      <c r="A316" s="16"/>
      <c r="B316" s="273"/>
      <c r="C316" s="274"/>
      <c r="D316" s="223" t="s">
        <v>148</v>
      </c>
      <c r="E316" s="275" t="s">
        <v>42</v>
      </c>
      <c r="F316" s="276" t="s">
        <v>327</v>
      </c>
      <c r="G316" s="274"/>
      <c r="H316" s="277">
        <v>1212.8</v>
      </c>
      <c r="I316" s="278"/>
      <c r="J316" s="274"/>
      <c r="K316" s="274"/>
      <c r="L316" s="279"/>
      <c r="M316" s="280"/>
      <c r="N316" s="281"/>
      <c r="O316" s="281"/>
      <c r="P316" s="281"/>
      <c r="Q316" s="281"/>
      <c r="R316" s="281"/>
      <c r="S316" s="281"/>
      <c r="T316" s="282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83" t="s">
        <v>148</v>
      </c>
      <c r="AU316" s="283" t="s">
        <v>91</v>
      </c>
      <c r="AV316" s="16" t="s">
        <v>94</v>
      </c>
      <c r="AW316" s="16" t="s">
        <v>40</v>
      </c>
      <c r="AX316" s="16" t="s">
        <v>81</v>
      </c>
      <c r="AY316" s="283" t="s">
        <v>135</v>
      </c>
    </row>
    <row r="317" s="14" customFormat="1">
      <c r="A317" s="14"/>
      <c r="B317" s="240"/>
      <c r="C317" s="241"/>
      <c r="D317" s="223" t="s">
        <v>148</v>
      </c>
      <c r="E317" s="242" t="s">
        <v>42</v>
      </c>
      <c r="F317" s="243" t="s">
        <v>1172</v>
      </c>
      <c r="G317" s="241"/>
      <c r="H317" s="244">
        <v>60.640000000000001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148</v>
      </c>
      <c r="AU317" s="250" t="s">
        <v>91</v>
      </c>
      <c r="AV317" s="14" t="s">
        <v>91</v>
      </c>
      <c r="AW317" s="14" t="s">
        <v>40</v>
      </c>
      <c r="AX317" s="14" t="s">
        <v>86</v>
      </c>
      <c r="AY317" s="250" t="s">
        <v>135</v>
      </c>
    </row>
    <row r="318" s="2" customFormat="1" ht="24.15" customHeight="1">
      <c r="A318" s="42"/>
      <c r="B318" s="43"/>
      <c r="C318" s="210" t="s">
        <v>411</v>
      </c>
      <c r="D318" s="210" t="s">
        <v>138</v>
      </c>
      <c r="E318" s="211" t="s">
        <v>335</v>
      </c>
      <c r="F318" s="212" t="s">
        <v>336</v>
      </c>
      <c r="G318" s="213" t="s">
        <v>230</v>
      </c>
      <c r="H318" s="214">
        <v>4</v>
      </c>
      <c r="I318" s="215"/>
      <c r="J318" s="216">
        <f>ROUND(I318*H318,2)</f>
        <v>0</v>
      </c>
      <c r="K318" s="212" t="s">
        <v>142</v>
      </c>
      <c r="L318" s="48"/>
      <c r="M318" s="217" t="s">
        <v>42</v>
      </c>
      <c r="N318" s="218" t="s">
        <v>52</v>
      </c>
      <c r="O318" s="88"/>
      <c r="P318" s="219">
        <f>O318*H318</f>
        <v>0</v>
      </c>
      <c r="Q318" s="219">
        <v>0.089779999999999999</v>
      </c>
      <c r="R318" s="219">
        <f>Q318*H318</f>
        <v>0.35911999999999999</v>
      </c>
      <c r="S318" s="219">
        <v>0</v>
      </c>
      <c r="T318" s="220">
        <f>S318*H318</f>
        <v>0</v>
      </c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R318" s="221" t="s">
        <v>97</v>
      </c>
      <c r="AT318" s="221" t="s">
        <v>138</v>
      </c>
      <c r="AU318" s="221" t="s">
        <v>91</v>
      </c>
      <c r="AY318" s="20" t="s">
        <v>135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20" t="s">
        <v>86</v>
      </c>
      <c r="BK318" s="222">
        <f>ROUND(I318*H318,2)</f>
        <v>0</v>
      </c>
      <c r="BL318" s="20" t="s">
        <v>97</v>
      </c>
      <c r="BM318" s="221" t="s">
        <v>337</v>
      </c>
    </row>
    <row r="319" s="2" customFormat="1">
      <c r="A319" s="42"/>
      <c r="B319" s="43"/>
      <c r="C319" s="44"/>
      <c r="D319" s="223" t="s">
        <v>144</v>
      </c>
      <c r="E319" s="44"/>
      <c r="F319" s="224" t="s">
        <v>338</v>
      </c>
      <c r="G319" s="44"/>
      <c r="H319" s="44"/>
      <c r="I319" s="225"/>
      <c r="J319" s="44"/>
      <c r="K319" s="44"/>
      <c r="L319" s="48"/>
      <c r="M319" s="226"/>
      <c r="N319" s="227"/>
      <c r="O319" s="88"/>
      <c r="P319" s="88"/>
      <c r="Q319" s="88"/>
      <c r="R319" s="88"/>
      <c r="S319" s="88"/>
      <c r="T319" s="89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T319" s="20" t="s">
        <v>144</v>
      </c>
      <c r="AU319" s="20" t="s">
        <v>91</v>
      </c>
    </row>
    <row r="320" s="2" customFormat="1">
      <c r="A320" s="42"/>
      <c r="B320" s="43"/>
      <c r="C320" s="44"/>
      <c r="D320" s="228" t="s">
        <v>146</v>
      </c>
      <c r="E320" s="44"/>
      <c r="F320" s="229" t="s">
        <v>339</v>
      </c>
      <c r="G320" s="44"/>
      <c r="H320" s="44"/>
      <c r="I320" s="225"/>
      <c r="J320" s="44"/>
      <c r="K320" s="44"/>
      <c r="L320" s="48"/>
      <c r="M320" s="226"/>
      <c r="N320" s="227"/>
      <c r="O320" s="88"/>
      <c r="P320" s="88"/>
      <c r="Q320" s="88"/>
      <c r="R320" s="88"/>
      <c r="S320" s="88"/>
      <c r="T320" s="89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T320" s="20" t="s">
        <v>146</v>
      </c>
      <c r="AU320" s="20" t="s">
        <v>91</v>
      </c>
    </row>
    <row r="321" s="2" customFormat="1">
      <c r="A321" s="42"/>
      <c r="B321" s="43"/>
      <c r="C321" s="44"/>
      <c r="D321" s="223" t="s">
        <v>189</v>
      </c>
      <c r="E321" s="44"/>
      <c r="F321" s="261" t="s">
        <v>340</v>
      </c>
      <c r="G321" s="44"/>
      <c r="H321" s="44"/>
      <c r="I321" s="225"/>
      <c r="J321" s="44"/>
      <c r="K321" s="44"/>
      <c r="L321" s="48"/>
      <c r="M321" s="226"/>
      <c r="N321" s="227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189</v>
      </c>
      <c r="AU321" s="20" t="s">
        <v>91</v>
      </c>
    </row>
    <row r="322" s="13" customFormat="1">
      <c r="A322" s="13"/>
      <c r="B322" s="230"/>
      <c r="C322" s="231"/>
      <c r="D322" s="223" t="s">
        <v>148</v>
      </c>
      <c r="E322" s="232" t="s">
        <v>42</v>
      </c>
      <c r="F322" s="233" t="s">
        <v>1173</v>
      </c>
      <c r="G322" s="231"/>
      <c r="H322" s="232" t="s">
        <v>42</v>
      </c>
      <c r="I322" s="234"/>
      <c r="J322" s="231"/>
      <c r="K322" s="231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148</v>
      </c>
      <c r="AU322" s="239" t="s">
        <v>91</v>
      </c>
      <c r="AV322" s="13" t="s">
        <v>86</v>
      </c>
      <c r="AW322" s="13" t="s">
        <v>40</v>
      </c>
      <c r="AX322" s="13" t="s">
        <v>81</v>
      </c>
      <c r="AY322" s="239" t="s">
        <v>135</v>
      </c>
    </row>
    <row r="323" s="14" customFormat="1">
      <c r="A323" s="14"/>
      <c r="B323" s="240"/>
      <c r="C323" s="241"/>
      <c r="D323" s="223" t="s">
        <v>148</v>
      </c>
      <c r="E323" s="242" t="s">
        <v>42</v>
      </c>
      <c r="F323" s="243" t="s">
        <v>97</v>
      </c>
      <c r="G323" s="241"/>
      <c r="H323" s="244">
        <v>4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148</v>
      </c>
      <c r="AU323" s="250" t="s">
        <v>91</v>
      </c>
      <c r="AV323" s="14" t="s">
        <v>91</v>
      </c>
      <c r="AW323" s="14" t="s">
        <v>40</v>
      </c>
      <c r="AX323" s="14" t="s">
        <v>81</v>
      </c>
      <c r="AY323" s="250" t="s">
        <v>135</v>
      </c>
    </row>
    <row r="324" s="15" customFormat="1">
      <c r="A324" s="15"/>
      <c r="B324" s="262"/>
      <c r="C324" s="263"/>
      <c r="D324" s="223" t="s">
        <v>148</v>
      </c>
      <c r="E324" s="264" t="s">
        <v>42</v>
      </c>
      <c r="F324" s="265" t="s">
        <v>251</v>
      </c>
      <c r="G324" s="263"/>
      <c r="H324" s="266">
        <v>4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2" t="s">
        <v>148</v>
      </c>
      <c r="AU324" s="272" t="s">
        <v>91</v>
      </c>
      <c r="AV324" s="15" t="s">
        <v>97</v>
      </c>
      <c r="AW324" s="15" t="s">
        <v>4</v>
      </c>
      <c r="AX324" s="15" t="s">
        <v>86</v>
      </c>
      <c r="AY324" s="272" t="s">
        <v>135</v>
      </c>
    </row>
    <row r="325" s="2" customFormat="1" ht="33" customHeight="1">
      <c r="A325" s="42"/>
      <c r="B325" s="43"/>
      <c r="C325" s="210" t="s">
        <v>417</v>
      </c>
      <c r="D325" s="210" t="s">
        <v>138</v>
      </c>
      <c r="E325" s="211" t="s">
        <v>880</v>
      </c>
      <c r="F325" s="212" t="s">
        <v>881</v>
      </c>
      <c r="G325" s="213" t="s">
        <v>230</v>
      </c>
      <c r="H325" s="214">
        <v>127.09999999999999</v>
      </c>
      <c r="I325" s="215"/>
      <c r="J325" s="216">
        <f>ROUND(I325*H325,2)</f>
        <v>0</v>
      </c>
      <c r="K325" s="212" t="s">
        <v>142</v>
      </c>
      <c r="L325" s="48"/>
      <c r="M325" s="217" t="s">
        <v>42</v>
      </c>
      <c r="N325" s="218" t="s">
        <v>52</v>
      </c>
      <c r="O325" s="88"/>
      <c r="P325" s="219">
        <f>O325*H325</f>
        <v>0</v>
      </c>
      <c r="Q325" s="219">
        <v>0.16850000000000001</v>
      </c>
      <c r="R325" s="219">
        <f>Q325*H325</f>
        <v>21.416350000000001</v>
      </c>
      <c r="S325" s="219">
        <v>0</v>
      </c>
      <c r="T325" s="220">
        <f>S325*H325</f>
        <v>0</v>
      </c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R325" s="221" t="s">
        <v>97</v>
      </c>
      <c r="AT325" s="221" t="s">
        <v>138</v>
      </c>
      <c r="AU325" s="221" t="s">
        <v>91</v>
      </c>
      <c r="AY325" s="20" t="s">
        <v>135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20" t="s">
        <v>86</v>
      </c>
      <c r="BK325" s="222">
        <f>ROUND(I325*H325,2)</f>
        <v>0</v>
      </c>
      <c r="BL325" s="20" t="s">
        <v>97</v>
      </c>
      <c r="BM325" s="221" t="s">
        <v>882</v>
      </c>
    </row>
    <row r="326" s="2" customFormat="1">
      <c r="A326" s="42"/>
      <c r="B326" s="43"/>
      <c r="C326" s="44"/>
      <c r="D326" s="223" t="s">
        <v>144</v>
      </c>
      <c r="E326" s="44"/>
      <c r="F326" s="224" t="s">
        <v>883</v>
      </c>
      <c r="G326" s="44"/>
      <c r="H326" s="44"/>
      <c r="I326" s="225"/>
      <c r="J326" s="44"/>
      <c r="K326" s="44"/>
      <c r="L326" s="48"/>
      <c r="M326" s="226"/>
      <c r="N326" s="227"/>
      <c r="O326" s="88"/>
      <c r="P326" s="88"/>
      <c r="Q326" s="88"/>
      <c r="R326" s="88"/>
      <c r="S326" s="88"/>
      <c r="T326" s="89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T326" s="20" t="s">
        <v>144</v>
      </c>
      <c r="AU326" s="20" t="s">
        <v>91</v>
      </c>
    </row>
    <row r="327" s="2" customFormat="1">
      <c r="A327" s="42"/>
      <c r="B327" s="43"/>
      <c r="C327" s="44"/>
      <c r="D327" s="228" t="s">
        <v>146</v>
      </c>
      <c r="E327" s="44"/>
      <c r="F327" s="229" t="s">
        <v>884</v>
      </c>
      <c r="G327" s="44"/>
      <c r="H327" s="44"/>
      <c r="I327" s="225"/>
      <c r="J327" s="44"/>
      <c r="K327" s="44"/>
      <c r="L327" s="48"/>
      <c r="M327" s="226"/>
      <c r="N327" s="227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0" t="s">
        <v>146</v>
      </c>
      <c r="AU327" s="20" t="s">
        <v>91</v>
      </c>
    </row>
    <row r="328" s="2" customFormat="1">
      <c r="A328" s="42"/>
      <c r="B328" s="43"/>
      <c r="C328" s="44"/>
      <c r="D328" s="223" t="s">
        <v>189</v>
      </c>
      <c r="E328" s="44"/>
      <c r="F328" s="261" t="s">
        <v>885</v>
      </c>
      <c r="G328" s="44"/>
      <c r="H328" s="44"/>
      <c r="I328" s="225"/>
      <c r="J328" s="44"/>
      <c r="K328" s="44"/>
      <c r="L328" s="48"/>
      <c r="M328" s="226"/>
      <c r="N328" s="227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0" t="s">
        <v>189</v>
      </c>
      <c r="AU328" s="20" t="s">
        <v>91</v>
      </c>
    </row>
    <row r="329" s="13" customFormat="1">
      <c r="A329" s="13"/>
      <c r="B329" s="230"/>
      <c r="C329" s="231"/>
      <c r="D329" s="223" t="s">
        <v>148</v>
      </c>
      <c r="E329" s="232" t="s">
        <v>42</v>
      </c>
      <c r="F329" s="233" t="s">
        <v>1174</v>
      </c>
      <c r="G329" s="231"/>
      <c r="H329" s="232" t="s">
        <v>42</v>
      </c>
      <c r="I329" s="234"/>
      <c r="J329" s="231"/>
      <c r="K329" s="231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148</v>
      </c>
      <c r="AU329" s="239" t="s">
        <v>91</v>
      </c>
      <c r="AV329" s="13" t="s">
        <v>86</v>
      </c>
      <c r="AW329" s="13" t="s">
        <v>40</v>
      </c>
      <c r="AX329" s="13" t="s">
        <v>81</v>
      </c>
      <c r="AY329" s="239" t="s">
        <v>135</v>
      </c>
    </row>
    <row r="330" s="14" customFormat="1">
      <c r="A330" s="14"/>
      <c r="B330" s="240"/>
      <c r="C330" s="241"/>
      <c r="D330" s="223" t="s">
        <v>148</v>
      </c>
      <c r="E330" s="242" t="s">
        <v>42</v>
      </c>
      <c r="F330" s="243" t="s">
        <v>1175</v>
      </c>
      <c r="G330" s="241"/>
      <c r="H330" s="244">
        <v>127.09999999999999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148</v>
      </c>
      <c r="AU330" s="250" t="s">
        <v>91</v>
      </c>
      <c r="AV330" s="14" t="s">
        <v>91</v>
      </c>
      <c r="AW330" s="14" t="s">
        <v>40</v>
      </c>
      <c r="AX330" s="14" t="s">
        <v>86</v>
      </c>
      <c r="AY330" s="250" t="s">
        <v>135</v>
      </c>
    </row>
    <row r="331" s="2" customFormat="1" ht="16.5" customHeight="1">
      <c r="A331" s="42"/>
      <c r="B331" s="43"/>
      <c r="C331" s="251" t="s">
        <v>424</v>
      </c>
      <c r="D331" s="251" t="s">
        <v>155</v>
      </c>
      <c r="E331" s="252" t="s">
        <v>888</v>
      </c>
      <c r="F331" s="253" t="s">
        <v>889</v>
      </c>
      <c r="G331" s="254" t="s">
        <v>230</v>
      </c>
      <c r="H331" s="255">
        <v>40.703000000000003</v>
      </c>
      <c r="I331" s="256"/>
      <c r="J331" s="257">
        <f>ROUND(I331*H331,2)</f>
        <v>0</v>
      </c>
      <c r="K331" s="253" t="s">
        <v>142</v>
      </c>
      <c r="L331" s="258"/>
      <c r="M331" s="259" t="s">
        <v>42</v>
      </c>
      <c r="N331" s="260" t="s">
        <v>52</v>
      </c>
      <c r="O331" s="88"/>
      <c r="P331" s="219">
        <f>O331*H331</f>
        <v>0</v>
      </c>
      <c r="Q331" s="219">
        <v>0.080000000000000002</v>
      </c>
      <c r="R331" s="219">
        <f>Q331*H331</f>
        <v>3.2562400000000005</v>
      </c>
      <c r="S331" s="219">
        <v>0</v>
      </c>
      <c r="T331" s="220">
        <f>S331*H331</f>
        <v>0</v>
      </c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R331" s="221" t="s">
        <v>159</v>
      </c>
      <c r="AT331" s="221" t="s">
        <v>155</v>
      </c>
      <c r="AU331" s="221" t="s">
        <v>91</v>
      </c>
      <c r="AY331" s="20" t="s">
        <v>135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20" t="s">
        <v>86</v>
      </c>
      <c r="BK331" s="222">
        <f>ROUND(I331*H331,2)</f>
        <v>0</v>
      </c>
      <c r="BL331" s="20" t="s">
        <v>97</v>
      </c>
      <c r="BM331" s="221" t="s">
        <v>890</v>
      </c>
    </row>
    <row r="332" s="2" customFormat="1">
      <c r="A332" s="42"/>
      <c r="B332" s="43"/>
      <c r="C332" s="44"/>
      <c r="D332" s="223" t="s">
        <v>144</v>
      </c>
      <c r="E332" s="44"/>
      <c r="F332" s="224" t="s">
        <v>889</v>
      </c>
      <c r="G332" s="44"/>
      <c r="H332" s="44"/>
      <c r="I332" s="225"/>
      <c r="J332" s="44"/>
      <c r="K332" s="44"/>
      <c r="L332" s="48"/>
      <c r="M332" s="226"/>
      <c r="N332" s="227"/>
      <c r="O332" s="88"/>
      <c r="P332" s="88"/>
      <c r="Q332" s="88"/>
      <c r="R332" s="88"/>
      <c r="S332" s="88"/>
      <c r="T332" s="89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T332" s="20" t="s">
        <v>144</v>
      </c>
      <c r="AU332" s="20" t="s">
        <v>91</v>
      </c>
    </row>
    <row r="333" s="13" customFormat="1">
      <c r="A333" s="13"/>
      <c r="B333" s="230"/>
      <c r="C333" s="231"/>
      <c r="D333" s="223" t="s">
        <v>148</v>
      </c>
      <c r="E333" s="232" t="s">
        <v>42</v>
      </c>
      <c r="F333" s="233" t="s">
        <v>1176</v>
      </c>
      <c r="G333" s="231"/>
      <c r="H333" s="232" t="s">
        <v>42</v>
      </c>
      <c r="I333" s="234"/>
      <c r="J333" s="231"/>
      <c r="K333" s="231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148</v>
      </c>
      <c r="AU333" s="239" t="s">
        <v>91</v>
      </c>
      <c r="AV333" s="13" t="s">
        <v>86</v>
      </c>
      <c r="AW333" s="13" t="s">
        <v>40</v>
      </c>
      <c r="AX333" s="13" t="s">
        <v>81</v>
      </c>
      <c r="AY333" s="239" t="s">
        <v>135</v>
      </c>
    </row>
    <row r="334" s="14" customFormat="1">
      <c r="A334" s="14"/>
      <c r="B334" s="240"/>
      <c r="C334" s="241"/>
      <c r="D334" s="223" t="s">
        <v>148</v>
      </c>
      <c r="E334" s="242" t="s">
        <v>42</v>
      </c>
      <c r="F334" s="243" t="s">
        <v>1177</v>
      </c>
      <c r="G334" s="241"/>
      <c r="H334" s="244">
        <v>40.703000000000003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148</v>
      </c>
      <c r="AU334" s="250" t="s">
        <v>91</v>
      </c>
      <c r="AV334" s="14" t="s">
        <v>91</v>
      </c>
      <c r="AW334" s="14" t="s">
        <v>40</v>
      </c>
      <c r="AX334" s="14" t="s">
        <v>81</v>
      </c>
      <c r="AY334" s="250" t="s">
        <v>135</v>
      </c>
    </row>
    <row r="335" s="15" customFormat="1">
      <c r="A335" s="15"/>
      <c r="B335" s="262"/>
      <c r="C335" s="263"/>
      <c r="D335" s="223" t="s">
        <v>148</v>
      </c>
      <c r="E335" s="264" t="s">
        <v>42</v>
      </c>
      <c r="F335" s="265" t="s">
        <v>251</v>
      </c>
      <c r="G335" s="263"/>
      <c r="H335" s="266">
        <v>40.703000000000003</v>
      </c>
      <c r="I335" s="267"/>
      <c r="J335" s="263"/>
      <c r="K335" s="263"/>
      <c r="L335" s="268"/>
      <c r="M335" s="269"/>
      <c r="N335" s="270"/>
      <c r="O335" s="270"/>
      <c r="P335" s="270"/>
      <c r="Q335" s="270"/>
      <c r="R335" s="270"/>
      <c r="S335" s="270"/>
      <c r="T335" s="27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2" t="s">
        <v>148</v>
      </c>
      <c r="AU335" s="272" t="s">
        <v>91</v>
      </c>
      <c r="AV335" s="15" t="s">
        <v>97</v>
      </c>
      <c r="AW335" s="15" t="s">
        <v>4</v>
      </c>
      <c r="AX335" s="15" t="s">
        <v>86</v>
      </c>
      <c r="AY335" s="272" t="s">
        <v>135</v>
      </c>
    </row>
    <row r="336" s="2" customFormat="1" ht="24.15" customHeight="1">
      <c r="A336" s="42"/>
      <c r="B336" s="43"/>
      <c r="C336" s="251" t="s">
        <v>428</v>
      </c>
      <c r="D336" s="251" t="s">
        <v>155</v>
      </c>
      <c r="E336" s="252" t="s">
        <v>893</v>
      </c>
      <c r="F336" s="253" t="s">
        <v>894</v>
      </c>
      <c r="G336" s="254" t="s">
        <v>230</v>
      </c>
      <c r="H336" s="255">
        <v>68.680000000000007</v>
      </c>
      <c r="I336" s="256"/>
      <c r="J336" s="257">
        <f>ROUND(I336*H336,2)</f>
        <v>0</v>
      </c>
      <c r="K336" s="253" t="s">
        <v>142</v>
      </c>
      <c r="L336" s="258"/>
      <c r="M336" s="259" t="s">
        <v>42</v>
      </c>
      <c r="N336" s="260" t="s">
        <v>52</v>
      </c>
      <c r="O336" s="88"/>
      <c r="P336" s="219">
        <f>O336*H336</f>
        <v>0</v>
      </c>
      <c r="Q336" s="219">
        <v>0.048300000000000003</v>
      </c>
      <c r="R336" s="219">
        <f>Q336*H336</f>
        <v>3.3172440000000005</v>
      </c>
      <c r="S336" s="219">
        <v>0</v>
      </c>
      <c r="T336" s="220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1" t="s">
        <v>159</v>
      </c>
      <c r="AT336" s="221" t="s">
        <v>155</v>
      </c>
      <c r="AU336" s="221" t="s">
        <v>91</v>
      </c>
      <c r="AY336" s="20" t="s">
        <v>135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20" t="s">
        <v>86</v>
      </c>
      <c r="BK336" s="222">
        <f>ROUND(I336*H336,2)</f>
        <v>0</v>
      </c>
      <c r="BL336" s="20" t="s">
        <v>97</v>
      </c>
      <c r="BM336" s="221" t="s">
        <v>895</v>
      </c>
    </row>
    <row r="337" s="2" customFormat="1">
      <c r="A337" s="42"/>
      <c r="B337" s="43"/>
      <c r="C337" s="44"/>
      <c r="D337" s="223" t="s">
        <v>144</v>
      </c>
      <c r="E337" s="44"/>
      <c r="F337" s="224" t="s">
        <v>894</v>
      </c>
      <c r="G337" s="44"/>
      <c r="H337" s="44"/>
      <c r="I337" s="225"/>
      <c r="J337" s="44"/>
      <c r="K337" s="44"/>
      <c r="L337" s="48"/>
      <c r="M337" s="226"/>
      <c r="N337" s="227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144</v>
      </c>
      <c r="AU337" s="20" t="s">
        <v>91</v>
      </c>
    </row>
    <row r="338" s="13" customFormat="1">
      <c r="A338" s="13"/>
      <c r="B338" s="230"/>
      <c r="C338" s="231"/>
      <c r="D338" s="223" t="s">
        <v>148</v>
      </c>
      <c r="E338" s="232" t="s">
        <v>42</v>
      </c>
      <c r="F338" s="233" t="s">
        <v>1176</v>
      </c>
      <c r="G338" s="231"/>
      <c r="H338" s="232" t="s">
        <v>42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148</v>
      </c>
      <c r="AU338" s="239" t="s">
        <v>91</v>
      </c>
      <c r="AV338" s="13" t="s">
        <v>86</v>
      </c>
      <c r="AW338" s="13" t="s">
        <v>40</v>
      </c>
      <c r="AX338" s="13" t="s">
        <v>81</v>
      </c>
      <c r="AY338" s="239" t="s">
        <v>135</v>
      </c>
    </row>
    <row r="339" s="14" customFormat="1">
      <c r="A339" s="14"/>
      <c r="B339" s="240"/>
      <c r="C339" s="241"/>
      <c r="D339" s="223" t="s">
        <v>148</v>
      </c>
      <c r="E339" s="242" t="s">
        <v>42</v>
      </c>
      <c r="F339" s="243" t="s">
        <v>1178</v>
      </c>
      <c r="G339" s="241"/>
      <c r="H339" s="244">
        <v>68.680000000000007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148</v>
      </c>
      <c r="AU339" s="250" t="s">
        <v>91</v>
      </c>
      <c r="AV339" s="14" t="s">
        <v>91</v>
      </c>
      <c r="AW339" s="14" t="s">
        <v>40</v>
      </c>
      <c r="AX339" s="14" t="s">
        <v>81</v>
      </c>
      <c r="AY339" s="250" t="s">
        <v>135</v>
      </c>
    </row>
    <row r="340" s="15" customFormat="1">
      <c r="A340" s="15"/>
      <c r="B340" s="262"/>
      <c r="C340" s="263"/>
      <c r="D340" s="223" t="s">
        <v>148</v>
      </c>
      <c r="E340" s="264" t="s">
        <v>42</v>
      </c>
      <c r="F340" s="265" t="s">
        <v>251</v>
      </c>
      <c r="G340" s="263"/>
      <c r="H340" s="266">
        <v>68.680000000000007</v>
      </c>
      <c r="I340" s="267"/>
      <c r="J340" s="263"/>
      <c r="K340" s="263"/>
      <c r="L340" s="268"/>
      <c r="M340" s="269"/>
      <c r="N340" s="270"/>
      <c r="O340" s="270"/>
      <c r="P340" s="270"/>
      <c r="Q340" s="270"/>
      <c r="R340" s="270"/>
      <c r="S340" s="270"/>
      <c r="T340" s="27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2" t="s">
        <v>148</v>
      </c>
      <c r="AU340" s="272" t="s">
        <v>91</v>
      </c>
      <c r="AV340" s="15" t="s">
        <v>97</v>
      </c>
      <c r="AW340" s="15" t="s">
        <v>4</v>
      </c>
      <c r="AX340" s="15" t="s">
        <v>86</v>
      </c>
      <c r="AY340" s="272" t="s">
        <v>135</v>
      </c>
    </row>
    <row r="341" s="2" customFormat="1" ht="24.15" customHeight="1">
      <c r="A341" s="42"/>
      <c r="B341" s="43"/>
      <c r="C341" s="251" t="s">
        <v>438</v>
      </c>
      <c r="D341" s="251" t="s">
        <v>155</v>
      </c>
      <c r="E341" s="252" t="s">
        <v>897</v>
      </c>
      <c r="F341" s="253" t="s">
        <v>898</v>
      </c>
      <c r="G341" s="254" t="s">
        <v>230</v>
      </c>
      <c r="H341" s="255">
        <v>17.170000000000002</v>
      </c>
      <c r="I341" s="256"/>
      <c r="J341" s="257">
        <f>ROUND(I341*H341,2)</f>
        <v>0</v>
      </c>
      <c r="K341" s="253" t="s">
        <v>142</v>
      </c>
      <c r="L341" s="258"/>
      <c r="M341" s="259" t="s">
        <v>42</v>
      </c>
      <c r="N341" s="260" t="s">
        <v>52</v>
      </c>
      <c r="O341" s="88"/>
      <c r="P341" s="219">
        <f>O341*H341</f>
        <v>0</v>
      </c>
      <c r="Q341" s="219">
        <v>0.065670000000000006</v>
      </c>
      <c r="R341" s="219">
        <f>Q341*H341</f>
        <v>1.1275539000000001</v>
      </c>
      <c r="S341" s="219">
        <v>0</v>
      </c>
      <c r="T341" s="220">
        <f>S341*H341</f>
        <v>0</v>
      </c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R341" s="221" t="s">
        <v>159</v>
      </c>
      <c r="AT341" s="221" t="s">
        <v>155</v>
      </c>
      <c r="AU341" s="221" t="s">
        <v>91</v>
      </c>
      <c r="AY341" s="20" t="s">
        <v>135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20" t="s">
        <v>86</v>
      </c>
      <c r="BK341" s="222">
        <f>ROUND(I341*H341,2)</f>
        <v>0</v>
      </c>
      <c r="BL341" s="20" t="s">
        <v>97</v>
      </c>
      <c r="BM341" s="221" t="s">
        <v>899</v>
      </c>
    </row>
    <row r="342" s="2" customFormat="1">
      <c r="A342" s="42"/>
      <c r="B342" s="43"/>
      <c r="C342" s="44"/>
      <c r="D342" s="223" t="s">
        <v>144</v>
      </c>
      <c r="E342" s="44"/>
      <c r="F342" s="224" t="s">
        <v>898</v>
      </c>
      <c r="G342" s="44"/>
      <c r="H342" s="44"/>
      <c r="I342" s="225"/>
      <c r="J342" s="44"/>
      <c r="K342" s="44"/>
      <c r="L342" s="48"/>
      <c r="M342" s="226"/>
      <c r="N342" s="227"/>
      <c r="O342" s="88"/>
      <c r="P342" s="88"/>
      <c r="Q342" s="88"/>
      <c r="R342" s="88"/>
      <c r="S342" s="88"/>
      <c r="T342" s="89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T342" s="20" t="s">
        <v>144</v>
      </c>
      <c r="AU342" s="20" t="s">
        <v>91</v>
      </c>
    </row>
    <row r="343" s="13" customFormat="1">
      <c r="A343" s="13"/>
      <c r="B343" s="230"/>
      <c r="C343" s="231"/>
      <c r="D343" s="223" t="s">
        <v>148</v>
      </c>
      <c r="E343" s="232" t="s">
        <v>42</v>
      </c>
      <c r="F343" s="233" t="s">
        <v>1176</v>
      </c>
      <c r="G343" s="231"/>
      <c r="H343" s="232" t="s">
        <v>42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148</v>
      </c>
      <c r="AU343" s="239" t="s">
        <v>91</v>
      </c>
      <c r="AV343" s="13" t="s">
        <v>86</v>
      </c>
      <c r="AW343" s="13" t="s">
        <v>40</v>
      </c>
      <c r="AX343" s="13" t="s">
        <v>81</v>
      </c>
      <c r="AY343" s="239" t="s">
        <v>135</v>
      </c>
    </row>
    <row r="344" s="14" customFormat="1">
      <c r="A344" s="14"/>
      <c r="B344" s="240"/>
      <c r="C344" s="241"/>
      <c r="D344" s="223" t="s">
        <v>148</v>
      </c>
      <c r="E344" s="242" t="s">
        <v>42</v>
      </c>
      <c r="F344" s="243" t="s">
        <v>1179</v>
      </c>
      <c r="G344" s="241"/>
      <c r="H344" s="244">
        <v>17.170000000000002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148</v>
      </c>
      <c r="AU344" s="250" t="s">
        <v>91</v>
      </c>
      <c r="AV344" s="14" t="s">
        <v>91</v>
      </c>
      <c r="AW344" s="14" t="s">
        <v>40</v>
      </c>
      <c r="AX344" s="14" t="s">
        <v>81</v>
      </c>
      <c r="AY344" s="250" t="s">
        <v>135</v>
      </c>
    </row>
    <row r="345" s="15" customFormat="1">
      <c r="A345" s="15"/>
      <c r="B345" s="262"/>
      <c r="C345" s="263"/>
      <c r="D345" s="223" t="s">
        <v>148</v>
      </c>
      <c r="E345" s="264" t="s">
        <v>42</v>
      </c>
      <c r="F345" s="265" t="s">
        <v>251</v>
      </c>
      <c r="G345" s="263"/>
      <c r="H345" s="266">
        <v>17.170000000000002</v>
      </c>
      <c r="I345" s="267"/>
      <c r="J345" s="263"/>
      <c r="K345" s="263"/>
      <c r="L345" s="268"/>
      <c r="M345" s="269"/>
      <c r="N345" s="270"/>
      <c r="O345" s="270"/>
      <c r="P345" s="270"/>
      <c r="Q345" s="270"/>
      <c r="R345" s="270"/>
      <c r="S345" s="270"/>
      <c r="T345" s="27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2" t="s">
        <v>148</v>
      </c>
      <c r="AU345" s="272" t="s">
        <v>91</v>
      </c>
      <c r="AV345" s="15" t="s">
        <v>97</v>
      </c>
      <c r="AW345" s="15" t="s">
        <v>4</v>
      </c>
      <c r="AX345" s="15" t="s">
        <v>86</v>
      </c>
      <c r="AY345" s="272" t="s">
        <v>135</v>
      </c>
    </row>
    <row r="346" s="2" customFormat="1" ht="21.75" customHeight="1">
      <c r="A346" s="42"/>
      <c r="B346" s="43"/>
      <c r="C346" s="251" t="s">
        <v>448</v>
      </c>
      <c r="D346" s="251" t="s">
        <v>155</v>
      </c>
      <c r="E346" s="252" t="s">
        <v>1180</v>
      </c>
      <c r="F346" s="253" t="s">
        <v>1181</v>
      </c>
      <c r="G346" s="254" t="s">
        <v>230</v>
      </c>
      <c r="H346" s="255">
        <v>0.80800000000000005</v>
      </c>
      <c r="I346" s="256"/>
      <c r="J346" s="257">
        <f>ROUND(I346*H346,2)</f>
        <v>0</v>
      </c>
      <c r="K346" s="253" t="s">
        <v>142</v>
      </c>
      <c r="L346" s="258"/>
      <c r="M346" s="259" t="s">
        <v>42</v>
      </c>
      <c r="N346" s="260" t="s">
        <v>52</v>
      </c>
      <c r="O346" s="88"/>
      <c r="P346" s="219">
        <f>O346*H346</f>
        <v>0</v>
      </c>
      <c r="Q346" s="219">
        <v>0.060999999999999999</v>
      </c>
      <c r="R346" s="219">
        <f>Q346*H346</f>
        <v>0.049288000000000005</v>
      </c>
      <c r="S346" s="219">
        <v>0</v>
      </c>
      <c r="T346" s="220">
        <f>S346*H346</f>
        <v>0</v>
      </c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R346" s="221" t="s">
        <v>159</v>
      </c>
      <c r="AT346" s="221" t="s">
        <v>155</v>
      </c>
      <c r="AU346" s="221" t="s">
        <v>91</v>
      </c>
      <c r="AY346" s="20" t="s">
        <v>135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20" t="s">
        <v>86</v>
      </c>
      <c r="BK346" s="222">
        <f>ROUND(I346*H346,2)</f>
        <v>0</v>
      </c>
      <c r="BL346" s="20" t="s">
        <v>97</v>
      </c>
      <c r="BM346" s="221" t="s">
        <v>1182</v>
      </c>
    </row>
    <row r="347" s="2" customFormat="1">
      <c r="A347" s="42"/>
      <c r="B347" s="43"/>
      <c r="C347" s="44"/>
      <c r="D347" s="223" t="s">
        <v>144</v>
      </c>
      <c r="E347" s="44"/>
      <c r="F347" s="224" t="s">
        <v>1181</v>
      </c>
      <c r="G347" s="44"/>
      <c r="H347" s="44"/>
      <c r="I347" s="225"/>
      <c r="J347" s="44"/>
      <c r="K347" s="44"/>
      <c r="L347" s="48"/>
      <c r="M347" s="226"/>
      <c r="N347" s="227"/>
      <c r="O347" s="88"/>
      <c r="P347" s="88"/>
      <c r="Q347" s="88"/>
      <c r="R347" s="88"/>
      <c r="S347" s="88"/>
      <c r="T347" s="89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T347" s="20" t="s">
        <v>144</v>
      </c>
      <c r="AU347" s="20" t="s">
        <v>91</v>
      </c>
    </row>
    <row r="348" s="13" customFormat="1">
      <c r="A348" s="13"/>
      <c r="B348" s="230"/>
      <c r="C348" s="231"/>
      <c r="D348" s="223" t="s">
        <v>148</v>
      </c>
      <c r="E348" s="232" t="s">
        <v>42</v>
      </c>
      <c r="F348" s="233" t="s">
        <v>1176</v>
      </c>
      <c r="G348" s="231"/>
      <c r="H348" s="232" t="s">
        <v>42</v>
      </c>
      <c r="I348" s="234"/>
      <c r="J348" s="231"/>
      <c r="K348" s="231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148</v>
      </c>
      <c r="AU348" s="239" t="s">
        <v>91</v>
      </c>
      <c r="AV348" s="13" t="s">
        <v>86</v>
      </c>
      <c r="AW348" s="13" t="s">
        <v>40</v>
      </c>
      <c r="AX348" s="13" t="s">
        <v>81</v>
      </c>
      <c r="AY348" s="239" t="s">
        <v>135</v>
      </c>
    </row>
    <row r="349" s="14" customFormat="1">
      <c r="A349" s="14"/>
      <c r="B349" s="240"/>
      <c r="C349" s="241"/>
      <c r="D349" s="223" t="s">
        <v>148</v>
      </c>
      <c r="E349" s="242" t="s">
        <v>42</v>
      </c>
      <c r="F349" s="243" t="s">
        <v>1183</v>
      </c>
      <c r="G349" s="241"/>
      <c r="H349" s="244">
        <v>0.80800000000000005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148</v>
      </c>
      <c r="AU349" s="250" t="s">
        <v>91</v>
      </c>
      <c r="AV349" s="14" t="s">
        <v>91</v>
      </c>
      <c r="AW349" s="14" t="s">
        <v>40</v>
      </c>
      <c r="AX349" s="14" t="s">
        <v>81</v>
      </c>
      <c r="AY349" s="250" t="s">
        <v>135</v>
      </c>
    </row>
    <row r="350" s="15" customFormat="1">
      <c r="A350" s="15"/>
      <c r="B350" s="262"/>
      <c r="C350" s="263"/>
      <c r="D350" s="223" t="s">
        <v>148</v>
      </c>
      <c r="E350" s="264" t="s">
        <v>42</v>
      </c>
      <c r="F350" s="265" t="s">
        <v>251</v>
      </c>
      <c r="G350" s="263"/>
      <c r="H350" s="266">
        <v>0.80800000000000005</v>
      </c>
      <c r="I350" s="267"/>
      <c r="J350" s="263"/>
      <c r="K350" s="263"/>
      <c r="L350" s="268"/>
      <c r="M350" s="269"/>
      <c r="N350" s="270"/>
      <c r="O350" s="270"/>
      <c r="P350" s="270"/>
      <c r="Q350" s="270"/>
      <c r="R350" s="270"/>
      <c r="S350" s="270"/>
      <c r="T350" s="27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2" t="s">
        <v>148</v>
      </c>
      <c r="AU350" s="272" t="s">
        <v>91</v>
      </c>
      <c r="AV350" s="15" t="s">
        <v>97</v>
      </c>
      <c r="AW350" s="15" t="s">
        <v>40</v>
      </c>
      <c r="AX350" s="15" t="s">
        <v>86</v>
      </c>
      <c r="AY350" s="272" t="s">
        <v>135</v>
      </c>
    </row>
    <row r="351" s="2" customFormat="1" ht="33" customHeight="1">
      <c r="A351" s="42"/>
      <c r="B351" s="43"/>
      <c r="C351" s="210" t="s">
        <v>456</v>
      </c>
      <c r="D351" s="210" t="s">
        <v>138</v>
      </c>
      <c r="E351" s="211" t="s">
        <v>349</v>
      </c>
      <c r="F351" s="212" t="s">
        <v>350</v>
      </c>
      <c r="G351" s="213" t="s">
        <v>230</v>
      </c>
      <c r="H351" s="214">
        <v>371.10000000000002</v>
      </c>
      <c r="I351" s="215"/>
      <c r="J351" s="216">
        <f>ROUND(I351*H351,2)</f>
        <v>0</v>
      </c>
      <c r="K351" s="212" t="s">
        <v>142</v>
      </c>
      <c r="L351" s="48"/>
      <c r="M351" s="217" t="s">
        <v>42</v>
      </c>
      <c r="N351" s="218" t="s">
        <v>52</v>
      </c>
      <c r="O351" s="88"/>
      <c r="P351" s="219">
        <f>O351*H351</f>
        <v>0</v>
      </c>
      <c r="Q351" s="219">
        <v>0.14041999999999999</v>
      </c>
      <c r="R351" s="219">
        <f>Q351*H351</f>
        <v>52.109862</v>
      </c>
      <c r="S351" s="219">
        <v>0</v>
      </c>
      <c r="T351" s="220">
        <f>S351*H351</f>
        <v>0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1" t="s">
        <v>97</v>
      </c>
      <c r="AT351" s="221" t="s">
        <v>138</v>
      </c>
      <c r="AU351" s="221" t="s">
        <v>91</v>
      </c>
      <c r="AY351" s="20" t="s">
        <v>135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20" t="s">
        <v>86</v>
      </c>
      <c r="BK351" s="222">
        <f>ROUND(I351*H351,2)</f>
        <v>0</v>
      </c>
      <c r="BL351" s="20" t="s">
        <v>97</v>
      </c>
      <c r="BM351" s="221" t="s">
        <v>351</v>
      </c>
    </row>
    <row r="352" s="2" customFormat="1">
      <c r="A352" s="42"/>
      <c r="B352" s="43"/>
      <c r="C352" s="44"/>
      <c r="D352" s="223" t="s">
        <v>144</v>
      </c>
      <c r="E352" s="44"/>
      <c r="F352" s="224" t="s">
        <v>352</v>
      </c>
      <c r="G352" s="44"/>
      <c r="H352" s="44"/>
      <c r="I352" s="225"/>
      <c r="J352" s="44"/>
      <c r="K352" s="44"/>
      <c r="L352" s="48"/>
      <c r="M352" s="226"/>
      <c r="N352" s="227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0" t="s">
        <v>144</v>
      </c>
      <c r="AU352" s="20" t="s">
        <v>91</v>
      </c>
    </row>
    <row r="353" s="2" customFormat="1">
      <c r="A353" s="42"/>
      <c r="B353" s="43"/>
      <c r="C353" s="44"/>
      <c r="D353" s="228" t="s">
        <v>146</v>
      </c>
      <c r="E353" s="44"/>
      <c r="F353" s="229" t="s">
        <v>353</v>
      </c>
      <c r="G353" s="44"/>
      <c r="H353" s="44"/>
      <c r="I353" s="225"/>
      <c r="J353" s="44"/>
      <c r="K353" s="44"/>
      <c r="L353" s="48"/>
      <c r="M353" s="226"/>
      <c r="N353" s="227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146</v>
      </c>
      <c r="AU353" s="20" t="s">
        <v>91</v>
      </c>
    </row>
    <row r="354" s="13" customFormat="1">
      <c r="A354" s="13"/>
      <c r="B354" s="230"/>
      <c r="C354" s="231"/>
      <c r="D354" s="223" t="s">
        <v>148</v>
      </c>
      <c r="E354" s="232" t="s">
        <v>42</v>
      </c>
      <c r="F354" s="233" t="s">
        <v>1184</v>
      </c>
      <c r="G354" s="231"/>
      <c r="H354" s="232" t="s">
        <v>42</v>
      </c>
      <c r="I354" s="234"/>
      <c r="J354" s="231"/>
      <c r="K354" s="231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148</v>
      </c>
      <c r="AU354" s="239" t="s">
        <v>91</v>
      </c>
      <c r="AV354" s="13" t="s">
        <v>86</v>
      </c>
      <c r="AW354" s="13" t="s">
        <v>40</v>
      </c>
      <c r="AX354" s="13" t="s">
        <v>81</v>
      </c>
      <c r="AY354" s="239" t="s">
        <v>135</v>
      </c>
    </row>
    <row r="355" s="14" customFormat="1">
      <c r="A355" s="14"/>
      <c r="B355" s="240"/>
      <c r="C355" s="241"/>
      <c r="D355" s="223" t="s">
        <v>148</v>
      </c>
      <c r="E355" s="242" t="s">
        <v>42</v>
      </c>
      <c r="F355" s="243" t="s">
        <v>1185</v>
      </c>
      <c r="G355" s="241"/>
      <c r="H355" s="244">
        <v>371.10000000000002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148</v>
      </c>
      <c r="AU355" s="250" t="s">
        <v>91</v>
      </c>
      <c r="AV355" s="14" t="s">
        <v>91</v>
      </c>
      <c r="AW355" s="14" t="s">
        <v>40</v>
      </c>
      <c r="AX355" s="14" t="s">
        <v>86</v>
      </c>
      <c r="AY355" s="250" t="s">
        <v>135</v>
      </c>
    </row>
    <row r="356" s="2" customFormat="1" ht="16.5" customHeight="1">
      <c r="A356" s="42"/>
      <c r="B356" s="43"/>
      <c r="C356" s="251" t="s">
        <v>464</v>
      </c>
      <c r="D356" s="251" t="s">
        <v>155</v>
      </c>
      <c r="E356" s="252" t="s">
        <v>357</v>
      </c>
      <c r="F356" s="253" t="s">
        <v>358</v>
      </c>
      <c r="G356" s="254" t="s">
        <v>230</v>
      </c>
      <c r="H356" s="255">
        <v>374.81099999999998</v>
      </c>
      <c r="I356" s="256"/>
      <c r="J356" s="257">
        <f>ROUND(I356*H356,2)</f>
        <v>0</v>
      </c>
      <c r="K356" s="253" t="s">
        <v>142</v>
      </c>
      <c r="L356" s="258"/>
      <c r="M356" s="259" t="s">
        <v>42</v>
      </c>
      <c r="N356" s="260" t="s">
        <v>52</v>
      </c>
      <c r="O356" s="88"/>
      <c r="P356" s="219">
        <f>O356*H356</f>
        <v>0</v>
      </c>
      <c r="Q356" s="219">
        <v>0.056120000000000003</v>
      </c>
      <c r="R356" s="219">
        <f>Q356*H356</f>
        <v>21.03439332</v>
      </c>
      <c r="S356" s="219">
        <v>0</v>
      </c>
      <c r="T356" s="220">
        <f>S356*H356</f>
        <v>0</v>
      </c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R356" s="221" t="s">
        <v>159</v>
      </c>
      <c r="AT356" s="221" t="s">
        <v>155</v>
      </c>
      <c r="AU356" s="221" t="s">
        <v>91</v>
      </c>
      <c r="AY356" s="20" t="s">
        <v>135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20" t="s">
        <v>86</v>
      </c>
      <c r="BK356" s="222">
        <f>ROUND(I356*H356,2)</f>
        <v>0</v>
      </c>
      <c r="BL356" s="20" t="s">
        <v>97</v>
      </c>
      <c r="BM356" s="221" t="s">
        <v>359</v>
      </c>
    </row>
    <row r="357" s="2" customFormat="1">
      <c r="A357" s="42"/>
      <c r="B357" s="43"/>
      <c r="C357" s="44"/>
      <c r="D357" s="223" t="s">
        <v>144</v>
      </c>
      <c r="E357" s="44"/>
      <c r="F357" s="224" t="s">
        <v>358</v>
      </c>
      <c r="G357" s="44"/>
      <c r="H357" s="44"/>
      <c r="I357" s="225"/>
      <c r="J357" s="44"/>
      <c r="K357" s="44"/>
      <c r="L357" s="48"/>
      <c r="M357" s="226"/>
      <c r="N357" s="227"/>
      <c r="O357" s="88"/>
      <c r="P357" s="88"/>
      <c r="Q357" s="88"/>
      <c r="R357" s="88"/>
      <c r="S357" s="88"/>
      <c r="T357" s="89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T357" s="20" t="s">
        <v>144</v>
      </c>
      <c r="AU357" s="20" t="s">
        <v>91</v>
      </c>
    </row>
    <row r="358" s="13" customFormat="1">
      <c r="A358" s="13"/>
      <c r="B358" s="230"/>
      <c r="C358" s="231"/>
      <c r="D358" s="223" t="s">
        <v>148</v>
      </c>
      <c r="E358" s="232" t="s">
        <v>42</v>
      </c>
      <c r="F358" s="233" t="s">
        <v>1184</v>
      </c>
      <c r="G358" s="231"/>
      <c r="H358" s="232" t="s">
        <v>42</v>
      </c>
      <c r="I358" s="234"/>
      <c r="J358" s="231"/>
      <c r="K358" s="231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148</v>
      </c>
      <c r="AU358" s="239" t="s">
        <v>91</v>
      </c>
      <c r="AV358" s="13" t="s">
        <v>86</v>
      </c>
      <c r="AW358" s="13" t="s">
        <v>40</v>
      </c>
      <c r="AX358" s="13" t="s">
        <v>81</v>
      </c>
      <c r="AY358" s="239" t="s">
        <v>135</v>
      </c>
    </row>
    <row r="359" s="14" customFormat="1">
      <c r="A359" s="14"/>
      <c r="B359" s="240"/>
      <c r="C359" s="241"/>
      <c r="D359" s="223" t="s">
        <v>148</v>
      </c>
      <c r="E359" s="242" t="s">
        <v>42</v>
      </c>
      <c r="F359" s="243" t="s">
        <v>1186</v>
      </c>
      <c r="G359" s="241"/>
      <c r="H359" s="244">
        <v>374.81099999999998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148</v>
      </c>
      <c r="AU359" s="250" t="s">
        <v>91</v>
      </c>
      <c r="AV359" s="14" t="s">
        <v>91</v>
      </c>
      <c r="AW359" s="14" t="s">
        <v>40</v>
      </c>
      <c r="AX359" s="14" t="s">
        <v>86</v>
      </c>
      <c r="AY359" s="250" t="s">
        <v>135</v>
      </c>
    </row>
    <row r="360" s="2" customFormat="1" ht="24.15" customHeight="1">
      <c r="A360" s="42"/>
      <c r="B360" s="43"/>
      <c r="C360" s="210" t="s">
        <v>470</v>
      </c>
      <c r="D360" s="210" t="s">
        <v>138</v>
      </c>
      <c r="E360" s="211" t="s">
        <v>1187</v>
      </c>
      <c r="F360" s="212" t="s">
        <v>1188</v>
      </c>
      <c r="G360" s="213" t="s">
        <v>230</v>
      </c>
      <c r="H360" s="214">
        <v>12.300000000000001</v>
      </c>
      <c r="I360" s="215"/>
      <c r="J360" s="216">
        <f>ROUND(I360*H360,2)</f>
        <v>0</v>
      </c>
      <c r="K360" s="212" t="s">
        <v>142</v>
      </c>
      <c r="L360" s="48"/>
      <c r="M360" s="217" t="s">
        <v>42</v>
      </c>
      <c r="N360" s="218" t="s">
        <v>52</v>
      </c>
      <c r="O360" s="88"/>
      <c r="P360" s="219">
        <f>O360*H360</f>
        <v>0</v>
      </c>
      <c r="Q360" s="219">
        <v>0.12095</v>
      </c>
      <c r="R360" s="219">
        <f>Q360*H360</f>
        <v>1.4876850000000002</v>
      </c>
      <c r="S360" s="219">
        <v>0</v>
      </c>
      <c r="T360" s="220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21" t="s">
        <v>97</v>
      </c>
      <c r="AT360" s="221" t="s">
        <v>138</v>
      </c>
      <c r="AU360" s="221" t="s">
        <v>91</v>
      </c>
      <c r="AY360" s="20" t="s">
        <v>135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20" t="s">
        <v>86</v>
      </c>
      <c r="BK360" s="222">
        <f>ROUND(I360*H360,2)</f>
        <v>0</v>
      </c>
      <c r="BL360" s="20" t="s">
        <v>97</v>
      </c>
      <c r="BM360" s="221" t="s">
        <v>1189</v>
      </c>
    </row>
    <row r="361" s="2" customFormat="1">
      <c r="A361" s="42"/>
      <c r="B361" s="43"/>
      <c r="C361" s="44"/>
      <c r="D361" s="223" t="s">
        <v>144</v>
      </c>
      <c r="E361" s="44"/>
      <c r="F361" s="224" t="s">
        <v>1190</v>
      </c>
      <c r="G361" s="44"/>
      <c r="H361" s="44"/>
      <c r="I361" s="225"/>
      <c r="J361" s="44"/>
      <c r="K361" s="44"/>
      <c r="L361" s="48"/>
      <c r="M361" s="226"/>
      <c r="N361" s="227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0" t="s">
        <v>144</v>
      </c>
      <c r="AU361" s="20" t="s">
        <v>91</v>
      </c>
    </row>
    <row r="362" s="2" customFormat="1">
      <c r="A362" s="42"/>
      <c r="B362" s="43"/>
      <c r="C362" s="44"/>
      <c r="D362" s="228" t="s">
        <v>146</v>
      </c>
      <c r="E362" s="44"/>
      <c r="F362" s="229" t="s">
        <v>1191</v>
      </c>
      <c r="G362" s="44"/>
      <c r="H362" s="44"/>
      <c r="I362" s="225"/>
      <c r="J362" s="44"/>
      <c r="K362" s="44"/>
      <c r="L362" s="48"/>
      <c r="M362" s="226"/>
      <c r="N362" s="227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0" t="s">
        <v>146</v>
      </c>
      <c r="AU362" s="20" t="s">
        <v>91</v>
      </c>
    </row>
    <row r="363" s="13" customFormat="1">
      <c r="A363" s="13"/>
      <c r="B363" s="230"/>
      <c r="C363" s="231"/>
      <c r="D363" s="223" t="s">
        <v>148</v>
      </c>
      <c r="E363" s="232" t="s">
        <v>42</v>
      </c>
      <c r="F363" s="233" t="s">
        <v>1192</v>
      </c>
      <c r="G363" s="231"/>
      <c r="H363" s="232" t="s">
        <v>42</v>
      </c>
      <c r="I363" s="234"/>
      <c r="J363" s="231"/>
      <c r="K363" s="231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148</v>
      </c>
      <c r="AU363" s="239" t="s">
        <v>91</v>
      </c>
      <c r="AV363" s="13" t="s">
        <v>86</v>
      </c>
      <c r="AW363" s="13" t="s">
        <v>40</v>
      </c>
      <c r="AX363" s="13" t="s">
        <v>81</v>
      </c>
      <c r="AY363" s="239" t="s">
        <v>135</v>
      </c>
    </row>
    <row r="364" s="14" customFormat="1">
      <c r="A364" s="14"/>
      <c r="B364" s="240"/>
      <c r="C364" s="241"/>
      <c r="D364" s="223" t="s">
        <v>148</v>
      </c>
      <c r="E364" s="242" t="s">
        <v>42</v>
      </c>
      <c r="F364" s="243" t="s">
        <v>1193</v>
      </c>
      <c r="G364" s="241"/>
      <c r="H364" s="244">
        <v>12.300000000000001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148</v>
      </c>
      <c r="AU364" s="250" t="s">
        <v>91</v>
      </c>
      <c r="AV364" s="14" t="s">
        <v>91</v>
      </c>
      <c r="AW364" s="14" t="s">
        <v>40</v>
      </c>
      <c r="AX364" s="14" t="s">
        <v>81</v>
      </c>
      <c r="AY364" s="250" t="s">
        <v>135</v>
      </c>
    </row>
    <row r="365" s="2" customFormat="1" ht="16.5" customHeight="1">
      <c r="A365" s="42"/>
      <c r="B365" s="43"/>
      <c r="C365" s="251" t="s">
        <v>477</v>
      </c>
      <c r="D365" s="251" t="s">
        <v>155</v>
      </c>
      <c r="E365" s="252" t="s">
        <v>1194</v>
      </c>
      <c r="F365" s="253" t="s">
        <v>1195</v>
      </c>
      <c r="G365" s="254" t="s">
        <v>230</v>
      </c>
      <c r="H365" s="255">
        <v>12.423</v>
      </c>
      <c r="I365" s="256"/>
      <c r="J365" s="257">
        <f>ROUND(I365*H365,2)</f>
        <v>0</v>
      </c>
      <c r="K365" s="253" t="s">
        <v>142</v>
      </c>
      <c r="L365" s="258"/>
      <c r="M365" s="259" t="s">
        <v>42</v>
      </c>
      <c r="N365" s="260" t="s">
        <v>52</v>
      </c>
      <c r="O365" s="88"/>
      <c r="P365" s="219">
        <f>O365*H365</f>
        <v>0</v>
      </c>
      <c r="Q365" s="219">
        <v>0.056000000000000001</v>
      </c>
      <c r="R365" s="219">
        <f>Q365*H365</f>
        <v>0.69568799999999997</v>
      </c>
      <c r="S365" s="219">
        <v>0</v>
      </c>
      <c r="T365" s="220">
        <f>S365*H365</f>
        <v>0</v>
      </c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R365" s="221" t="s">
        <v>159</v>
      </c>
      <c r="AT365" s="221" t="s">
        <v>155</v>
      </c>
      <c r="AU365" s="221" t="s">
        <v>91</v>
      </c>
      <c r="AY365" s="20" t="s">
        <v>135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20" t="s">
        <v>86</v>
      </c>
      <c r="BK365" s="222">
        <f>ROUND(I365*H365,2)</f>
        <v>0</v>
      </c>
      <c r="BL365" s="20" t="s">
        <v>97</v>
      </c>
      <c r="BM365" s="221" t="s">
        <v>1196</v>
      </c>
    </row>
    <row r="366" s="2" customFormat="1">
      <c r="A366" s="42"/>
      <c r="B366" s="43"/>
      <c r="C366" s="44"/>
      <c r="D366" s="223" t="s">
        <v>144</v>
      </c>
      <c r="E366" s="44"/>
      <c r="F366" s="224" t="s">
        <v>1195</v>
      </c>
      <c r="G366" s="44"/>
      <c r="H366" s="44"/>
      <c r="I366" s="225"/>
      <c r="J366" s="44"/>
      <c r="K366" s="44"/>
      <c r="L366" s="48"/>
      <c r="M366" s="226"/>
      <c r="N366" s="227"/>
      <c r="O366" s="88"/>
      <c r="P366" s="88"/>
      <c r="Q366" s="88"/>
      <c r="R366" s="88"/>
      <c r="S366" s="88"/>
      <c r="T366" s="89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T366" s="20" t="s">
        <v>144</v>
      </c>
      <c r="AU366" s="20" t="s">
        <v>91</v>
      </c>
    </row>
    <row r="367" s="13" customFormat="1">
      <c r="A367" s="13"/>
      <c r="B367" s="230"/>
      <c r="C367" s="231"/>
      <c r="D367" s="223" t="s">
        <v>148</v>
      </c>
      <c r="E367" s="232" t="s">
        <v>42</v>
      </c>
      <c r="F367" s="233" t="s">
        <v>1197</v>
      </c>
      <c r="G367" s="231"/>
      <c r="H367" s="232" t="s">
        <v>42</v>
      </c>
      <c r="I367" s="234"/>
      <c r="J367" s="231"/>
      <c r="K367" s="231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148</v>
      </c>
      <c r="AU367" s="239" t="s">
        <v>91</v>
      </c>
      <c r="AV367" s="13" t="s">
        <v>86</v>
      </c>
      <c r="AW367" s="13" t="s">
        <v>40</v>
      </c>
      <c r="AX367" s="13" t="s">
        <v>81</v>
      </c>
      <c r="AY367" s="239" t="s">
        <v>135</v>
      </c>
    </row>
    <row r="368" s="14" customFormat="1">
      <c r="A368" s="14"/>
      <c r="B368" s="240"/>
      <c r="C368" s="241"/>
      <c r="D368" s="223" t="s">
        <v>148</v>
      </c>
      <c r="E368" s="242" t="s">
        <v>42</v>
      </c>
      <c r="F368" s="243" t="s">
        <v>1198</v>
      </c>
      <c r="G368" s="241"/>
      <c r="H368" s="244">
        <v>12.423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148</v>
      </c>
      <c r="AU368" s="250" t="s">
        <v>91</v>
      </c>
      <c r="AV368" s="14" t="s">
        <v>91</v>
      </c>
      <c r="AW368" s="14" t="s">
        <v>40</v>
      </c>
      <c r="AX368" s="14" t="s">
        <v>81</v>
      </c>
      <c r="AY368" s="250" t="s">
        <v>135</v>
      </c>
    </row>
    <row r="369" s="15" customFormat="1">
      <c r="A369" s="15"/>
      <c r="B369" s="262"/>
      <c r="C369" s="263"/>
      <c r="D369" s="223" t="s">
        <v>148</v>
      </c>
      <c r="E369" s="264" t="s">
        <v>42</v>
      </c>
      <c r="F369" s="265" t="s">
        <v>251</v>
      </c>
      <c r="G369" s="263"/>
      <c r="H369" s="266">
        <v>12.423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2" t="s">
        <v>148</v>
      </c>
      <c r="AU369" s="272" t="s">
        <v>91</v>
      </c>
      <c r="AV369" s="15" t="s">
        <v>97</v>
      </c>
      <c r="AW369" s="15" t="s">
        <v>4</v>
      </c>
      <c r="AX369" s="15" t="s">
        <v>86</v>
      </c>
      <c r="AY369" s="272" t="s">
        <v>135</v>
      </c>
    </row>
    <row r="370" s="2" customFormat="1" ht="24.15" customHeight="1">
      <c r="A370" s="42"/>
      <c r="B370" s="43"/>
      <c r="C370" s="210" t="s">
        <v>485</v>
      </c>
      <c r="D370" s="210" t="s">
        <v>138</v>
      </c>
      <c r="E370" s="211" t="s">
        <v>374</v>
      </c>
      <c r="F370" s="212" t="s">
        <v>375</v>
      </c>
      <c r="G370" s="213" t="s">
        <v>376</v>
      </c>
      <c r="H370" s="214">
        <v>21.113</v>
      </c>
      <c r="I370" s="215"/>
      <c r="J370" s="216">
        <f>ROUND(I370*H370,2)</f>
        <v>0</v>
      </c>
      <c r="K370" s="212" t="s">
        <v>142</v>
      </c>
      <c r="L370" s="48"/>
      <c r="M370" s="217" t="s">
        <v>42</v>
      </c>
      <c r="N370" s="218" t="s">
        <v>52</v>
      </c>
      <c r="O370" s="88"/>
      <c r="P370" s="219">
        <f>O370*H370</f>
        <v>0</v>
      </c>
      <c r="Q370" s="219">
        <v>2.2563399999999998</v>
      </c>
      <c r="R370" s="219">
        <f>Q370*H370</f>
        <v>47.638106419999993</v>
      </c>
      <c r="S370" s="219">
        <v>0</v>
      </c>
      <c r="T370" s="220">
        <f>S370*H370</f>
        <v>0</v>
      </c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R370" s="221" t="s">
        <v>97</v>
      </c>
      <c r="AT370" s="221" t="s">
        <v>138</v>
      </c>
      <c r="AU370" s="221" t="s">
        <v>91</v>
      </c>
      <c r="AY370" s="20" t="s">
        <v>135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20" t="s">
        <v>86</v>
      </c>
      <c r="BK370" s="222">
        <f>ROUND(I370*H370,2)</f>
        <v>0</v>
      </c>
      <c r="BL370" s="20" t="s">
        <v>97</v>
      </c>
      <c r="BM370" s="221" t="s">
        <v>377</v>
      </c>
    </row>
    <row r="371" s="2" customFormat="1">
      <c r="A371" s="42"/>
      <c r="B371" s="43"/>
      <c r="C371" s="44"/>
      <c r="D371" s="223" t="s">
        <v>144</v>
      </c>
      <c r="E371" s="44"/>
      <c r="F371" s="224" t="s">
        <v>375</v>
      </c>
      <c r="G371" s="44"/>
      <c r="H371" s="44"/>
      <c r="I371" s="225"/>
      <c r="J371" s="44"/>
      <c r="K371" s="44"/>
      <c r="L371" s="48"/>
      <c r="M371" s="226"/>
      <c r="N371" s="227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144</v>
      </c>
      <c r="AU371" s="20" t="s">
        <v>91</v>
      </c>
    </row>
    <row r="372" s="2" customFormat="1">
      <c r="A372" s="42"/>
      <c r="B372" s="43"/>
      <c r="C372" s="44"/>
      <c r="D372" s="228" t="s">
        <v>146</v>
      </c>
      <c r="E372" s="44"/>
      <c r="F372" s="229" t="s">
        <v>378</v>
      </c>
      <c r="G372" s="44"/>
      <c r="H372" s="44"/>
      <c r="I372" s="225"/>
      <c r="J372" s="44"/>
      <c r="K372" s="44"/>
      <c r="L372" s="48"/>
      <c r="M372" s="226"/>
      <c r="N372" s="227"/>
      <c r="O372" s="88"/>
      <c r="P372" s="88"/>
      <c r="Q372" s="88"/>
      <c r="R372" s="88"/>
      <c r="S372" s="88"/>
      <c r="T372" s="89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T372" s="20" t="s">
        <v>146</v>
      </c>
      <c r="AU372" s="20" t="s">
        <v>91</v>
      </c>
    </row>
    <row r="373" s="13" customFormat="1">
      <c r="A373" s="13"/>
      <c r="B373" s="230"/>
      <c r="C373" s="231"/>
      <c r="D373" s="223" t="s">
        <v>148</v>
      </c>
      <c r="E373" s="232" t="s">
        <v>42</v>
      </c>
      <c r="F373" s="233" t="s">
        <v>1174</v>
      </c>
      <c r="G373" s="231"/>
      <c r="H373" s="232" t="s">
        <v>42</v>
      </c>
      <c r="I373" s="234"/>
      <c r="J373" s="231"/>
      <c r="K373" s="231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148</v>
      </c>
      <c r="AU373" s="239" t="s">
        <v>91</v>
      </c>
      <c r="AV373" s="13" t="s">
        <v>86</v>
      </c>
      <c r="AW373" s="13" t="s">
        <v>40</v>
      </c>
      <c r="AX373" s="13" t="s">
        <v>81</v>
      </c>
      <c r="AY373" s="239" t="s">
        <v>135</v>
      </c>
    </row>
    <row r="374" s="14" customFormat="1">
      <c r="A374" s="14"/>
      <c r="B374" s="240"/>
      <c r="C374" s="241"/>
      <c r="D374" s="223" t="s">
        <v>148</v>
      </c>
      <c r="E374" s="242" t="s">
        <v>42</v>
      </c>
      <c r="F374" s="243" t="s">
        <v>1199</v>
      </c>
      <c r="G374" s="241"/>
      <c r="H374" s="244">
        <v>5.7199999999999998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148</v>
      </c>
      <c r="AU374" s="250" t="s">
        <v>91</v>
      </c>
      <c r="AV374" s="14" t="s">
        <v>91</v>
      </c>
      <c r="AW374" s="14" t="s">
        <v>40</v>
      </c>
      <c r="AX374" s="14" t="s">
        <v>81</v>
      </c>
      <c r="AY374" s="250" t="s">
        <v>135</v>
      </c>
    </row>
    <row r="375" s="13" customFormat="1">
      <c r="A375" s="13"/>
      <c r="B375" s="230"/>
      <c r="C375" s="231"/>
      <c r="D375" s="223" t="s">
        <v>148</v>
      </c>
      <c r="E375" s="232" t="s">
        <v>42</v>
      </c>
      <c r="F375" s="233" t="s">
        <v>1184</v>
      </c>
      <c r="G375" s="231"/>
      <c r="H375" s="232" t="s">
        <v>42</v>
      </c>
      <c r="I375" s="234"/>
      <c r="J375" s="231"/>
      <c r="K375" s="231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148</v>
      </c>
      <c r="AU375" s="239" t="s">
        <v>91</v>
      </c>
      <c r="AV375" s="13" t="s">
        <v>86</v>
      </c>
      <c r="AW375" s="13" t="s">
        <v>40</v>
      </c>
      <c r="AX375" s="13" t="s">
        <v>81</v>
      </c>
      <c r="AY375" s="239" t="s">
        <v>135</v>
      </c>
    </row>
    <row r="376" s="14" customFormat="1">
      <c r="A376" s="14"/>
      <c r="B376" s="240"/>
      <c r="C376" s="241"/>
      <c r="D376" s="223" t="s">
        <v>148</v>
      </c>
      <c r="E376" s="242" t="s">
        <v>42</v>
      </c>
      <c r="F376" s="243" t="s">
        <v>1200</v>
      </c>
      <c r="G376" s="241"/>
      <c r="H376" s="244">
        <v>13.916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148</v>
      </c>
      <c r="AU376" s="250" t="s">
        <v>91</v>
      </c>
      <c r="AV376" s="14" t="s">
        <v>91</v>
      </c>
      <c r="AW376" s="14" t="s">
        <v>40</v>
      </c>
      <c r="AX376" s="14" t="s">
        <v>81</v>
      </c>
      <c r="AY376" s="250" t="s">
        <v>135</v>
      </c>
    </row>
    <row r="377" s="13" customFormat="1">
      <c r="A377" s="13"/>
      <c r="B377" s="230"/>
      <c r="C377" s="231"/>
      <c r="D377" s="223" t="s">
        <v>148</v>
      </c>
      <c r="E377" s="232" t="s">
        <v>42</v>
      </c>
      <c r="F377" s="233" t="s">
        <v>1201</v>
      </c>
      <c r="G377" s="231"/>
      <c r="H377" s="232" t="s">
        <v>42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148</v>
      </c>
      <c r="AU377" s="239" t="s">
        <v>91</v>
      </c>
      <c r="AV377" s="13" t="s">
        <v>86</v>
      </c>
      <c r="AW377" s="13" t="s">
        <v>40</v>
      </c>
      <c r="AX377" s="13" t="s">
        <v>81</v>
      </c>
      <c r="AY377" s="239" t="s">
        <v>135</v>
      </c>
    </row>
    <row r="378" s="14" customFormat="1">
      <c r="A378" s="14"/>
      <c r="B378" s="240"/>
      <c r="C378" s="241"/>
      <c r="D378" s="223" t="s">
        <v>148</v>
      </c>
      <c r="E378" s="242" t="s">
        <v>42</v>
      </c>
      <c r="F378" s="243" t="s">
        <v>1202</v>
      </c>
      <c r="G378" s="241"/>
      <c r="H378" s="244">
        <v>0.92300000000000004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148</v>
      </c>
      <c r="AU378" s="250" t="s">
        <v>91</v>
      </c>
      <c r="AV378" s="14" t="s">
        <v>91</v>
      </c>
      <c r="AW378" s="14" t="s">
        <v>40</v>
      </c>
      <c r="AX378" s="14" t="s">
        <v>81</v>
      </c>
      <c r="AY378" s="250" t="s">
        <v>135</v>
      </c>
    </row>
    <row r="379" s="13" customFormat="1">
      <c r="A379" s="13"/>
      <c r="B379" s="230"/>
      <c r="C379" s="231"/>
      <c r="D379" s="223" t="s">
        <v>148</v>
      </c>
      <c r="E379" s="232" t="s">
        <v>42</v>
      </c>
      <c r="F379" s="233" t="s">
        <v>1197</v>
      </c>
      <c r="G379" s="231"/>
      <c r="H379" s="232" t="s">
        <v>42</v>
      </c>
      <c r="I379" s="234"/>
      <c r="J379" s="231"/>
      <c r="K379" s="231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148</v>
      </c>
      <c r="AU379" s="239" t="s">
        <v>91</v>
      </c>
      <c r="AV379" s="13" t="s">
        <v>86</v>
      </c>
      <c r="AW379" s="13" t="s">
        <v>40</v>
      </c>
      <c r="AX379" s="13" t="s">
        <v>81</v>
      </c>
      <c r="AY379" s="239" t="s">
        <v>135</v>
      </c>
    </row>
    <row r="380" s="14" customFormat="1">
      <c r="A380" s="14"/>
      <c r="B380" s="240"/>
      <c r="C380" s="241"/>
      <c r="D380" s="223" t="s">
        <v>148</v>
      </c>
      <c r="E380" s="242" t="s">
        <v>42</v>
      </c>
      <c r="F380" s="243" t="s">
        <v>1203</v>
      </c>
      <c r="G380" s="241"/>
      <c r="H380" s="244">
        <v>0.55400000000000005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148</v>
      </c>
      <c r="AU380" s="250" t="s">
        <v>91</v>
      </c>
      <c r="AV380" s="14" t="s">
        <v>91</v>
      </c>
      <c r="AW380" s="14" t="s">
        <v>40</v>
      </c>
      <c r="AX380" s="14" t="s">
        <v>81</v>
      </c>
      <c r="AY380" s="250" t="s">
        <v>135</v>
      </c>
    </row>
    <row r="381" s="2" customFormat="1" ht="16.5" customHeight="1">
      <c r="A381" s="42"/>
      <c r="B381" s="43"/>
      <c r="C381" s="210" t="s">
        <v>492</v>
      </c>
      <c r="D381" s="210" t="s">
        <v>138</v>
      </c>
      <c r="E381" s="211" t="s">
        <v>384</v>
      </c>
      <c r="F381" s="212" t="s">
        <v>385</v>
      </c>
      <c r="G381" s="213" t="s">
        <v>286</v>
      </c>
      <c r="H381" s="214">
        <v>24.91</v>
      </c>
      <c r="I381" s="215"/>
      <c r="J381" s="216">
        <f>ROUND(I381*H381,2)</f>
        <v>0</v>
      </c>
      <c r="K381" s="212" t="s">
        <v>42</v>
      </c>
      <c r="L381" s="48"/>
      <c r="M381" s="217" t="s">
        <v>42</v>
      </c>
      <c r="N381" s="218" t="s">
        <v>52</v>
      </c>
      <c r="O381" s="88"/>
      <c r="P381" s="219">
        <f>O381*H381</f>
        <v>0</v>
      </c>
      <c r="Q381" s="219">
        <v>0</v>
      </c>
      <c r="R381" s="219">
        <f>Q381*H381</f>
        <v>0</v>
      </c>
      <c r="S381" s="219">
        <v>0</v>
      </c>
      <c r="T381" s="220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21" t="s">
        <v>97</v>
      </c>
      <c r="AT381" s="221" t="s">
        <v>138</v>
      </c>
      <c r="AU381" s="221" t="s">
        <v>91</v>
      </c>
      <c r="AY381" s="20" t="s">
        <v>135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20" t="s">
        <v>86</v>
      </c>
      <c r="BK381" s="222">
        <f>ROUND(I381*H381,2)</f>
        <v>0</v>
      </c>
      <c r="BL381" s="20" t="s">
        <v>97</v>
      </c>
      <c r="BM381" s="221" t="s">
        <v>386</v>
      </c>
    </row>
    <row r="382" s="2" customFormat="1">
      <c r="A382" s="42"/>
      <c r="B382" s="43"/>
      <c r="C382" s="44"/>
      <c r="D382" s="223" t="s">
        <v>144</v>
      </c>
      <c r="E382" s="44"/>
      <c r="F382" s="224" t="s">
        <v>385</v>
      </c>
      <c r="G382" s="44"/>
      <c r="H382" s="44"/>
      <c r="I382" s="225"/>
      <c r="J382" s="44"/>
      <c r="K382" s="44"/>
      <c r="L382" s="48"/>
      <c r="M382" s="226"/>
      <c r="N382" s="227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144</v>
      </c>
      <c r="AU382" s="20" t="s">
        <v>91</v>
      </c>
    </row>
    <row r="383" s="13" customFormat="1">
      <c r="A383" s="13"/>
      <c r="B383" s="230"/>
      <c r="C383" s="231"/>
      <c r="D383" s="223" t="s">
        <v>148</v>
      </c>
      <c r="E383" s="232" t="s">
        <v>42</v>
      </c>
      <c r="F383" s="233" t="s">
        <v>1174</v>
      </c>
      <c r="G383" s="231"/>
      <c r="H383" s="232" t="s">
        <v>42</v>
      </c>
      <c r="I383" s="234"/>
      <c r="J383" s="231"/>
      <c r="K383" s="231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148</v>
      </c>
      <c r="AU383" s="239" t="s">
        <v>91</v>
      </c>
      <c r="AV383" s="13" t="s">
        <v>86</v>
      </c>
      <c r="AW383" s="13" t="s">
        <v>40</v>
      </c>
      <c r="AX383" s="13" t="s">
        <v>81</v>
      </c>
      <c r="AY383" s="239" t="s">
        <v>135</v>
      </c>
    </row>
    <row r="384" s="13" customFormat="1">
      <c r="A384" s="13"/>
      <c r="B384" s="230"/>
      <c r="C384" s="231"/>
      <c r="D384" s="223" t="s">
        <v>148</v>
      </c>
      <c r="E384" s="232" t="s">
        <v>42</v>
      </c>
      <c r="F384" s="233" t="s">
        <v>387</v>
      </c>
      <c r="G384" s="231"/>
      <c r="H384" s="232" t="s">
        <v>42</v>
      </c>
      <c r="I384" s="234"/>
      <c r="J384" s="231"/>
      <c r="K384" s="231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148</v>
      </c>
      <c r="AU384" s="239" t="s">
        <v>91</v>
      </c>
      <c r="AV384" s="13" t="s">
        <v>86</v>
      </c>
      <c r="AW384" s="13" t="s">
        <v>40</v>
      </c>
      <c r="AX384" s="13" t="s">
        <v>81</v>
      </c>
      <c r="AY384" s="239" t="s">
        <v>135</v>
      </c>
    </row>
    <row r="385" s="14" customFormat="1">
      <c r="A385" s="14"/>
      <c r="B385" s="240"/>
      <c r="C385" s="241"/>
      <c r="D385" s="223" t="s">
        <v>148</v>
      </c>
      <c r="E385" s="242" t="s">
        <v>42</v>
      </c>
      <c r="F385" s="243" t="s">
        <v>1204</v>
      </c>
      <c r="G385" s="241"/>
      <c r="H385" s="244">
        <v>6.3550000000000004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148</v>
      </c>
      <c r="AU385" s="250" t="s">
        <v>91</v>
      </c>
      <c r="AV385" s="14" t="s">
        <v>91</v>
      </c>
      <c r="AW385" s="14" t="s">
        <v>40</v>
      </c>
      <c r="AX385" s="14" t="s">
        <v>81</v>
      </c>
      <c r="AY385" s="250" t="s">
        <v>135</v>
      </c>
    </row>
    <row r="386" s="13" customFormat="1">
      <c r="A386" s="13"/>
      <c r="B386" s="230"/>
      <c r="C386" s="231"/>
      <c r="D386" s="223" t="s">
        <v>148</v>
      </c>
      <c r="E386" s="232" t="s">
        <v>42</v>
      </c>
      <c r="F386" s="233" t="s">
        <v>1184</v>
      </c>
      <c r="G386" s="231"/>
      <c r="H386" s="232" t="s">
        <v>42</v>
      </c>
      <c r="I386" s="234"/>
      <c r="J386" s="231"/>
      <c r="K386" s="231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148</v>
      </c>
      <c r="AU386" s="239" t="s">
        <v>91</v>
      </c>
      <c r="AV386" s="13" t="s">
        <v>86</v>
      </c>
      <c r="AW386" s="13" t="s">
        <v>40</v>
      </c>
      <c r="AX386" s="13" t="s">
        <v>81</v>
      </c>
      <c r="AY386" s="239" t="s">
        <v>135</v>
      </c>
    </row>
    <row r="387" s="13" customFormat="1">
      <c r="A387" s="13"/>
      <c r="B387" s="230"/>
      <c r="C387" s="231"/>
      <c r="D387" s="223" t="s">
        <v>148</v>
      </c>
      <c r="E387" s="232" t="s">
        <v>42</v>
      </c>
      <c r="F387" s="233" t="s">
        <v>387</v>
      </c>
      <c r="G387" s="231"/>
      <c r="H387" s="232" t="s">
        <v>42</v>
      </c>
      <c r="I387" s="234"/>
      <c r="J387" s="231"/>
      <c r="K387" s="231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148</v>
      </c>
      <c r="AU387" s="239" t="s">
        <v>91</v>
      </c>
      <c r="AV387" s="13" t="s">
        <v>86</v>
      </c>
      <c r="AW387" s="13" t="s">
        <v>40</v>
      </c>
      <c r="AX387" s="13" t="s">
        <v>81</v>
      </c>
      <c r="AY387" s="239" t="s">
        <v>135</v>
      </c>
    </row>
    <row r="388" s="14" customFormat="1">
      <c r="A388" s="14"/>
      <c r="B388" s="240"/>
      <c r="C388" s="241"/>
      <c r="D388" s="223" t="s">
        <v>148</v>
      </c>
      <c r="E388" s="242" t="s">
        <v>42</v>
      </c>
      <c r="F388" s="243" t="s">
        <v>1205</v>
      </c>
      <c r="G388" s="241"/>
      <c r="H388" s="244">
        <v>18.555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148</v>
      </c>
      <c r="AU388" s="250" t="s">
        <v>91</v>
      </c>
      <c r="AV388" s="14" t="s">
        <v>91</v>
      </c>
      <c r="AW388" s="14" t="s">
        <v>40</v>
      </c>
      <c r="AX388" s="14" t="s">
        <v>81</v>
      </c>
      <c r="AY388" s="250" t="s">
        <v>135</v>
      </c>
    </row>
    <row r="389" s="2" customFormat="1" ht="24.15" customHeight="1">
      <c r="A389" s="42"/>
      <c r="B389" s="43"/>
      <c r="C389" s="210" t="s">
        <v>498</v>
      </c>
      <c r="D389" s="210" t="s">
        <v>138</v>
      </c>
      <c r="E389" s="211" t="s">
        <v>392</v>
      </c>
      <c r="F389" s="212" t="s">
        <v>393</v>
      </c>
      <c r="G389" s="213" t="s">
        <v>158</v>
      </c>
      <c r="H389" s="214">
        <v>512.66499999999996</v>
      </c>
      <c r="I389" s="215"/>
      <c r="J389" s="216">
        <f>ROUND(I389*H389,2)</f>
        <v>0</v>
      </c>
      <c r="K389" s="212" t="s">
        <v>142</v>
      </c>
      <c r="L389" s="48"/>
      <c r="M389" s="217" t="s">
        <v>42</v>
      </c>
      <c r="N389" s="218" t="s">
        <v>52</v>
      </c>
      <c r="O389" s="88"/>
      <c r="P389" s="219">
        <f>O389*H389</f>
        <v>0</v>
      </c>
      <c r="Q389" s="219">
        <v>0</v>
      </c>
      <c r="R389" s="219">
        <f>Q389*H389</f>
        <v>0</v>
      </c>
      <c r="S389" s="219">
        <v>0</v>
      </c>
      <c r="T389" s="220">
        <f>S389*H389</f>
        <v>0</v>
      </c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R389" s="221" t="s">
        <v>97</v>
      </c>
      <c r="AT389" s="221" t="s">
        <v>138</v>
      </c>
      <c r="AU389" s="221" t="s">
        <v>91</v>
      </c>
      <c r="AY389" s="20" t="s">
        <v>135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20" t="s">
        <v>86</v>
      </c>
      <c r="BK389" s="222">
        <f>ROUND(I389*H389,2)</f>
        <v>0</v>
      </c>
      <c r="BL389" s="20" t="s">
        <v>97</v>
      </c>
      <c r="BM389" s="221" t="s">
        <v>394</v>
      </c>
    </row>
    <row r="390" s="2" customFormat="1">
      <c r="A390" s="42"/>
      <c r="B390" s="43"/>
      <c r="C390" s="44"/>
      <c r="D390" s="223" t="s">
        <v>144</v>
      </c>
      <c r="E390" s="44"/>
      <c r="F390" s="224" t="s">
        <v>395</v>
      </c>
      <c r="G390" s="44"/>
      <c r="H390" s="44"/>
      <c r="I390" s="225"/>
      <c r="J390" s="44"/>
      <c r="K390" s="44"/>
      <c r="L390" s="48"/>
      <c r="M390" s="226"/>
      <c r="N390" s="227"/>
      <c r="O390" s="88"/>
      <c r="P390" s="88"/>
      <c r="Q390" s="88"/>
      <c r="R390" s="88"/>
      <c r="S390" s="88"/>
      <c r="T390" s="89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T390" s="20" t="s">
        <v>144</v>
      </c>
      <c r="AU390" s="20" t="s">
        <v>91</v>
      </c>
    </row>
    <row r="391" s="2" customFormat="1">
      <c r="A391" s="42"/>
      <c r="B391" s="43"/>
      <c r="C391" s="44"/>
      <c r="D391" s="228" t="s">
        <v>146</v>
      </c>
      <c r="E391" s="44"/>
      <c r="F391" s="229" t="s">
        <v>396</v>
      </c>
      <c r="G391" s="44"/>
      <c r="H391" s="44"/>
      <c r="I391" s="225"/>
      <c r="J391" s="44"/>
      <c r="K391" s="44"/>
      <c r="L391" s="48"/>
      <c r="M391" s="226"/>
      <c r="N391" s="227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146</v>
      </c>
      <c r="AU391" s="20" t="s">
        <v>91</v>
      </c>
    </row>
    <row r="392" s="12" customFormat="1" ht="22.8" customHeight="1">
      <c r="A392" s="12"/>
      <c r="B392" s="194"/>
      <c r="C392" s="195"/>
      <c r="D392" s="196" t="s">
        <v>80</v>
      </c>
      <c r="E392" s="208" t="s">
        <v>397</v>
      </c>
      <c r="F392" s="208" t="s">
        <v>398</v>
      </c>
      <c r="G392" s="195"/>
      <c r="H392" s="195"/>
      <c r="I392" s="198"/>
      <c r="J392" s="209">
        <f>BK392</f>
        <v>0</v>
      </c>
      <c r="K392" s="195"/>
      <c r="L392" s="200"/>
      <c r="M392" s="201"/>
      <c r="N392" s="202"/>
      <c r="O392" s="202"/>
      <c r="P392" s="203">
        <f>SUM(P393:P435)</f>
        <v>0</v>
      </c>
      <c r="Q392" s="202"/>
      <c r="R392" s="203">
        <f>SUM(R393:R435)</f>
        <v>9.2464600000000008</v>
      </c>
      <c r="S392" s="202"/>
      <c r="T392" s="204">
        <f>SUM(T393:T435)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5" t="s">
        <v>86</v>
      </c>
      <c r="AT392" s="206" t="s">
        <v>80</v>
      </c>
      <c r="AU392" s="206" t="s">
        <v>86</v>
      </c>
      <c r="AY392" s="205" t="s">
        <v>135</v>
      </c>
      <c r="BK392" s="207">
        <f>SUM(BK393:BK435)</f>
        <v>0</v>
      </c>
    </row>
    <row r="393" s="2" customFormat="1" ht="24.15" customHeight="1">
      <c r="A393" s="42"/>
      <c r="B393" s="43"/>
      <c r="C393" s="210" t="s">
        <v>506</v>
      </c>
      <c r="D393" s="210" t="s">
        <v>138</v>
      </c>
      <c r="E393" s="211" t="s">
        <v>917</v>
      </c>
      <c r="F393" s="212" t="s">
        <v>918</v>
      </c>
      <c r="G393" s="213" t="s">
        <v>286</v>
      </c>
      <c r="H393" s="214">
        <v>1</v>
      </c>
      <c r="I393" s="215"/>
      <c r="J393" s="216">
        <f>ROUND(I393*H393,2)</f>
        <v>0</v>
      </c>
      <c r="K393" s="212" t="s">
        <v>142</v>
      </c>
      <c r="L393" s="48"/>
      <c r="M393" s="217" t="s">
        <v>42</v>
      </c>
      <c r="N393" s="218" t="s">
        <v>52</v>
      </c>
      <c r="O393" s="88"/>
      <c r="P393" s="219">
        <f>O393*H393</f>
        <v>0</v>
      </c>
      <c r="Q393" s="219">
        <v>0.087419999999999998</v>
      </c>
      <c r="R393" s="219">
        <f>Q393*H393</f>
        <v>0.087419999999999998</v>
      </c>
      <c r="S393" s="219">
        <v>0</v>
      </c>
      <c r="T393" s="220">
        <f>S393*H393</f>
        <v>0</v>
      </c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R393" s="221" t="s">
        <v>97</v>
      </c>
      <c r="AT393" s="221" t="s">
        <v>138</v>
      </c>
      <c r="AU393" s="221" t="s">
        <v>91</v>
      </c>
      <c r="AY393" s="20" t="s">
        <v>135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20" t="s">
        <v>86</v>
      </c>
      <c r="BK393" s="222">
        <f>ROUND(I393*H393,2)</f>
        <v>0</v>
      </c>
      <c r="BL393" s="20" t="s">
        <v>97</v>
      </c>
      <c r="BM393" s="221" t="s">
        <v>919</v>
      </c>
    </row>
    <row r="394" s="2" customFormat="1">
      <c r="A394" s="42"/>
      <c r="B394" s="43"/>
      <c r="C394" s="44"/>
      <c r="D394" s="223" t="s">
        <v>144</v>
      </c>
      <c r="E394" s="44"/>
      <c r="F394" s="224" t="s">
        <v>920</v>
      </c>
      <c r="G394" s="44"/>
      <c r="H394" s="44"/>
      <c r="I394" s="225"/>
      <c r="J394" s="44"/>
      <c r="K394" s="44"/>
      <c r="L394" s="48"/>
      <c r="M394" s="226"/>
      <c r="N394" s="227"/>
      <c r="O394" s="88"/>
      <c r="P394" s="88"/>
      <c r="Q394" s="88"/>
      <c r="R394" s="88"/>
      <c r="S394" s="88"/>
      <c r="T394" s="89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T394" s="20" t="s">
        <v>144</v>
      </c>
      <c r="AU394" s="20" t="s">
        <v>91</v>
      </c>
    </row>
    <row r="395" s="2" customFormat="1">
      <c r="A395" s="42"/>
      <c r="B395" s="43"/>
      <c r="C395" s="44"/>
      <c r="D395" s="228" t="s">
        <v>146</v>
      </c>
      <c r="E395" s="44"/>
      <c r="F395" s="229" t="s">
        <v>921</v>
      </c>
      <c r="G395" s="44"/>
      <c r="H395" s="44"/>
      <c r="I395" s="225"/>
      <c r="J395" s="44"/>
      <c r="K395" s="44"/>
      <c r="L395" s="48"/>
      <c r="M395" s="226"/>
      <c r="N395" s="227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146</v>
      </c>
      <c r="AU395" s="20" t="s">
        <v>91</v>
      </c>
    </row>
    <row r="396" s="13" customFormat="1">
      <c r="A396" s="13"/>
      <c r="B396" s="230"/>
      <c r="C396" s="231"/>
      <c r="D396" s="223" t="s">
        <v>148</v>
      </c>
      <c r="E396" s="232" t="s">
        <v>42</v>
      </c>
      <c r="F396" s="233" t="s">
        <v>1112</v>
      </c>
      <c r="G396" s="231"/>
      <c r="H396" s="232" t="s">
        <v>42</v>
      </c>
      <c r="I396" s="234"/>
      <c r="J396" s="231"/>
      <c r="K396" s="231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148</v>
      </c>
      <c r="AU396" s="239" t="s">
        <v>91</v>
      </c>
      <c r="AV396" s="13" t="s">
        <v>86</v>
      </c>
      <c r="AW396" s="13" t="s">
        <v>40</v>
      </c>
      <c r="AX396" s="13" t="s">
        <v>81</v>
      </c>
      <c r="AY396" s="239" t="s">
        <v>135</v>
      </c>
    </row>
    <row r="397" s="14" customFormat="1">
      <c r="A397" s="14"/>
      <c r="B397" s="240"/>
      <c r="C397" s="241"/>
      <c r="D397" s="223" t="s">
        <v>148</v>
      </c>
      <c r="E397" s="242" t="s">
        <v>42</v>
      </c>
      <c r="F397" s="243" t="s">
        <v>86</v>
      </c>
      <c r="G397" s="241"/>
      <c r="H397" s="244">
        <v>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148</v>
      </c>
      <c r="AU397" s="250" t="s">
        <v>91</v>
      </c>
      <c r="AV397" s="14" t="s">
        <v>91</v>
      </c>
      <c r="AW397" s="14" t="s">
        <v>40</v>
      </c>
      <c r="AX397" s="14" t="s">
        <v>86</v>
      </c>
      <c r="AY397" s="250" t="s">
        <v>135</v>
      </c>
    </row>
    <row r="398" s="2" customFormat="1" ht="24.15" customHeight="1">
      <c r="A398" s="42"/>
      <c r="B398" s="43"/>
      <c r="C398" s="210" t="s">
        <v>516</v>
      </c>
      <c r="D398" s="210" t="s">
        <v>138</v>
      </c>
      <c r="E398" s="211" t="s">
        <v>922</v>
      </c>
      <c r="F398" s="212" t="s">
        <v>923</v>
      </c>
      <c r="G398" s="213" t="s">
        <v>286</v>
      </c>
      <c r="H398" s="214">
        <v>1</v>
      </c>
      <c r="I398" s="215"/>
      <c r="J398" s="216">
        <f>ROUND(I398*H398,2)</f>
        <v>0</v>
      </c>
      <c r="K398" s="212" t="s">
        <v>142</v>
      </c>
      <c r="L398" s="48"/>
      <c r="M398" s="217" t="s">
        <v>42</v>
      </c>
      <c r="N398" s="218" t="s">
        <v>52</v>
      </c>
      <c r="O398" s="88"/>
      <c r="P398" s="219">
        <f>O398*H398</f>
        <v>0</v>
      </c>
      <c r="Q398" s="219">
        <v>0.02972</v>
      </c>
      <c r="R398" s="219">
        <f>Q398*H398</f>
        <v>0.02972</v>
      </c>
      <c r="S398" s="219">
        <v>0</v>
      </c>
      <c r="T398" s="220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21" t="s">
        <v>97</v>
      </c>
      <c r="AT398" s="221" t="s">
        <v>138</v>
      </c>
      <c r="AU398" s="221" t="s">
        <v>91</v>
      </c>
      <c r="AY398" s="20" t="s">
        <v>135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20" t="s">
        <v>86</v>
      </c>
      <c r="BK398" s="222">
        <f>ROUND(I398*H398,2)</f>
        <v>0</v>
      </c>
      <c r="BL398" s="20" t="s">
        <v>97</v>
      </c>
      <c r="BM398" s="221" t="s">
        <v>924</v>
      </c>
    </row>
    <row r="399" s="2" customFormat="1">
      <c r="A399" s="42"/>
      <c r="B399" s="43"/>
      <c r="C399" s="44"/>
      <c r="D399" s="223" t="s">
        <v>144</v>
      </c>
      <c r="E399" s="44"/>
      <c r="F399" s="224" t="s">
        <v>925</v>
      </c>
      <c r="G399" s="44"/>
      <c r="H399" s="44"/>
      <c r="I399" s="225"/>
      <c r="J399" s="44"/>
      <c r="K399" s="44"/>
      <c r="L399" s="48"/>
      <c r="M399" s="226"/>
      <c r="N399" s="227"/>
      <c r="O399" s="88"/>
      <c r="P399" s="88"/>
      <c r="Q399" s="88"/>
      <c r="R399" s="88"/>
      <c r="S399" s="88"/>
      <c r="T399" s="89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T399" s="20" t="s">
        <v>144</v>
      </c>
      <c r="AU399" s="20" t="s">
        <v>91</v>
      </c>
    </row>
    <row r="400" s="2" customFormat="1">
      <c r="A400" s="42"/>
      <c r="B400" s="43"/>
      <c r="C400" s="44"/>
      <c r="D400" s="228" t="s">
        <v>146</v>
      </c>
      <c r="E400" s="44"/>
      <c r="F400" s="229" t="s">
        <v>926</v>
      </c>
      <c r="G400" s="44"/>
      <c r="H400" s="44"/>
      <c r="I400" s="225"/>
      <c r="J400" s="44"/>
      <c r="K400" s="44"/>
      <c r="L400" s="48"/>
      <c r="M400" s="226"/>
      <c r="N400" s="227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146</v>
      </c>
      <c r="AU400" s="20" t="s">
        <v>91</v>
      </c>
    </row>
    <row r="401" s="13" customFormat="1">
      <c r="A401" s="13"/>
      <c r="B401" s="230"/>
      <c r="C401" s="231"/>
      <c r="D401" s="223" t="s">
        <v>148</v>
      </c>
      <c r="E401" s="232" t="s">
        <v>42</v>
      </c>
      <c r="F401" s="233" t="s">
        <v>1112</v>
      </c>
      <c r="G401" s="231"/>
      <c r="H401" s="232" t="s">
        <v>42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148</v>
      </c>
      <c r="AU401" s="239" t="s">
        <v>91</v>
      </c>
      <c r="AV401" s="13" t="s">
        <v>86</v>
      </c>
      <c r="AW401" s="13" t="s">
        <v>40</v>
      </c>
      <c r="AX401" s="13" t="s">
        <v>81</v>
      </c>
      <c r="AY401" s="239" t="s">
        <v>135</v>
      </c>
    </row>
    <row r="402" s="14" customFormat="1">
      <c r="A402" s="14"/>
      <c r="B402" s="240"/>
      <c r="C402" s="241"/>
      <c r="D402" s="223" t="s">
        <v>148</v>
      </c>
      <c r="E402" s="242" t="s">
        <v>42</v>
      </c>
      <c r="F402" s="243" t="s">
        <v>86</v>
      </c>
      <c r="G402" s="241"/>
      <c r="H402" s="244">
        <v>1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148</v>
      </c>
      <c r="AU402" s="250" t="s">
        <v>91</v>
      </c>
      <c r="AV402" s="14" t="s">
        <v>91</v>
      </c>
      <c r="AW402" s="14" t="s">
        <v>40</v>
      </c>
      <c r="AX402" s="14" t="s">
        <v>81</v>
      </c>
      <c r="AY402" s="250" t="s">
        <v>135</v>
      </c>
    </row>
    <row r="403" s="2" customFormat="1" ht="24.15" customHeight="1">
      <c r="A403" s="42"/>
      <c r="B403" s="43"/>
      <c r="C403" s="210" t="s">
        <v>523</v>
      </c>
      <c r="D403" s="210" t="s">
        <v>138</v>
      </c>
      <c r="E403" s="211" t="s">
        <v>927</v>
      </c>
      <c r="F403" s="212" t="s">
        <v>928</v>
      </c>
      <c r="G403" s="213" t="s">
        <v>286</v>
      </c>
      <c r="H403" s="214">
        <v>1</v>
      </c>
      <c r="I403" s="215"/>
      <c r="J403" s="216">
        <f>ROUND(I403*H403,2)</f>
        <v>0</v>
      </c>
      <c r="K403" s="212" t="s">
        <v>142</v>
      </c>
      <c r="L403" s="48"/>
      <c r="M403" s="217" t="s">
        <v>42</v>
      </c>
      <c r="N403" s="218" t="s">
        <v>52</v>
      </c>
      <c r="O403" s="88"/>
      <c r="P403" s="219">
        <f>O403*H403</f>
        <v>0</v>
      </c>
      <c r="Q403" s="219">
        <v>0.02972</v>
      </c>
      <c r="R403" s="219">
        <f>Q403*H403</f>
        <v>0.02972</v>
      </c>
      <c r="S403" s="219">
        <v>0</v>
      </c>
      <c r="T403" s="220">
        <f>S403*H403</f>
        <v>0</v>
      </c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R403" s="221" t="s">
        <v>97</v>
      </c>
      <c r="AT403" s="221" t="s">
        <v>138</v>
      </c>
      <c r="AU403" s="221" t="s">
        <v>91</v>
      </c>
      <c r="AY403" s="20" t="s">
        <v>135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20" t="s">
        <v>86</v>
      </c>
      <c r="BK403" s="222">
        <f>ROUND(I403*H403,2)</f>
        <v>0</v>
      </c>
      <c r="BL403" s="20" t="s">
        <v>97</v>
      </c>
      <c r="BM403" s="221" t="s">
        <v>929</v>
      </c>
    </row>
    <row r="404" s="2" customFormat="1">
      <c r="A404" s="42"/>
      <c r="B404" s="43"/>
      <c r="C404" s="44"/>
      <c r="D404" s="223" t="s">
        <v>144</v>
      </c>
      <c r="E404" s="44"/>
      <c r="F404" s="224" t="s">
        <v>930</v>
      </c>
      <c r="G404" s="44"/>
      <c r="H404" s="44"/>
      <c r="I404" s="225"/>
      <c r="J404" s="44"/>
      <c r="K404" s="44"/>
      <c r="L404" s="48"/>
      <c r="M404" s="226"/>
      <c r="N404" s="227"/>
      <c r="O404" s="88"/>
      <c r="P404" s="88"/>
      <c r="Q404" s="88"/>
      <c r="R404" s="88"/>
      <c r="S404" s="88"/>
      <c r="T404" s="89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T404" s="20" t="s">
        <v>144</v>
      </c>
      <c r="AU404" s="20" t="s">
        <v>91</v>
      </c>
    </row>
    <row r="405" s="2" customFormat="1">
      <c r="A405" s="42"/>
      <c r="B405" s="43"/>
      <c r="C405" s="44"/>
      <c r="D405" s="228" t="s">
        <v>146</v>
      </c>
      <c r="E405" s="44"/>
      <c r="F405" s="229" t="s">
        <v>931</v>
      </c>
      <c r="G405" s="44"/>
      <c r="H405" s="44"/>
      <c r="I405" s="225"/>
      <c r="J405" s="44"/>
      <c r="K405" s="44"/>
      <c r="L405" s="48"/>
      <c r="M405" s="226"/>
      <c r="N405" s="227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0" t="s">
        <v>146</v>
      </c>
      <c r="AU405" s="20" t="s">
        <v>91</v>
      </c>
    </row>
    <row r="406" s="13" customFormat="1">
      <c r="A406" s="13"/>
      <c r="B406" s="230"/>
      <c r="C406" s="231"/>
      <c r="D406" s="223" t="s">
        <v>148</v>
      </c>
      <c r="E406" s="232" t="s">
        <v>42</v>
      </c>
      <c r="F406" s="233" t="s">
        <v>1206</v>
      </c>
      <c r="G406" s="231"/>
      <c r="H406" s="232" t="s">
        <v>42</v>
      </c>
      <c r="I406" s="234"/>
      <c r="J406" s="231"/>
      <c r="K406" s="231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148</v>
      </c>
      <c r="AU406" s="239" t="s">
        <v>91</v>
      </c>
      <c r="AV406" s="13" t="s">
        <v>86</v>
      </c>
      <c r="AW406" s="13" t="s">
        <v>40</v>
      </c>
      <c r="AX406" s="13" t="s">
        <v>81</v>
      </c>
      <c r="AY406" s="239" t="s">
        <v>135</v>
      </c>
    </row>
    <row r="407" s="14" customFormat="1">
      <c r="A407" s="14"/>
      <c r="B407" s="240"/>
      <c r="C407" s="241"/>
      <c r="D407" s="223" t="s">
        <v>148</v>
      </c>
      <c r="E407" s="242" t="s">
        <v>42</v>
      </c>
      <c r="F407" s="243" t="s">
        <v>86</v>
      </c>
      <c r="G407" s="241"/>
      <c r="H407" s="244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148</v>
      </c>
      <c r="AU407" s="250" t="s">
        <v>91</v>
      </c>
      <c r="AV407" s="14" t="s">
        <v>91</v>
      </c>
      <c r="AW407" s="14" t="s">
        <v>40</v>
      </c>
      <c r="AX407" s="14" t="s">
        <v>81</v>
      </c>
      <c r="AY407" s="250" t="s">
        <v>135</v>
      </c>
    </row>
    <row r="408" s="2" customFormat="1" ht="24.15" customHeight="1">
      <c r="A408" s="42"/>
      <c r="B408" s="43"/>
      <c r="C408" s="210" t="s">
        <v>532</v>
      </c>
      <c r="D408" s="210" t="s">
        <v>138</v>
      </c>
      <c r="E408" s="211" t="s">
        <v>933</v>
      </c>
      <c r="F408" s="212" t="s">
        <v>934</v>
      </c>
      <c r="G408" s="213" t="s">
        <v>286</v>
      </c>
      <c r="H408" s="214">
        <v>1</v>
      </c>
      <c r="I408" s="215"/>
      <c r="J408" s="216">
        <f>ROUND(I408*H408,2)</f>
        <v>0</v>
      </c>
      <c r="K408" s="212" t="s">
        <v>142</v>
      </c>
      <c r="L408" s="48"/>
      <c r="M408" s="217" t="s">
        <v>42</v>
      </c>
      <c r="N408" s="218" t="s">
        <v>52</v>
      </c>
      <c r="O408" s="88"/>
      <c r="P408" s="219">
        <f>O408*H408</f>
        <v>0</v>
      </c>
      <c r="Q408" s="219">
        <v>0.02972</v>
      </c>
      <c r="R408" s="219">
        <f>Q408*H408</f>
        <v>0.02972</v>
      </c>
      <c r="S408" s="219">
        <v>0</v>
      </c>
      <c r="T408" s="220">
        <f>S408*H408</f>
        <v>0</v>
      </c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R408" s="221" t="s">
        <v>97</v>
      </c>
      <c r="AT408" s="221" t="s">
        <v>138</v>
      </c>
      <c r="AU408" s="221" t="s">
        <v>91</v>
      </c>
      <c r="AY408" s="20" t="s">
        <v>135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20" t="s">
        <v>86</v>
      </c>
      <c r="BK408" s="222">
        <f>ROUND(I408*H408,2)</f>
        <v>0</v>
      </c>
      <c r="BL408" s="20" t="s">
        <v>97</v>
      </c>
      <c r="BM408" s="221" t="s">
        <v>935</v>
      </c>
    </row>
    <row r="409" s="2" customFormat="1">
      <c r="A409" s="42"/>
      <c r="B409" s="43"/>
      <c r="C409" s="44"/>
      <c r="D409" s="223" t="s">
        <v>144</v>
      </c>
      <c r="E409" s="44"/>
      <c r="F409" s="224" t="s">
        <v>936</v>
      </c>
      <c r="G409" s="44"/>
      <c r="H409" s="44"/>
      <c r="I409" s="225"/>
      <c r="J409" s="44"/>
      <c r="K409" s="44"/>
      <c r="L409" s="48"/>
      <c r="M409" s="226"/>
      <c r="N409" s="227"/>
      <c r="O409" s="88"/>
      <c r="P409" s="88"/>
      <c r="Q409" s="88"/>
      <c r="R409" s="88"/>
      <c r="S409" s="88"/>
      <c r="T409" s="89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144</v>
      </c>
      <c r="AU409" s="20" t="s">
        <v>91</v>
      </c>
    </row>
    <row r="410" s="2" customFormat="1">
      <c r="A410" s="42"/>
      <c r="B410" s="43"/>
      <c r="C410" s="44"/>
      <c r="D410" s="228" t="s">
        <v>146</v>
      </c>
      <c r="E410" s="44"/>
      <c r="F410" s="229" t="s">
        <v>937</v>
      </c>
      <c r="G410" s="44"/>
      <c r="H410" s="44"/>
      <c r="I410" s="225"/>
      <c r="J410" s="44"/>
      <c r="K410" s="44"/>
      <c r="L410" s="48"/>
      <c r="M410" s="226"/>
      <c r="N410" s="227"/>
      <c r="O410" s="88"/>
      <c r="P410" s="88"/>
      <c r="Q410" s="88"/>
      <c r="R410" s="88"/>
      <c r="S410" s="88"/>
      <c r="T410" s="89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T410" s="20" t="s">
        <v>146</v>
      </c>
      <c r="AU410" s="20" t="s">
        <v>91</v>
      </c>
    </row>
    <row r="411" s="13" customFormat="1">
      <c r="A411" s="13"/>
      <c r="B411" s="230"/>
      <c r="C411" s="231"/>
      <c r="D411" s="223" t="s">
        <v>148</v>
      </c>
      <c r="E411" s="232" t="s">
        <v>42</v>
      </c>
      <c r="F411" s="233" t="s">
        <v>1112</v>
      </c>
      <c r="G411" s="231"/>
      <c r="H411" s="232" t="s">
        <v>42</v>
      </c>
      <c r="I411" s="234"/>
      <c r="J411" s="231"/>
      <c r="K411" s="231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148</v>
      </c>
      <c r="AU411" s="239" t="s">
        <v>91</v>
      </c>
      <c r="AV411" s="13" t="s">
        <v>86</v>
      </c>
      <c r="AW411" s="13" t="s">
        <v>40</v>
      </c>
      <c r="AX411" s="13" t="s">
        <v>81</v>
      </c>
      <c r="AY411" s="239" t="s">
        <v>135</v>
      </c>
    </row>
    <row r="412" s="14" customFormat="1">
      <c r="A412" s="14"/>
      <c r="B412" s="240"/>
      <c r="C412" s="241"/>
      <c r="D412" s="223" t="s">
        <v>148</v>
      </c>
      <c r="E412" s="242" t="s">
        <v>42</v>
      </c>
      <c r="F412" s="243" t="s">
        <v>86</v>
      </c>
      <c r="G412" s="241"/>
      <c r="H412" s="244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148</v>
      </c>
      <c r="AU412" s="250" t="s">
        <v>91</v>
      </c>
      <c r="AV412" s="14" t="s">
        <v>91</v>
      </c>
      <c r="AW412" s="14" t="s">
        <v>40</v>
      </c>
      <c r="AX412" s="14" t="s">
        <v>81</v>
      </c>
      <c r="AY412" s="250" t="s">
        <v>135</v>
      </c>
    </row>
    <row r="413" s="2" customFormat="1" ht="24.15" customHeight="1">
      <c r="A413" s="42"/>
      <c r="B413" s="43"/>
      <c r="C413" s="210" t="s">
        <v>541</v>
      </c>
      <c r="D413" s="210" t="s">
        <v>138</v>
      </c>
      <c r="E413" s="211" t="s">
        <v>938</v>
      </c>
      <c r="F413" s="212" t="s">
        <v>939</v>
      </c>
      <c r="G413" s="213" t="s">
        <v>286</v>
      </c>
      <c r="H413" s="214">
        <v>1</v>
      </c>
      <c r="I413" s="215"/>
      <c r="J413" s="216">
        <f>ROUND(I413*H413,2)</f>
        <v>0</v>
      </c>
      <c r="K413" s="212" t="s">
        <v>142</v>
      </c>
      <c r="L413" s="48"/>
      <c r="M413" s="217" t="s">
        <v>42</v>
      </c>
      <c r="N413" s="218" t="s">
        <v>52</v>
      </c>
      <c r="O413" s="88"/>
      <c r="P413" s="219">
        <f>O413*H413</f>
        <v>0</v>
      </c>
      <c r="Q413" s="219">
        <v>0.12422</v>
      </c>
      <c r="R413" s="219">
        <f>Q413*H413</f>
        <v>0.12422</v>
      </c>
      <c r="S413" s="219">
        <v>0</v>
      </c>
      <c r="T413" s="220">
        <f>S413*H413</f>
        <v>0</v>
      </c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R413" s="221" t="s">
        <v>97</v>
      </c>
      <c r="AT413" s="221" t="s">
        <v>138</v>
      </c>
      <c r="AU413" s="221" t="s">
        <v>91</v>
      </c>
      <c r="AY413" s="20" t="s">
        <v>135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20" t="s">
        <v>86</v>
      </c>
      <c r="BK413" s="222">
        <f>ROUND(I413*H413,2)</f>
        <v>0</v>
      </c>
      <c r="BL413" s="20" t="s">
        <v>97</v>
      </c>
      <c r="BM413" s="221" t="s">
        <v>940</v>
      </c>
    </row>
    <row r="414" s="2" customFormat="1">
      <c r="A414" s="42"/>
      <c r="B414" s="43"/>
      <c r="C414" s="44"/>
      <c r="D414" s="223" t="s">
        <v>144</v>
      </c>
      <c r="E414" s="44"/>
      <c r="F414" s="224" t="s">
        <v>941</v>
      </c>
      <c r="G414" s="44"/>
      <c r="H414" s="44"/>
      <c r="I414" s="225"/>
      <c r="J414" s="44"/>
      <c r="K414" s="44"/>
      <c r="L414" s="48"/>
      <c r="M414" s="226"/>
      <c r="N414" s="227"/>
      <c r="O414" s="88"/>
      <c r="P414" s="88"/>
      <c r="Q414" s="88"/>
      <c r="R414" s="88"/>
      <c r="S414" s="88"/>
      <c r="T414" s="89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T414" s="20" t="s">
        <v>144</v>
      </c>
      <c r="AU414" s="20" t="s">
        <v>91</v>
      </c>
    </row>
    <row r="415" s="2" customFormat="1">
      <c r="A415" s="42"/>
      <c r="B415" s="43"/>
      <c r="C415" s="44"/>
      <c r="D415" s="228" t="s">
        <v>146</v>
      </c>
      <c r="E415" s="44"/>
      <c r="F415" s="229" t="s">
        <v>942</v>
      </c>
      <c r="G415" s="44"/>
      <c r="H415" s="44"/>
      <c r="I415" s="225"/>
      <c r="J415" s="44"/>
      <c r="K415" s="44"/>
      <c r="L415" s="48"/>
      <c r="M415" s="226"/>
      <c r="N415" s="227"/>
      <c r="O415" s="88"/>
      <c r="P415" s="88"/>
      <c r="Q415" s="88"/>
      <c r="R415" s="88"/>
      <c r="S415" s="88"/>
      <c r="T415" s="89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T415" s="20" t="s">
        <v>146</v>
      </c>
      <c r="AU415" s="20" t="s">
        <v>91</v>
      </c>
    </row>
    <row r="416" s="13" customFormat="1">
      <c r="A416" s="13"/>
      <c r="B416" s="230"/>
      <c r="C416" s="231"/>
      <c r="D416" s="223" t="s">
        <v>148</v>
      </c>
      <c r="E416" s="232" t="s">
        <v>42</v>
      </c>
      <c r="F416" s="233" t="s">
        <v>1112</v>
      </c>
      <c r="G416" s="231"/>
      <c r="H416" s="232" t="s">
        <v>42</v>
      </c>
      <c r="I416" s="234"/>
      <c r="J416" s="231"/>
      <c r="K416" s="231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148</v>
      </c>
      <c r="AU416" s="239" t="s">
        <v>91</v>
      </c>
      <c r="AV416" s="13" t="s">
        <v>86</v>
      </c>
      <c r="AW416" s="13" t="s">
        <v>40</v>
      </c>
      <c r="AX416" s="13" t="s">
        <v>81</v>
      </c>
      <c r="AY416" s="239" t="s">
        <v>135</v>
      </c>
    </row>
    <row r="417" s="14" customFormat="1">
      <c r="A417" s="14"/>
      <c r="B417" s="240"/>
      <c r="C417" s="241"/>
      <c r="D417" s="223" t="s">
        <v>148</v>
      </c>
      <c r="E417" s="242" t="s">
        <v>42</v>
      </c>
      <c r="F417" s="243" t="s">
        <v>86</v>
      </c>
      <c r="G417" s="241"/>
      <c r="H417" s="244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148</v>
      </c>
      <c r="AU417" s="250" t="s">
        <v>91</v>
      </c>
      <c r="AV417" s="14" t="s">
        <v>91</v>
      </c>
      <c r="AW417" s="14" t="s">
        <v>40</v>
      </c>
      <c r="AX417" s="14" t="s">
        <v>86</v>
      </c>
      <c r="AY417" s="250" t="s">
        <v>135</v>
      </c>
    </row>
    <row r="418" s="2" customFormat="1" ht="24.15" customHeight="1">
      <c r="A418" s="42"/>
      <c r="B418" s="43"/>
      <c r="C418" s="210" t="s">
        <v>549</v>
      </c>
      <c r="D418" s="210" t="s">
        <v>138</v>
      </c>
      <c r="E418" s="211" t="s">
        <v>943</v>
      </c>
      <c r="F418" s="212" t="s">
        <v>944</v>
      </c>
      <c r="G418" s="213" t="s">
        <v>286</v>
      </c>
      <c r="H418" s="214">
        <v>1</v>
      </c>
      <c r="I418" s="215"/>
      <c r="J418" s="216">
        <f>ROUND(I418*H418,2)</f>
        <v>0</v>
      </c>
      <c r="K418" s="212" t="s">
        <v>142</v>
      </c>
      <c r="L418" s="48"/>
      <c r="M418" s="217" t="s">
        <v>42</v>
      </c>
      <c r="N418" s="218" t="s">
        <v>52</v>
      </c>
      <c r="O418" s="88"/>
      <c r="P418" s="219">
        <f>O418*H418</f>
        <v>0</v>
      </c>
      <c r="Q418" s="219">
        <v>0.21734000000000001</v>
      </c>
      <c r="R418" s="219">
        <f>Q418*H418</f>
        <v>0.21734000000000001</v>
      </c>
      <c r="S418" s="219">
        <v>0</v>
      </c>
      <c r="T418" s="220">
        <f>S418*H418</f>
        <v>0</v>
      </c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R418" s="221" t="s">
        <v>97</v>
      </c>
      <c r="AT418" s="221" t="s">
        <v>138</v>
      </c>
      <c r="AU418" s="221" t="s">
        <v>91</v>
      </c>
      <c r="AY418" s="20" t="s">
        <v>135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20" t="s">
        <v>86</v>
      </c>
      <c r="BK418" s="222">
        <f>ROUND(I418*H418,2)</f>
        <v>0</v>
      </c>
      <c r="BL418" s="20" t="s">
        <v>97</v>
      </c>
      <c r="BM418" s="221" t="s">
        <v>945</v>
      </c>
    </row>
    <row r="419" s="2" customFormat="1">
      <c r="A419" s="42"/>
      <c r="B419" s="43"/>
      <c r="C419" s="44"/>
      <c r="D419" s="223" t="s">
        <v>144</v>
      </c>
      <c r="E419" s="44"/>
      <c r="F419" s="224" t="s">
        <v>944</v>
      </c>
      <c r="G419" s="44"/>
      <c r="H419" s="44"/>
      <c r="I419" s="225"/>
      <c r="J419" s="44"/>
      <c r="K419" s="44"/>
      <c r="L419" s="48"/>
      <c r="M419" s="226"/>
      <c r="N419" s="227"/>
      <c r="O419" s="88"/>
      <c r="P419" s="88"/>
      <c r="Q419" s="88"/>
      <c r="R419" s="88"/>
      <c r="S419" s="88"/>
      <c r="T419" s="89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T419" s="20" t="s">
        <v>144</v>
      </c>
      <c r="AU419" s="20" t="s">
        <v>91</v>
      </c>
    </row>
    <row r="420" s="2" customFormat="1">
      <c r="A420" s="42"/>
      <c r="B420" s="43"/>
      <c r="C420" s="44"/>
      <c r="D420" s="228" t="s">
        <v>146</v>
      </c>
      <c r="E420" s="44"/>
      <c r="F420" s="229" t="s">
        <v>946</v>
      </c>
      <c r="G420" s="44"/>
      <c r="H420" s="44"/>
      <c r="I420" s="225"/>
      <c r="J420" s="44"/>
      <c r="K420" s="44"/>
      <c r="L420" s="48"/>
      <c r="M420" s="226"/>
      <c r="N420" s="227"/>
      <c r="O420" s="88"/>
      <c r="P420" s="88"/>
      <c r="Q420" s="88"/>
      <c r="R420" s="88"/>
      <c r="S420" s="88"/>
      <c r="T420" s="89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T420" s="20" t="s">
        <v>146</v>
      </c>
      <c r="AU420" s="20" t="s">
        <v>91</v>
      </c>
    </row>
    <row r="421" s="2" customFormat="1">
      <c r="A421" s="42"/>
      <c r="B421" s="43"/>
      <c r="C421" s="44"/>
      <c r="D421" s="223" t="s">
        <v>189</v>
      </c>
      <c r="E421" s="44"/>
      <c r="F421" s="261" t="s">
        <v>947</v>
      </c>
      <c r="G421" s="44"/>
      <c r="H421" s="44"/>
      <c r="I421" s="225"/>
      <c r="J421" s="44"/>
      <c r="K421" s="44"/>
      <c r="L421" s="48"/>
      <c r="M421" s="226"/>
      <c r="N421" s="227"/>
      <c r="O421" s="88"/>
      <c r="P421" s="88"/>
      <c r="Q421" s="88"/>
      <c r="R421" s="88"/>
      <c r="S421" s="88"/>
      <c r="T421" s="89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T421" s="20" t="s">
        <v>189</v>
      </c>
      <c r="AU421" s="20" t="s">
        <v>91</v>
      </c>
    </row>
    <row r="422" s="13" customFormat="1">
      <c r="A422" s="13"/>
      <c r="B422" s="230"/>
      <c r="C422" s="231"/>
      <c r="D422" s="223" t="s">
        <v>148</v>
      </c>
      <c r="E422" s="232" t="s">
        <v>42</v>
      </c>
      <c r="F422" s="233" t="s">
        <v>1112</v>
      </c>
      <c r="G422" s="231"/>
      <c r="H422" s="232" t="s">
        <v>42</v>
      </c>
      <c r="I422" s="234"/>
      <c r="J422" s="231"/>
      <c r="K422" s="231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148</v>
      </c>
      <c r="AU422" s="239" t="s">
        <v>91</v>
      </c>
      <c r="AV422" s="13" t="s">
        <v>86</v>
      </c>
      <c r="AW422" s="13" t="s">
        <v>40</v>
      </c>
      <c r="AX422" s="13" t="s">
        <v>81</v>
      </c>
      <c r="AY422" s="239" t="s">
        <v>135</v>
      </c>
    </row>
    <row r="423" s="14" customFormat="1">
      <c r="A423" s="14"/>
      <c r="B423" s="240"/>
      <c r="C423" s="241"/>
      <c r="D423" s="223" t="s">
        <v>148</v>
      </c>
      <c r="E423" s="242" t="s">
        <v>42</v>
      </c>
      <c r="F423" s="243" t="s">
        <v>86</v>
      </c>
      <c r="G423" s="241"/>
      <c r="H423" s="244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148</v>
      </c>
      <c r="AU423" s="250" t="s">
        <v>91</v>
      </c>
      <c r="AV423" s="14" t="s">
        <v>91</v>
      </c>
      <c r="AW423" s="14" t="s">
        <v>40</v>
      </c>
      <c r="AX423" s="14" t="s">
        <v>86</v>
      </c>
      <c r="AY423" s="250" t="s">
        <v>135</v>
      </c>
    </row>
    <row r="424" s="2" customFormat="1" ht="33" customHeight="1">
      <c r="A424" s="42"/>
      <c r="B424" s="43"/>
      <c r="C424" s="210" t="s">
        <v>194</v>
      </c>
      <c r="D424" s="210" t="s">
        <v>138</v>
      </c>
      <c r="E424" s="211" t="s">
        <v>400</v>
      </c>
      <c r="F424" s="212" t="s">
        <v>948</v>
      </c>
      <c r="G424" s="213" t="s">
        <v>286</v>
      </c>
      <c r="H424" s="214">
        <v>24</v>
      </c>
      <c r="I424" s="215"/>
      <c r="J424" s="216">
        <f>ROUND(I424*H424,2)</f>
        <v>0</v>
      </c>
      <c r="K424" s="212" t="s">
        <v>42</v>
      </c>
      <c r="L424" s="48"/>
      <c r="M424" s="217" t="s">
        <v>42</v>
      </c>
      <c r="N424" s="218" t="s">
        <v>52</v>
      </c>
      <c r="O424" s="88"/>
      <c r="P424" s="219">
        <f>O424*H424</f>
        <v>0</v>
      </c>
      <c r="Q424" s="219">
        <v>0.31108000000000002</v>
      </c>
      <c r="R424" s="219">
        <f>Q424*H424</f>
        <v>7.4659200000000006</v>
      </c>
      <c r="S424" s="219">
        <v>0</v>
      </c>
      <c r="T424" s="220">
        <f>S424*H424</f>
        <v>0</v>
      </c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R424" s="221" t="s">
        <v>97</v>
      </c>
      <c r="AT424" s="221" t="s">
        <v>138</v>
      </c>
      <c r="AU424" s="221" t="s">
        <v>91</v>
      </c>
      <c r="AY424" s="20" t="s">
        <v>135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20" t="s">
        <v>86</v>
      </c>
      <c r="BK424" s="222">
        <f>ROUND(I424*H424,2)</f>
        <v>0</v>
      </c>
      <c r="BL424" s="20" t="s">
        <v>97</v>
      </c>
      <c r="BM424" s="221" t="s">
        <v>402</v>
      </c>
    </row>
    <row r="425" s="2" customFormat="1">
      <c r="A425" s="42"/>
      <c r="B425" s="43"/>
      <c r="C425" s="44"/>
      <c r="D425" s="223" t="s">
        <v>144</v>
      </c>
      <c r="E425" s="44"/>
      <c r="F425" s="224" t="s">
        <v>403</v>
      </c>
      <c r="G425" s="44"/>
      <c r="H425" s="44"/>
      <c r="I425" s="225"/>
      <c r="J425" s="44"/>
      <c r="K425" s="44"/>
      <c r="L425" s="48"/>
      <c r="M425" s="226"/>
      <c r="N425" s="227"/>
      <c r="O425" s="88"/>
      <c r="P425" s="88"/>
      <c r="Q425" s="88"/>
      <c r="R425" s="88"/>
      <c r="S425" s="88"/>
      <c r="T425" s="89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T425" s="20" t="s">
        <v>144</v>
      </c>
      <c r="AU425" s="20" t="s">
        <v>91</v>
      </c>
    </row>
    <row r="426" s="13" customFormat="1">
      <c r="A426" s="13"/>
      <c r="B426" s="230"/>
      <c r="C426" s="231"/>
      <c r="D426" s="223" t="s">
        <v>148</v>
      </c>
      <c r="E426" s="232" t="s">
        <v>42</v>
      </c>
      <c r="F426" s="233" t="s">
        <v>1207</v>
      </c>
      <c r="G426" s="231"/>
      <c r="H426" s="232" t="s">
        <v>42</v>
      </c>
      <c r="I426" s="234"/>
      <c r="J426" s="231"/>
      <c r="K426" s="231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148</v>
      </c>
      <c r="AU426" s="239" t="s">
        <v>91</v>
      </c>
      <c r="AV426" s="13" t="s">
        <v>86</v>
      </c>
      <c r="AW426" s="13" t="s">
        <v>40</v>
      </c>
      <c r="AX426" s="13" t="s">
        <v>81</v>
      </c>
      <c r="AY426" s="239" t="s">
        <v>135</v>
      </c>
    </row>
    <row r="427" s="14" customFormat="1">
      <c r="A427" s="14"/>
      <c r="B427" s="240"/>
      <c r="C427" s="241"/>
      <c r="D427" s="223" t="s">
        <v>148</v>
      </c>
      <c r="E427" s="242" t="s">
        <v>42</v>
      </c>
      <c r="F427" s="243" t="s">
        <v>315</v>
      </c>
      <c r="G427" s="241"/>
      <c r="H427" s="244">
        <v>24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148</v>
      </c>
      <c r="AU427" s="250" t="s">
        <v>91</v>
      </c>
      <c r="AV427" s="14" t="s">
        <v>91</v>
      </c>
      <c r="AW427" s="14" t="s">
        <v>40</v>
      </c>
      <c r="AX427" s="14" t="s">
        <v>86</v>
      </c>
      <c r="AY427" s="250" t="s">
        <v>135</v>
      </c>
    </row>
    <row r="428" s="2" customFormat="1" ht="24.15" customHeight="1">
      <c r="A428" s="42"/>
      <c r="B428" s="43"/>
      <c r="C428" s="210" t="s">
        <v>562</v>
      </c>
      <c r="D428" s="210" t="s">
        <v>138</v>
      </c>
      <c r="E428" s="211" t="s">
        <v>412</v>
      </c>
      <c r="F428" s="212" t="s">
        <v>413</v>
      </c>
      <c r="G428" s="213" t="s">
        <v>286</v>
      </c>
      <c r="H428" s="214">
        <v>3</v>
      </c>
      <c r="I428" s="215"/>
      <c r="J428" s="216">
        <f>ROUND(I428*H428,2)</f>
        <v>0</v>
      </c>
      <c r="K428" s="212" t="s">
        <v>42</v>
      </c>
      <c r="L428" s="48"/>
      <c r="M428" s="217" t="s">
        <v>42</v>
      </c>
      <c r="N428" s="218" t="s">
        <v>52</v>
      </c>
      <c r="O428" s="88"/>
      <c r="P428" s="219">
        <f>O428*H428</f>
        <v>0</v>
      </c>
      <c r="Q428" s="219">
        <v>0.42080000000000001</v>
      </c>
      <c r="R428" s="219">
        <f>Q428*H428</f>
        <v>1.2624</v>
      </c>
      <c r="S428" s="219">
        <v>0</v>
      </c>
      <c r="T428" s="220">
        <f>S428*H428</f>
        <v>0</v>
      </c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R428" s="221" t="s">
        <v>97</v>
      </c>
      <c r="AT428" s="221" t="s">
        <v>138</v>
      </c>
      <c r="AU428" s="221" t="s">
        <v>91</v>
      </c>
      <c r="AY428" s="20" t="s">
        <v>135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20" t="s">
        <v>86</v>
      </c>
      <c r="BK428" s="222">
        <f>ROUND(I428*H428,2)</f>
        <v>0</v>
      </c>
      <c r="BL428" s="20" t="s">
        <v>97</v>
      </c>
      <c r="BM428" s="221" t="s">
        <v>414</v>
      </c>
    </row>
    <row r="429" s="2" customFormat="1">
      <c r="A429" s="42"/>
      <c r="B429" s="43"/>
      <c r="C429" s="44"/>
      <c r="D429" s="223" t="s">
        <v>144</v>
      </c>
      <c r="E429" s="44"/>
      <c r="F429" s="224" t="s">
        <v>415</v>
      </c>
      <c r="G429" s="44"/>
      <c r="H429" s="44"/>
      <c r="I429" s="225"/>
      <c r="J429" s="44"/>
      <c r="K429" s="44"/>
      <c r="L429" s="48"/>
      <c r="M429" s="226"/>
      <c r="N429" s="227"/>
      <c r="O429" s="88"/>
      <c r="P429" s="88"/>
      <c r="Q429" s="88"/>
      <c r="R429" s="88"/>
      <c r="S429" s="88"/>
      <c r="T429" s="89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T429" s="20" t="s">
        <v>144</v>
      </c>
      <c r="AU429" s="20" t="s">
        <v>91</v>
      </c>
    </row>
    <row r="430" s="13" customFormat="1">
      <c r="A430" s="13"/>
      <c r="B430" s="230"/>
      <c r="C430" s="231"/>
      <c r="D430" s="223" t="s">
        <v>148</v>
      </c>
      <c r="E430" s="232" t="s">
        <v>42</v>
      </c>
      <c r="F430" s="233" t="s">
        <v>1208</v>
      </c>
      <c r="G430" s="231"/>
      <c r="H430" s="232" t="s">
        <v>42</v>
      </c>
      <c r="I430" s="234"/>
      <c r="J430" s="231"/>
      <c r="K430" s="231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148</v>
      </c>
      <c r="AU430" s="239" t="s">
        <v>91</v>
      </c>
      <c r="AV430" s="13" t="s">
        <v>86</v>
      </c>
      <c r="AW430" s="13" t="s">
        <v>40</v>
      </c>
      <c r="AX430" s="13" t="s">
        <v>81</v>
      </c>
      <c r="AY430" s="239" t="s">
        <v>135</v>
      </c>
    </row>
    <row r="431" s="14" customFormat="1">
      <c r="A431" s="14"/>
      <c r="B431" s="240"/>
      <c r="C431" s="241"/>
      <c r="D431" s="223" t="s">
        <v>148</v>
      </c>
      <c r="E431" s="242" t="s">
        <v>42</v>
      </c>
      <c r="F431" s="243" t="s">
        <v>94</v>
      </c>
      <c r="G431" s="241"/>
      <c r="H431" s="244">
        <v>3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148</v>
      </c>
      <c r="AU431" s="250" t="s">
        <v>91</v>
      </c>
      <c r="AV431" s="14" t="s">
        <v>91</v>
      </c>
      <c r="AW431" s="14" t="s">
        <v>40</v>
      </c>
      <c r="AX431" s="14" t="s">
        <v>86</v>
      </c>
      <c r="AY431" s="250" t="s">
        <v>135</v>
      </c>
    </row>
    <row r="432" s="2" customFormat="1" ht="24.15" customHeight="1">
      <c r="A432" s="42"/>
      <c r="B432" s="43"/>
      <c r="C432" s="210" t="s">
        <v>573</v>
      </c>
      <c r="D432" s="210" t="s">
        <v>138</v>
      </c>
      <c r="E432" s="211" t="s">
        <v>429</v>
      </c>
      <c r="F432" s="212" t="s">
        <v>430</v>
      </c>
      <c r="G432" s="213" t="s">
        <v>158</v>
      </c>
      <c r="H432" s="214">
        <v>9.2460000000000004</v>
      </c>
      <c r="I432" s="215"/>
      <c r="J432" s="216">
        <f>ROUND(I432*H432,2)</f>
        <v>0</v>
      </c>
      <c r="K432" s="212" t="s">
        <v>142</v>
      </c>
      <c r="L432" s="48"/>
      <c r="M432" s="217" t="s">
        <v>42</v>
      </c>
      <c r="N432" s="218" t="s">
        <v>52</v>
      </c>
      <c r="O432" s="88"/>
      <c r="P432" s="219">
        <f>O432*H432</f>
        <v>0</v>
      </c>
      <c r="Q432" s="219">
        <v>0</v>
      </c>
      <c r="R432" s="219">
        <f>Q432*H432</f>
        <v>0</v>
      </c>
      <c r="S432" s="219">
        <v>0</v>
      </c>
      <c r="T432" s="220">
        <f>S432*H432</f>
        <v>0</v>
      </c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R432" s="221" t="s">
        <v>97</v>
      </c>
      <c r="AT432" s="221" t="s">
        <v>138</v>
      </c>
      <c r="AU432" s="221" t="s">
        <v>91</v>
      </c>
      <c r="AY432" s="20" t="s">
        <v>135</v>
      </c>
      <c r="BE432" s="222">
        <f>IF(N432="základní",J432,0)</f>
        <v>0</v>
      </c>
      <c r="BF432" s="222">
        <f>IF(N432="snížená",J432,0)</f>
        <v>0</v>
      </c>
      <c r="BG432" s="222">
        <f>IF(N432="zákl. přenesená",J432,0)</f>
        <v>0</v>
      </c>
      <c r="BH432" s="222">
        <f>IF(N432="sníž. přenesená",J432,0)</f>
        <v>0</v>
      </c>
      <c r="BI432" s="222">
        <f>IF(N432="nulová",J432,0)</f>
        <v>0</v>
      </c>
      <c r="BJ432" s="20" t="s">
        <v>86</v>
      </c>
      <c r="BK432" s="222">
        <f>ROUND(I432*H432,2)</f>
        <v>0</v>
      </c>
      <c r="BL432" s="20" t="s">
        <v>97</v>
      </c>
      <c r="BM432" s="221" t="s">
        <v>431</v>
      </c>
    </row>
    <row r="433" s="2" customFormat="1">
      <c r="A433" s="42"/>
      <c r="B433" s="43"/>
      <c r="C433" s="44"/>
      <c r="D433" s="223" t="s">
        <v>144</v>
      </c>
      <c r="E433" s="44"/>
      <c r="F433" s="224" t="s">
        <v>432</v>
      </c>
      <c r="G433" s="44"/>
      <c r="H433" s="44"/>
      <c r="I433" s="225"/>
      <c r="J433" s="44"/>
      <c r="K433" s="44"/>
      <c r="L433" s="48"/>
      <c r="M433" s="226"/>
      <c r="N433" s="227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144</v>
      </c>
      <c r="AU433" s="20" t="s">
        <v>91</v>
      </c>
    </row>
    <row r="434" s="2" customFormat="1">
      <c r="A434" s="42"/>
      <c r="B434" s="43"/>
      <c r="C434" s="44"/>
      <c r="D434" s="228" t="s">
        <v>146</v>
      </c>
      <c r="E434" s="44"/>
      <c r="F434" s="229" t="s">
        <v>433</v>
      </c>
      <c r="G434" s="44"/>
      <c r="H434" s="44"/>
      <c r="I434" s="225"/>
      <c r="J434" s="44"/>
      <c r="K434" s="44"/>
      <c r="L434" s="48"/>
      <c r="M434" s="226"/>
      <c r="N434" s="227"/>
      <c r="O434" s="88"/>
      <c r="P434" s="88"/>
      <c r="Q434" s="88"/>
      <c r="R434" s="88"/>
      <c r="S434" s="88"/>
      <c r="T434" s="89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T434" s="20" t="s">
        <v>146</v>
      </c>
      <c r="AU434" s="20" t="s">
        <v>91</v>
      </c>
    </row>
    <row r="435" s="2" customFormat="1">
      <c r="A435" s="42"/>
      <c r="B435" s="43"/>
      <c r="C435" s="44"/>
      <c r="D435" s="223" t="s">
        <v>189</v>
      </c>
      <c r="E435" s="44"/>
      <c r="F435" s="261" t="s">
        <v>434</v>
      </c>
      <c r="G435" s="44"/>
      <c r="H435" s="44"/>
      <c r="I435" s="225"/>
      <c r="J435" s="44"/>
      <c r="K435" s="44"/>
      <c r="L435" s="48"/>
      <c r="M435" s="226"/>
      <c r="N435" s="227"/>
      <c r="O435" s="88"/>
      <c r="P435" s="88"/>
      <c r="Q435" s="88"/>
      <c r="R435" s="88"/>
      <c r="S435" s="88"/>
      <c r="T435" s="89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T435" s="20" t="s">
        <v>189</v>
      </c>
      <c r="AU435" s="20" t="s">
        <v>91</v>
      </c>
    </row>
    <row r="436" s="12" customFormat="1" ht="22.8" customHeight="1">
      <c r="A436" s="12"/>
      <c r="B436" s="194"/>
      <c r="C436" s="195"/>
      <c r="D436" s="196" t="s">
        <v>80</v>
      </c>
      <c r="E436" s="208" t="s">
        <v>951</v>
      </c>
      <c r="F436" s="208" t="s">
        <v>952</v>
      </c>
      <c r="G436" s="195"/>
      <c r="H436" s="195"/>
      <c r="I436" s="198"/>
      <c r="J436" s="209">
        <f>BK436</f>
        <v>0</v>
      </c>
      <c r="K436" s="195"/>
      <c r="L436" s="200"/>
      <c r="M436" s="201"/>
      <c r="N436" s="202"/>
      <c r="O436" s="202"/>
      <c r="P436" s="203">
        <f>SUM(P437:P440)</f>
        <v>0</v>
      </c>
      <c r="Q436" s="202"/>
      <c r="R436" s="203">
        <f>SUM(R437:R440)</f>
        <v>0</v>
      </c>
      <c r="S436" s="202"/>
      <c r="T436" s="204">
        <f>SUM(T437:T440)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5" t="s">
        <v>86</v>
      </c>
      <c r="AT436" s="206" t="s">
        <v>80</v>
      </c>
      <c r="AU436" s="206" t="s">
        <v>86</v>
      </c>
      <c r="AY436" s="205" t="s">
        <v>135</v>
      </c>
      <c r="BK436" s="207">
        <f>SUM(BK437:BK440)</f>
        <v>0</v>
      </c>
    </row>
    <row r="437" s="2" customFormat="1" ht="24.15" customHeight="1">
      <c r="A437" s="42"/>
      <c r="B437" s="43"/>
      <c r="C437" s="210" t="s">
        <v>582</v>
      </c>
      <c r="D437" s="210" t="s">
        <v>138</v>
      </c>
      <c r="E437" s="211" t="s">
        <v>953</v>
      </c>
      <c r="F437" s="212" t="s">
        <v>954</v>
      </c>
      <c r="G437" s="213" t="s">
        <v>286</v>
      </c>
      <c r="H437" s="214">
        <v>1</v>
      </c>
      <c r="I437" s="215"/>
      <c r="J437" s="216">
        <f>ROUND(I437*H437,2)</f>
        <v>0</v>
      </c>
      <c r="K437" s="212" t="s">
        <v>42</v>
      </c>
      <c r="L437" s="48"/>
      <c r="M437" s="217" t="s">
        <v>42</v>
      </c>
      <c r="N437" s="218" t="s">
        <v>52</v>
      </c>
      <c r="O437" s="88"/>
      <c r="P437" s="219">
        <f>O437*H437</f>
        <v>0</v>
      </c>
      <c r="Q437" s="219">
        <v>0</v>
      </c>
      <c r="R437" s="219">
        <f>Q437*H437</f>
        <v>0</v>
      </c>
      <c r="S437" s="219">
        <v>0</v>
      </c>
      <c r="T437" s="220">
        <f>S437*H437</f>
        <v>0</v>
      </c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R437" s="221" t="s">
        <v>97</v>
      </c>
      <c r="AT437" s="221" t="s">
        <v>138</v>
      </c>
      <c r="AU437" s="221" t="s">
        <v>91</v>
      </c>
      <c r="AY437" s="20" t="s">
        <v>135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20" t="s">
        <v>86</v>
      </c>
      <c r="BK437" s="222">
        <f>ROUND(I437*H437,2)</f>
        <v>0</v>
      </c>
      <c r="BL437" s="20" t="s">
        <v>97</v>
      </c>
      <c r="BM437" s="221" t="s">
        <v>955</v>
      </c>
    </row>
    <row r="438" s="2" customFormat="1">
      <c r="A438" s="42"/>
      <c r="B438" s="43"/>
      <c r="C438" s="44"/>
      <c r="D438" s="223" t="s">
        <v>144</v>
      </c>
      <c r="E438" s="44"/>
      <c r="F438" s="224" t="s">
        <v>956</v>
      </c>
      <c r="G438" s="44"/>
      <c r="H438" s="44"/>
      <c r="I438" s="225"/>
      <c r="J438" s="44"/>
      <c r="K438" s="44"/>
      <c r="L438" s="48"/>
      <c r="M438" s="226"/>
      <c r="N438" s="227"/>
      <c r="O438" s="88"/>
      <c r="P438" s="88"/>
      <c r="Q438" s="88"/>
      <c r="R438" s="88"/>
      <c r="S438" s="88"/>
      <c r="T438" s="89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T438" s="20" t="s">
        <v>144</v>
      </c>
      <c r="AU438" s="20" t="s">
        <v>91</v>
      </c>
    </row>
    <row r="439" s="13" customFormat="1">
      <c r="A439" s="13"/>
      <c r="B439" s="230"/>
      <c r="C439" s="231"/>
      <c r="D439" s="223" t="s">
        <v>148</v>
      </c>
      <c r="E439" s="232" t="s">
        <v>42</v>
      </c>
      <c r="F439" s="233" t="s">
        <v>1209</v>
      </c>
      <c r="G439" s="231"/>
      <c r="H439" s="232" t="s">
        <v>42</v>
      </c>
      <c r="I439" s="234"/>
      <c r="J439" s="231"/>
      <c r="K439" s="231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148</v>
      </c>
      <c r="AU439" s="239" t="s">
        <v>91</v>
      </c>
      <c r="AV439" s="13" t="s">
        <v>86</v>
      </c>
      <c r="AW439" s="13" t="s">
        <v>40</v>
      </c>
      <c r="AX439" s="13" t="s">
        <v>81</v>
      </c>
      <c r="AY439" s="239" t="s">
        <v>135</v>
      </c>
    </row>
    <row r="440" s="14" customFormat="1">
      <c r="A440" s="14"/>
      <c r="B440" s="240"/>
      <c r="C440" s="241"/>
      <c r="D440" s="223" t="s">
        <v>148</v>
      </c>
      <c r="E440" s="242" t="s">
        <v>42</v>
      </c>
      <c r="F440" s="243" t="s">
        <v>86</v>
      </c>
      <c r="G440" s="241"/>
      <c r="H440" s="244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148</v>
      </c>
      <c r="AU440" s="250" t="s">
        <v>91</v>
      </c>
      <c r="AV440" s="14" t="s">
        <v>91</v>
      </c>
      <c r="AW440" s="14" t="s">
        <v>40</v>
      </c>
      <c r="AX440" s="14" t="s">
        <v>86</v>
      </c>
      <c r="AY440" s="250" t="s">
        <v>135</v>
      </c>
    </row>
    <row r="441" s="12" customFormat="1" ht="22.8" customHeight="1">
      <c r="A441" s="12"/>
      <c r="B441" s="194"/>
      <c r="C441" s="195"/>
      <c r="D441" s="196" t="s">
        <v>80</v>
      </c>
      <c r="E441" s="208" t="s">
        <v>201</v>
      </c>
      <c r="F441" s="208" t="s">
        <v>435</v>
      </c>
      <c r="G441" s="195"/>
      <c r="H441" s="195"/>
      <c r="I441" s="198"/>
      <c r="J441" s="209">
        <f>BK441</f>
        <v>0</v>
      </c>
      <c r="K441" s="195"/>
      <c r="L441" s="200"/>
      <c r="M441" s="201"/>
      <c r="N441" s="202"/>
      <c r="O441" s="202"/>
      <c r="P441" s="203">
        <f>P442+P481</f>
        <v>0</v>
      </c>
      <c r="Q441" s="202"/>
      <c r="R441" s="203">
        <f>R442+R481</f>
        <v>0.16405317999999999</v>
      </c>
      <c r="S441" s="202"/>
      <c r="T441" s="204">
        <f>T442+T481</f>
        <v>573.99629999999991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5" t="s">
        <v>86</v>
      </c>
      <c r="AT441" s="206" t="s">
        <v>80</v>
      </c>
      <c r="AU441" s="206" t="s">
        <v>86</v>
      </c>
      <c r="AY441" s="205" t="s">
        <v>135</v>
      </c>
      <c r="BK441" s="207">
        <f>BK442+BK481</f>
        <v>0</v>
      </c>
    </row>
    <row r="442" s="12" customFormat="1" ht="20.88" customHeight="1">
      <c r="A442" s="12"/>
      <c r="B442" s="194"/>
      <c r="C442" s="195"/>
      <c r="D442" s="196" t="s">
        <v>80</v>
      </c>
      <c r="E442" s="208" t="s">
        <v>436</v>
      </c>
      <c r="F442" s="208" t="s">
        <v>437</v>
      </c>
      <c r="G442" s="195"/>
      <c r="H442" s="195"/>
      <c r="I442" s="198"/>
      <c r="J442" s="209">
        <f>BK442</f>
        <v>0</v>
      </c>
      <c r="K442" s="195"/>
      <c r="L442" s="200"/>
      <c r="M442" s="201"/>
      <c r="N442" s="202"/>
      <c r="O442" s="202"/>
      <c r="P442" s="203">
        <f>SUM(P443:P480)</f>
        <v>0</v>
      </c>
      <c r="Q442" s="202"/>
      <c r="R442" s="203">
        <f>SUM(R443:R480)</f>
        <v>0.099366179999999998</v>
      </c>
      <c r="S442" s="202"/>
      <c r="T442" s="204">
        <f>SUM(T443:T480)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5" t="s">
        <v>86</v>
      </c>
      <c r="AT442" s="206" t="s">
        <v>80</v>
      </c>
      <c r="AU442" s="206" t="s">
        <v>91</v>
      </c>
      <c r="AY442" s="205" t="s">
        <v>135</v>
      </c>
      <c r="BK442" s="207">
        <f>SUM(BK443:BK480)</f>
        <v>0</v>
      </c>
    </row>
    <row r="443" s="2" customFormat="1" ht="16.5" customHeight="1">
      <c r="A443" s="42"/>
      <c r="B443" s="43"/>
      <c r="C443" s="210" t="s">
        <v>589</v>
      </c>
      <c r="D443" s="210" t="s">
        <v>138</v>
      </c>
      <c r="E443" s="211" t="s">
        <v>439</v>
      </c>
      <c r="F443" s="212" t="s">
        <v>440</v>
      </c>
      <c r="G443" s="213" t="s">
        <v>441</v>
      </c>
      <c r="H443" s="214">
        <v>1</v>
      </c>
      <c r="I443" s="215"/>
      <c r="J443" s="216">
        <f>ROUND(I443*H443,2)</f>
        <v>0</v>
      </c>
      <c r="K443" s="212" t="s">
        <v>142</v>
      </c>
      <c r="L443" s="48"/>
      <c r="M443" s="217" t="s">
        <v>42</v>
      </c>
      <c r="N443" s="218" t="s">
        <v>52</v>
      </c>
      <c r="O443" s="88"/>
      <c r="P443" s="219">
        <f>O443*H443</f>
        <v>0</v>
      </c>
      <c r="Q443" s="219">
        <v>0</v>
      </c>
      <c r="R443" s="219">
        <f>Q443*H443</f>
        <v>0</v>
      </c>
      <c r="S443" s="219">
        <v>0</v>
      </c>
      <c r="T443" s="220">
        <f>S443*H443</f>
        <v>0</v>
      </c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R443" s="221" t="s">
        <v>442</v>
      </c>
      <c r="AT443" s="221" t="s">
        <v>138</v>
      </c>
      <c r="AU443" s="221" t="s">
        <v>94</v>
      </c>
      <c r="AY443" s="20" t="s">
        <v>135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20" t="s">
        <v>86</v>
      </c>
      <c r="BK443" s="222">
        <f>ROUND(I443*H443,2)</f>
        <v>0</v>
      </c>
      <c r="BL443" s="20" t="s">
        <v>442</v>
      </c>
      <c r="BM443" s="221" t="s">
        <v>443</v>
      </c>
    </row>
    <row r="444" s="2" customFormat="1">
      <c r="A444" s="42"/>
      <c r="B444" s="43"/>
      <c r="C444" s="44"/>
      <c r="D444" s="223" t="s">
        <v>144</v>
      </c>
      <c r="E444" s="44"/>
      <c r="F444" s="224" t="s">
        <v>440</v>
      </c>
      <c r="G444" s="44"/>
      <c r="H444" s="44"/>
      <c r="I444" s="225"/>
      <c r="J444" s="44"/>
      <c r="K444" s="44"/>
      <c r="L444" s="48"/>
      <c r="M444" s="226"/>
      <c r="N444" s="227"/>
      <c r="O444" s="88"/>
      <c r="P444" s="88"/>
      <c r="Q444" s="88"/>
      <c r="R444" s="88"/>
      <c r="S444" s="88"/>
      <c r="T444" s="89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T444" s="20" t="s">
        <v>144</v>
      </c>
      <c r="AU444" s="20" t="s">
        <v>94</v>
      </c>
    </row>
    <row r="445" s="2" customFormat="1">
      <c r="A445" s="42"/>
      <c r="B445" s="43"/>
      <c r="C445" s="44"/>
      <c r="D445" s="228" t="s">
        <v>146</v>
      </c>
      <c r="E445" s="44"/>
      <c r="F445" s="229" t="s">
        <v>444</v>
      </c>
      <c r="G445" s="44"/>
      <c r="H445" s="44"/>
      <c r="I445" s="225"/>
      <c r="J445" s="44"/>
      <c r="K445" s="44"/>
      <c r="L445" s="48"/>
      <c r="M445" s="226"/>
      <c r="N445" s="227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146</v>
      </c>
      <c r="AU445" s="20" t="s">
        <v>94</v>
      </c>
    </row>
    <row r="446" s="13" customFormat="1">
      <c r="A446" s="13"/>
      <c r="B446" s="230"/>
      <c r="C446" s="231"/>
      <c r="D446" s="223" t="s">
        <v>148</v>
      </c>
      <c r="E446" s="232" t="s">
        <v>42</v>
      </c>
      <c r="F446" s="233" t="s">
        <v>1210</v>
      </c>
      <c r="G446" s="231"/>
      <c r="H446" s="232" t="s">
        <v>42</v>
      </c>
      <c r="I446" s="234"/>
      <c r="J446" s="231"/>
      <c r="K446" s="231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148</v>
      </c>
      <c r="AU446" s="239" t="s">
        <v>94</v>
      </c>
      <c r="AV446" s="13" t="s">
        <v>86</v>
      </c>
      <c r="AW446" s="13" t="s">
        <v>40</v>
      </c>
      <c r="AX446" s="13" t="s">
        <v>81</v>
      </c>
      <c r="AY446" s="239" t="s">
        <v>135</v>
      </c>
    </row>
    <row r="447" s="13" customFormat="1">
      <c r="A447" s="13"/>
      <c r="B447" s="230"/>
      <c r="C447" s="231"/>
      <c r="D447" s="223" t="s">
        <v>148</v>
      </c>
      <c r="E447" s="232" t="s">
        <v>42</v>
      </c>
      <c r="F447" s="233" t="s">
        <v>1211</v>
      </c>
      <c r="G447" s="231"/>
      <c r="H447" s="232" t="s">
        <v>42</v>
      </c>
      <c r="I447" s="234"/>
      <c r="J447" s="231"/>
      <c r="K447" s="231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148</v>
      </c>
      <c r="AU447" s="239" t="s">
        <v>94</v>
      </c>
      <c r="AV447" s="13" t="s">
        <v>86</v>
      </c>
      <c r="AW447" s="13" t="s">
        <v>40</v>
      </c>
      <c r="AX447" s="13" t="s">
        <v>81</v>
      </c>
      <c r="AY447" s="239" t="s">
        <v>135</v>
      </c>
    </row>
    <row r="448" s="13" customFormat="1">
      <c r="A448" s="13"/>
      <c r="B448" s="230"/>
      <c r="C448" s="231"/>
      <c r="D448" s="223" t="s">
        <v>148</v>
      </c>
      <c r="E448" s="232" t="s">
        <v>42</v>
      </c>
      <c r="F448" s="233" t="s">
        <v>447</v>
      </c>
      <c r="G448" s="231"/>
      <c r="H448" s="232" t="s">
        <v>42</v>
      </c>
      <c r="I448" s="234"/>
      <c r="J448" s="231"/>
      <c r="K448" s="231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148</v>
      </c>
      <c r="AU448" s="239" t="s">
        <v>94</v>
      </c>
      <c r="AV448" s="13" t="s">
        <v>86</v>
      </c>
      <c r="AW448" s="13" t="s">
        <v>40</v>
      </c>
      <c r="AX448" s="13" t="s">
        <v>81</v>
      </c>
      <c r="AY448" s="239" t="s">
        <v>135</v>
      </c>
    </row>
    <row r="449" s="14" customFormat="1">
      <c r="A449" s="14"/>
      <c r="B449" s="240"/>
      <c r="C449" s="241"/>
      <c r="D449" s="223" t="s">
        <v>148</v>
      </c>
      <c r="E449" s="242" t="s">
        <v>42</v>
      </c>
      <c r="F449" s="243" t="s">
        <v>86</v>
      </c>
      <c r="G449" s="241"/>
      <c r="H449" s="244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148</v>
      </c>
      <c r="AU449" s="250" t="s">
        <v>94</v>
      </c>
      <c r="AV449" s="14" t="s">
        <v>91</v>
      </c>
      <c r="AW449" s="14" t="s">
        <v>40</v>
      </c>
      <c r="AX449" s="14" t="s">
        <v>86</v>
      </c>
      <c r="AY449" s="250" t="s">
        <v>135</v>
      </c>
    </row>
    <row r="450" s="2" customFormat="1" ht="24.15" customHeight="1">
      <c r="A450" s="42"/>
      <c r="B450" s="43"/>
      <c r="C450" s="210" t="s">
        <v>598</v>
      </c>
      <c r="D450" s="210" t="s">
        <v>138</v>
      </c>
      <c r="E450" s="211" t="s">
        <v>449</v>
      </c>
      <c r="F450" s="212" t="s">
        <v>450</v>
      </c>
      <c r="G450" s="213" t="s">
        <v>286</v>
      </c>
      <c r="H450" s="214">
        <v>1</v>
      </c>
      <c r="I450" s="215"/>
      <c r="J450" s="216">
        <f>ROUND(I450*H450,2)</f>
        <v>0</v>
      </c>
      <c r="K450" s="212" t="s">
        <v>142</v>
      </c>
      <c r="L450" s="48"/>
      <c r="M450" s="217" t="s">
        <v>42</v>
      </c>
      <c r="N450" s="218" t="s">
        <v>52</v>
      </c>
      <c r="O450" s="88"/>
      <c r="P450" s="219">
        <f>O450*H450</f>
        <v>0</v>
      </c>
      <c r="Q450" s="219">
        <v>0.00069999999999999999</v>
      </c>
      <c r="R450" s="219">
        <f>Q450*H450</f>
        <v>0.00069999999999999999</v>
      </c>
      <c r="S450" s="219">
        <v>0</v>
      </c>
      <c r="T450" s="220">
        <f>S450*H450</f>
        <v>0</v>
      </c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R450" s="221" t="s">
        <v>97</v>
      </c>
      <c r="AT450" s="221" t="s">
        <v>138</v>
      </c>
      <c r="AU450" s="221" t="s">
        <v>94</v>
      </c>
      <c r="AY450" s="20" t="s">
        <v>135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20" t="s">
        <v>86</v>
      </c>
      <c r="BK450" s="222">
        <f>ROUND(I450*H450,2)</f>
        <v>0</v>
      </c>
      <c r="BL450" s="20" t="s">
        <v>97</v>
      </c>
      <c r="BM450" s="221" t="s">
        <v>451</v>
      </c>
    </row>
    <row r="451" s="2" customFormat="1">
      <c r="A451" s="42"/>
      <c r="B451" s="43"/>
      <c r="C451" s="44"/>
      <c r="D451" s="223" t="s">
        <v>144</v>
      </c>
      <c r="E451" s="44"/>
      <c r="F451" s="224" t="s">
        <v>452</v>
      </c>
      <c r="G451" s="44"/>
      <c r="H451" s="44"/>
      <c r="I451" s="225"/>
      <c r="J451" s="44"/>
      <c r="K451" s="44"/>
      <c r="L451" s="48"/>
      <c r="M451" s="226"/>
      <c r="N451" s="227"/>
      <c r="O451" s="88"/>
      <c r="P451" s="88"/>
      <c r="Q451" s="88"/>
      <c r="R451" s="88"/>
      <c r="S451" s="88"/>
      <c r="T451" s="89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T451" s="20" t="s">
        <v>144</v>
      </c>
      <c r="AU451" s="20" t="s">
        <v>94</v>
      </c>
    </row>
    <row r="452" s="2" customFormat="1">
      <c r="A452" s="42"/>
      <c r="B452" s="43"/>
      <c r="C452" s="44"/>
      <c r="D452" s="228" t="s">
        <v>146</v>
      </c>
      <c r="E452" s="44"/>
      <c r="F452" s="229" t="s">
        <v>453</v>
      </c>
      <c r="G452" s="44"/>
      <c r="H452" s="44"/>
      <c r="I452" s="225"/>
      <c r="J452" s="44"/>
      <c r="K452" s="44"/>
      <c r="L452" s="48"/>
      <c r="M452" s="226"/>
      <c r="N452" s="227"/>
      <c r="O452" s="88"/>
      <c r="P452" s="88"/>
      <c r="Q452" s="88"/>
      <c r="R452" s="88"/>
      <c r="S452" s="88"/>
      <c r="T452" s="89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T452" s="20" t="s">
        <v>146</v>
      </c>
      <c r="AU452" s="20" t="s">
        <v>94</v>
      </c>
    </row>
    <row r="453" s="13" customFormat="1">
      <c r="A453" s="13"/>
      <c r="B453" s="230"/>
      <c r="C453" s="231"/>
      <c r="D453" s="223" t="s">
        <v>148</v>
      </c>
      <c r="E453" s="232" t="s">
        <v>42</v>
      </c>
      <c r="F453" s="233" t="s">
        <v>1212</v>
      </c>
      <c r="G453" s="231"/>
      <c r="H453" s="232" t="s">
        <v>42</v>
      </c>
      <c r="I453" s="234"/>
      <c r="J453" s="231"/>
      <c r="K453" s="231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148</v>
      </c>
      <c r="AU453" s="239" t="s">
        <v>94</v>
      </c>
      <c r="AV453" s="13" t="s">
        <v>86</v>
      </c>
      <c r="AW453" s="13" t="s">
        <v>40</v>
      </c>
      <c r="AX453" s="13" t="s">
        <v>81</v>
      </c>
      <c r="AY453" s="239" t="s">
        <v>135</v>
      </c>
    </row>
    <row r="454" s="14" customFormat="1">
      <c r="A454" s="14"/>
      <c r="B454" s="240"/>
      <c r="C454" s="241"/>
      <c r="D454" s="223" t="s">
        <v>148</v>
      </c>
      <c r="E454" s="242" t="s">
        <v>42</v>
      </c>
      <c r="F454" s="243" t="s">
        <v>86</v>
      </c>
      <c r="G454" s="241"/>
      <c r="H454" s="244">
        <v>1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148</v>
      </c>
      <c r="AU454" s="250" t="s">
        <v>94</v>
      </c>
      <c r="AV454" s="14" t="s">
        <v>91</v>
      </c>
      <c r="AW454" s="14" t="s">
        <v>40</v>
      </c>
      <c r="AX454" s="14" t="s">
        <v>81</v>
      </c>
      <c r="AY454" s="250" t="s">
        <v>135</v>
      </c>
    </row>
    <row r="455" s="15" customFormat="1">
      <c r="A455" s="15"/>
      <c r="B455" s="262"/>
      <c r="C455" s="263"/>
      <c r="D455" s="223" t="s">
        <v>148</v>
      </c>
      <c r="E455" s="264" t="s">
        <v>42</v>
      </c>
      <c r="F455" s="265" t="s">
        <v>251</v>
      </c>
      <c r="G455" s="263"/>
      <c r="H455" s="266">
        <v>1</v>
      </c>
      <c r="I455" s="267"/>
      <c r="J455" s="263"/>
      <c r="K455" s="263"/>
      <c r="L455" s="268"/>
      <c r="M455" s="269"/>
      <c r="N455" s="270"/>
      <c r="O455" s="270"/>
      <c r="P455" s="270"/>
      <c r="Q455" s="270"/>
      <c r="R455" s="270"/>
      <c r="S455" s="270"/>
      <c r="T455" s="27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2" t="s">
        <v>148</v>
      </c>
      <c r="AU455" s="272" t="s">
        <v>94</v>
      </c>
      <c r="AV455" s="15" t="s">
        <v>97</v>
      </c>
      <c r="AW455" s="15" t="s">
        <v>4</v>
      </c>
      <c r="AX455" s="15" t="s">
        <v>86</v>
      </c>
      <c r="AY455" s="272" t="s">
        <v>135</v>
      </c>
    </row>
    <row r="456" s="2" customFormat="1" ht="24.15" customHeight="1">
      <c r="A456" s="42"/>
      <c r="B456" s="43"/>
      <c r="C456" s="251" t="s">
        <v>604</v>
      </c>
      <c r="D456" s="251" t="s">
        <v>155</v>
      </c>
      <c r="E456" s="252" t="s">
        <v>1213</v>
      </c>
      <c r="F456" s="253" t="s">
        <v>1214</v>
      </c>
      <c r="G456" s="254" t="s">
        <v>286</v>
      </c>
      <c r="H456" s="255">
        <v>1</v>
      </c>
      <c r="I456" s="256"/>
      <c r="J456" s="257">
        <f>ROUND(I456*H456,2)</f>
        <v>0</v>
      </c>
      <c r="K456" s="253" t="s">
        <v>142</v>
      </c>
      <c r="L456" s="258"/>
      <c r="M456" s="259" t="s">
        <v>42</v>
      </c>
      <c r="N456" s="260" t="s">
        <v>52</v>
      </c>
      <c r="O456" s="88"/>
      <c r="P456" s="219">
        <f>O456*H456</f>
        <v>0</v>
      </c>
      <c r="Q456" s="219">
        <v>0.0025999999999999999</v>
      </c>
      <c r="R456" s="219">
        <f>Q456*H456</f>
        <v>0.0025999999999999999</v>
      </c>
      <c r="S456" s="219">
        <v>0</v>
      </c>
      <c r="T456" s="220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21" t="s">
        <v>159</v>
      </c>
      <c r="AT456" s="221" t="s">
        <v>155</v>
      </c>
      <c r="AU456" s="221" t="s">
        <v>94</v>
      </c>
      <c r="AY456" s="20" t="s">
        <v>135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20" t="s">
        <v>86</v>
      </c>
      <c r="BK456" s="222">
        <f>ROUND(I456*H456,2)</f>
        <v>0</v>
      </c>
      <c r="BL456" s="20" t="s">
        <v>97</v>
      </c>
      <c r="BM456" s="221" t="s">
        <v>1215</v>
      </c>
    </row>
    <row r="457" s="2" customFormat="1">
      <c r="A457" s="42"/>
      <c r="B457" s="43"/>
      <c r="C457" s="44"/>
      <c r="D457" s="223" t="s">
        <v>144</v>
      </c>
      <c r="E457" s="44"/>
      <c r="F457" s="224" t="s">
        <v>1214</v>
      </c>
      <c r="G457" s="44"/>
      <c r="H457" s="44"/>
      <c r="I457" s="225"/>
      <c r="J457" s="44"/>
      <c r="K457" s="44"/>
      <c r="L457" s="48"/>
      <c r="M457" s="226"/>
      <c r="N457" s="227"/>
      <c r="O457" s="88"/>
      <c r="P457" s="88"/>
      <c r="Q457" s="88"/>
      <c r="R457" s="88"/>
      <c r="S457" s="88"/>
      <c r="T457" s="89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T457" s="20" t="s">
        <v>144</v>
      </c>
      <c r="AU457" s="20" t="s">
        <v>94</v>
      </c>
    </row>
    <row r="458" s="13" customFormat="1">
      <c r="A458" s="13"/>
      <c r="B458" s="230"/>
      <c r="C458" s="231"/>
      <c r="D458" s="223" t="s">
        <v>148</v>
      </c>
      <c r="E458" s="232" t="s">
        <v>42</v>
      </c>
      <c r="F458" s="233" t="s">
        <v>1212</v>
      </c>
      <c r="G458" s="231"/>
      <c r="H458" s="232" t="s">
        <v>42</v>
      </c>
      <c r="I458" s="234"/>
      <c r="J458" s="231"/>
      <c r="K458" s="231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148</v>
      </c>
      <c r="AU458" s="239" t="s">
        <v>94</v>
      </c>
      <c r="AV458" s="13" t="s">
        <v>86</v>
      </c>
      <c r="AW458" s="13" t="s">
        <v>40</v>
      </c>
      <c r="AX458" s="13" t="s">
        <v>81</v>
      </c>
      <c r="AY458" s="239" t="s">
        <v>135</v>
      </c>
    </row>
    <row r="459" s="14" customFormat="1">
      <c r="A459" s="14"/>
      <c r="B459" s="240"/>
      <c r="C459" s="241"/>
      <c r="D459" s="223" t="s">
        <v>148</v>
      </c>
      <c r="E459" s="242" t="s">
        <v>42</v>
      </c>
      <c r="F459" s="243" t="s">
        <v>86</v>
      </c>
      <c r="G459" s="241"/>
      <c r="H459" s="244">
        <v>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148</v>
      </c>
      <c r="AU459" s="250" t="s">
        <v>94</v>
      </c>
      <c r="AV459" s="14" t="s">
        <v>91</v>
      </c>
      <c r="AW459" s="14" t="s">
        <v>40</v>
      </c>
      <c r="AX459" s="14" t="s">
        <v>86</v>
      </c>
      <c r="AY459" s="250" t="s">
        <v>135</v>
      </c>
    </row>
    <row r="460" s="2" customFormat="1" ht="24.15" customHeight="1">
      <c r="A460" s="42"/>
      <c r="B460" s="43"/>
      <c r="C460" s="210" t="s">
        <v>610</v>
      </c>
      <c r="D460" s="210" t="s">
        <v>138</v>
      </c>
      <c r="E460" s="211" t="s">
        <v>457</v>
      </c>
      <c r="F460" s="212" t="s">
        <v>458</v>
      </c>
      <c r="G460" s="213" t="s">
        <v>230</v>
      </c>
      <c r="H460" s="214">
        <v>48</v>
      </c>
      <c r="I460" s="215"/>
      <c r="J460" s="216">
        <f>ROUND(I460*H460,2)</f>
        <v>0</v>
      </c>
      <c r="K460" s="212" t="s">
        <v>142</v>
      </c>
      <c r="L460" s="48"/>
      <c r="M460" s="217" t="s">
        <v>42</v>
      </c>
      <c r="N460" s="218" t="s">
        <v>52</v>
      </c>
      <c r="O460" s="88"/>
      <c r="P460" s="219">
        <f>O460*H460</f>
        <v>0</v>
      </c>
      <c r="Q460" s="219">
        <v>0.00033</v>
      </c>
      <c r="R460" s="219">
        <f>Q460*H460</f>
        <v>0.01584</v>
      </c>
      <c r="S460" s="219">
        <v>0</v>
      </c>
      <c r="T460" s="220">
        <f>S460*H460</f>
        <v>0</v>
      </c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R460" s="221" t="s">
        <v>97</v>
      </c>
      <c r="AT460" s="221" t="s">
        <v>138</v>
      </c>
      <c r="AU460" s="221" t="s">
        <v>94</v>
      </c>
      <c r="AY460" s="20" t="s">
        <v>135</v>
      </c>
      <c r="BE460" s="222">
        <f>IF(N460="základní",J460,0)</f>
        <v>0</v>
      </c>
      <c r="BF460" s="222">
        <f>IF(N460="snížená",J460,0)</f>
        <v>0</v>
      </c>
      <c r="BG460" s="222">
        <f>IF(N460="zákl. přenesená",J460,0)</f>
        <v>0</v>
      </c>
      <c r="BH460" s="222">
        <f>IF(N460="sníž. přenesená",J460,0)</f>
        <v>0</v>
      </c>
      <c r="BI460" s="222">
        <f>IF(N460="nulová",J460,0)</f>
        <v>0</v>
      </c>
      <c r="BJ460" s="20" t="s">
        <v>86</v>
      </c>
      <c r="BK460" s="222">
        <f>ROUND(I460*H460,2)</f>
        <v>0</v>
      </c>
      <c r="BL460" s="20" t="s">
        <v>97</v>
      </c>
      <c r="BM460" s="221" t="s">
        <v>459</v>
      </c>
    </row>
    <row r="461" s="2" customFormat="1">
      <c r="A461" s="42"/>
      <c r="B461" s="43"/>
      <c r="C461" s="44"/>
      <c r="D461" s="223" t="s">
        <v>144</v>
      </c>
      <c r="E461" s="44"/>
      <c r="F461" s="224" t="s">
        <v>460</v>
      </c>
      <c r="G461" s="44"/>
      <c r="H461" s="44"/>
      <c r="I461" s="225"/>
      <c r="J461" s="44"/>
      <c r="K461" s="44"/>
      <c r="L461" s="48"/>
      <c r="M461" s="226"/>
      <c r="N461" s="227"/>
      <c r="O461" s="88"/>
      <c r="P461" s="88"/>
      <c r="Q461" s="88"/>
      <c r="R461" s="88"/>
      <c r="S461" s="88"/>
      <c r="T461" s="89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T461" s="20" t="s">
        <v>144</v>
      </c>
      <c r="AU461" s="20" t="s">
        <v>94</v>
      </c>
    </row>
    <row r="462" s="2" customFormat="1">
      <c r="A462" s="42"/>
      <c r="B462" s="43"/>
      <c r="C462" s="44"/>
      <c r="D462" s="228" t="s">
        <v>146</v>
      </c>
      <c r="E462" s="44"/>
      <c r="F462" s="229" t="s">
        <v>461</v>
      </c>
      <c r="G462" s="44"/>
      <c r="H462" s="44"/>
      <c r="I462" s="225"/>
      <c r="J462" s="44"/>
      <c r="K462" s="44"/>
      <c r="L462" s="48"/>
      <c r="M462" s="226"/>
      <c r="N462" s="227"/>
      <c r="O462" s="88"/>
      <c r="P462" s="88"/>
      <c r="Q462" s="88"/>
      <c r="R462" s="88"/>
      <c r="S462" s="88"/>
      <c r="T462" s="89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T462" s="20" t="s">
        <v>146</v>
      </c>
      <c r="AU462" s="20" t="s">
        <v>94</v>
      </c>
    </row>
    <row r="463" s="13" customFormat="1">
      <c r="A463" s="13"/>
      <c r="B463" s="230"/>
      <c r="C463" s="231"/>
      <c r="D463" s="223" t="s">
        <v>148</v>
      </c>
      <c r="E463" s="232" t="s">
        <v>42</v>
      </c>
      <c r="F463" s="233" t="s">
        <v>1216</v>
      </c>
      <c r="G463" s="231"/>
      <c r="H463" s="232" t="s">
        <v>42</v>
      </c>
      <c r="I463" s="234"/>
      <c r="J463" s="231"/>
      <c r="K463" s="231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148</v>
      </c>
      <c r="AU463" s="239" t="s">
        <v>94</v>
      </c>
      <c r="AV463" s="13" t="s">
        <v>86</v>
      </c>
      <c r="AW463" s="13" t="s">
        <v>40</v>
      </c>
      <c r="AX463" s="13" t="s">
        <v>81</v>
      </c>
      <c r="AY463" s="239" t="s">
        <v>135</v>
      </c>
    </row>
    <row r="464" s="14" customFormat="1">
      <c r="A464" s="14"/>
      <c r="B464" s="240"/>
      <c r="C464" s="241"/>
      <c r="D464" s="223" t="s">
        <v>148</v>
      </c>
      <c r="E464" s="242" t="s">
        <v>42</v>
      </c>
      <c r="F464" s="243" t="s">
        <v>463</v>
      </c>
      <c r="G464" s="241"/>
      <c r="H464" s="244">
        <v>48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148</v>
      </c>
      <c r="AU464" s="250" t="s">
        <v>94</v>
      </c>
      <c r="AV464" s="14" t="s">
        <v>91</v>
      </c>
      <c r="AW464" s="14" t="s">
        <v>40</v>
      </c>
      <c r="AX464" s="14" t="s">
        <v>81</v>
      </c>
      <c r="AY464" s="250" t="s">
        <v>135</v>
      </c>
    </row>
    <row r="465" s="15" customFormat="1">
      <c r="A465" s="15"/>
      <c r="B465" s="262"/>
      <c r="C465" s="263"/>
      <c r="D465" s="223" t="s">
        <v>148</v>
      </c>
      <c r="E465" s="264" t="s">
        <v>42</v>
      </c>
      <c r="F465" s="265" t="s">
        <v>251</v>
      </c>
      <c r="G465" s="263"/>
      <c r="H465" s="266">
        <v>48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2" t="s">
        <v>148</v>
      </c>
      <c r="AU465" s="272" t="s">
        <v>94</v>
      </c>
      <c r="AV465" s="15" t="s">
        <v>97</v>
      </c>
      <c r="AW465" s="15" t="s">
        <v>4</v>
      </c>
      <c r="AX465" s="15" t="s">
        <v>86</v>
      </c>
      <c r="AY465" s="272" t="s">
        <v>135</v>
      </c>
    </row>
    <row r="466" s="2" customFormat="1" ht="16.5" customHeight="1">
      <c r="A466" s="42"/>
      <c r="B466" s="43"/>
      <c r="C466" s="210" t="s">
        <v>624</v>
      </c>
      <c r="D466" s="210" t="s">
        <v>138</v>
      </c>
      <c r="E466" s="211" t="s">
        <v>465</v>
      </c>
      <c r="F466" s="212" t="s">
        <v>466</v>
      </c>
      <c r="G466" s="213" t="s">
        <v>230</v>
      </c>
      <c r="H466" s="214">
        <v>48</v>
      </c>
      <c r="I466" s="215"/>
      <c r="J466" s="216">
        <f>ROUND(I466*H466,2)</f>
        <v>0</v>
      </c>
      <c r="K466" s="212" t="s">
        <v>142</v>
      </c>
      <c r="L466" s="48"/>
      <c r="M466" s="217" t="s">
        <v>42</v>
      </c>
      <c r="N466" s="218" t="s">
        <v>52</v>
      </c>
      <c r="O466" s="88"/>
      <c r="P466" s="219">
        <f>O466*H466</f>
        <v>0</v>
      </c>
      <c r="Q466" s="219">
        <v>0</v>
      </c>
      <c r="R466" s="219">
        <f>Q466*H466</f>
        <v>0</v>
      </c>
      <c r="S466" s="219">
        <v>0</v>
      </c>
      <c r="T466" s="220">
        <f>S466*H466</f>
        <v>0</v>
      </c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R466" s="221" t="s">
        <v>97</v>
      </c>
      <c r="AT466" s="221" t="s">
        <v>138</v>
      </c>
      <c r="AU466" s="221" t="s">
        <v>94</v>
      </c>
      <c r="AY466" s="20" t="s">
        <v>135</v>
      </c>
      <c r="BE466" s="222">
        <f>IF(N466="základní",J466,0)</f>
        <v>0</v>
      </c>
      <c r="BF466" s="222">
        <f>IF(N466="snížená",J466,0)</f>
        <v>0</v>
      </c>
      <c r="BG466" s="222">
        <f>IF(N466="zákl. přenesená",J466,0)</f>
        <v>0</v>
      </c>
      <c r="BH466" s="222">
        <f>IF(N466="sníž. přenesená",J466,0)</f>
        <v>0</v>
      </c>
      <c r="BI466" s="222">
        <f>IF(N466="nulová",J466,0)</f>
        <v>0</v>
      </c>
      <c r="BJ466" s="20" t="s">
        <v>86</v>
      </c>
      <c r="BK466" s="222">
        <f>ROUND(I466*H466,2)</f>
        <v>0</v>
      </c>
      <c r="BL466" s="20" t="s">
        <v>97</v>
      </c>
      <c r="BM466" s="221" t="s">
        <v>467</v>
      </c>
    </row>
    <row r="467" s="2" customFormat="1">
      <c r="A467" s="42"/>
      <c r="B467" s="43"/>
      <c r="C467" s="44"/>
      <c r="D467" s="223" t="s">
        <v>144</v>
      </c>
      <c r="E467" s="44"/>
      <c r="F467" s="224" t="s">
        <v>468</v>
      </c>
      <c r="G467" s="44"/>
      <c r="H467" s="44"/>
      <c r="I467" s="225"/>
      <c r="J467" s="44"/>
      <c r="K467" s="44"/>
      <c r="L467" s="48"/>
      <c r="M467" s="226"/>
      <c r="N467" s="227"/>
      <c r="O467" s="88"/>
      <c r="P467" s="88"/>
      <c r="Q467" s="88"/>
      <c r="R467" s="88"/>
      <c r="S467" s="88"/>
      <c r="T467" s="89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T467" s="20" t="s">
        <v>144</v>
      </c>
      <c r="AU467" s="20" t="s">
        <v>94</v>
      </c>
    </row>
    <row r="468" s="2" customFormat="1">
      <c r="A468" s="42"/>
      <c r="B468" s="43"/>
      <c r="C468" s="44"/>
      <c r="D468" s="228" t="s">
        <v>146</v>
      </c>
      <c r="E468" s="44"/>
      <c r="F468" s="229" t="s">
        <v>469</v>
      </c>
      <c r="G468" s="44"/>
      <c r="H468" s="44"/>
      <c r="I468" s="225"/>
      <c r="J468" s="44"/>
      <c r="K468" s="44"/>
      <c r="L468" s="48"/>
      <c r="M468" s="226"/>
      <c r="N468" s="227"/>
      <c r="O468" s="88"/>
      <c r="P468" s="88"/>
      <c r="Q468" s="88"/>
      <c r="R468" s="88"/>
      <c r="S468" s="88"/>
      <c r="T468" s="89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T468" s="20" t="s">
        <v>146</v>
      </c>
      <c r="AU468" s="20" t="s">
        <v>94</v>
      </c>
    </row>
    <row r="469" s="13" customFormat="1">
      <c r="A469" s="13"/>
      <c r="B469" s="230"/>
      <c r="C469" s="231"/>
      <c r="D469" s="223" t="s">
        <v>148</v>
      </c>
      <c r="E469" s="232" t="s">
        <v>42</v>
      </c>
      <c r="F469" s="233" t="s">
        <v>1216</v>
      </c>
      <c r="G469" s="231"/>
      <c r="H469" s="232" t="s">
        <v>42</v>
      </c>
      <c r="I469" s="234"/>
      <c r="J469" s="231"/>
      <c r="K469" s="231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148</v>
      </c>
      <c r="AU469" s="239" t="s">
        <v>94</v>
      </c>
      <c r="AV469" s="13" t="s">
        <v>86</v>
      </c>
      <c r="AW469" s="13" t="s">
        <v>40</v>
      </c>
      <c r="AX469" s="13" t="s">
        <v>81</v>
      </c>
      <c r="AY469" s="239" t="s">
        <v>135</v>
      </c>
    </row>
    <row r="470" s="14" customFormat="1">
      <c r="A470" s="14"/>
      <c r="B470" s="240"/>
      <c r="C470" s="241"/>
      <c r="D470" s="223" t="s">
        <v>148</v>
      </c>
      <c r="E470" s="242" t="s">
        <v>42</v>
      </c>
      <c r="F470" s="243" t="s">
        <v>463</v>
      </c>
      <c r="G470" s="241"/>
      <c r="H470" s="244">
        <v>48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148</v>
      </c>
      <c r="AU470" s="250" t="s">
        <v>94</v>
      </c>
      <c r="AV470" s="14" t="s">
        <v>91</v>
      </c>
      <c r="AW470" s="14" t="s">
        <v>40</v>
      </c>
      <c r="AX470" s="14" t="s">
        <v>81</v>
      </c>
      <c r="AY470" s="250" t="s">
        <v>135</v>
      </c>
    </row>
    <row r="471" s="2" customFormat="1" ht="24.15" customHeight="1">
      <c r="A471" s="42"/>
      <c r="B471" s="43"/>
      <c r="C471" s="210" t="s">
        <v>630</v>
      </c>
      <c r="D471" s="210" t="s">
        <v>138</v>
      </c>
      <c r="E471" s="211" t="s">
        <v>471</v>
      </c>
      <c r="F471" s="212" t="s">
        <v>472</v>
      </c>
      <c r="G471" s="213" t="s">
        <v>141</v>
      </c>
      <c r="H471" s="214">
        <v>30.738</v>
      </c>
      <c r="I471" s="215"/>
      <c r="J471" s="216">
        <f>ROUND(I471*H471,2)</f>
        <v>0</v>
      </c>
      <c r="K471" s="212" t="s">
        <v>142</v>
      </c>
      <c r="L471" s="48"/>
      <c r="M471" s="217" t="s">
        <v>42</v>
      </c>
      <c r="N471" s="218" t="s">
        <v>52</v>
      </c>
      <c r="O471" s="88"/>
      <c r="P471" s="219">
        <f>O471*H471</f>
        <v>0</v>
      </c>
      <c r="Q471" s="219">
        <v>0.0025999999999999999</v>
      </c>
      <c r="R471" s="219">
        <f>Q471*H471</f>
        <v>0.079918799999999998</v>
      </c>
      <c r="S471" s="219">
        <v>0</v>
      </c>
      <c r="T471" s="220">
        <f>S471*H471</f>
        <v>0</v>
      </c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R471" s="221" t="s">
        <v>97</v>
      </c>
      <c r="AT471" s="221" t="s">
        <v>138</v>
      </c>
      <c r="AU471" s="221" t="s">
        <v>94</v>
      </c>
      <c r="AY471" s="20" t="s">
        <v>135</v>
      </c>
      <c r="BE471" s="222">
        <f>IF(N471="základní",J471,0)</f>
        <v>0</v>
      </c>
      <c r="BF471" s="222">
        <f>IF(N471="snížená",J471,0)</f>
        <v>0</v>
      </c>
      <c r="BG471" s="222">
        <f>IF(N471="zákl. přenesená",J471,0)</f>
        <v>0</v>
      </c>
      <c r="BH471" s="222">
        <f>IF(N471="sníž. přenesená",J471,0)</f>
        <v>0</v>
      </c>
      <c r="BI471" s="222">
        <f>IF(N471="nulová",J471,0)</f>
        <v>0</v>
      </c>
      <c r="BJ471" s="20" t="s">
        <v>86</v>
      </c>
      <c r="BK471" s="222">
        <f>ROUND(I471*H471,2)</f>
        <v>0</v>
      </c>
      <c r="BL471" s="20" t="s">
        <v>97</v>
      </c>
      <c r="BM471" s="221" t="s">
        <v>473</v>
      </c>
    </row>
    <row r="472" s="2" customFormat="1">
      <c r="A472" s="42"/>
      <c r="B472" s="43"/>
      <c r="C472" s="44"/>
      <c r="D472" s="223" t="s">
        <v>144</v>
      </c>
      <c r="E472" s="44"/>
      <c r="F472" s="224" t="s">
        <v>474</v>
      </c>
      <c r="G472" s="44"/>
      <c r="H472" s="44"/>
      <c r="I472" s="225"/>
      <c r="J472" s="44"/>
      <c r="K472" s="44"/>
      <c r="L472" s="48"/>
      <c r="M472" s="226"/>
      <c r="N472" s="227"/>
      <c r="O472" s="88"/>
      <c r="P472" s="88"/>
      <c r="Q472" s="88"/>
      <c r="R472" s="88"/>
      <c r="S472" s="88"/>
      <c r="T472" s="89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T472" s="20" t="s">
        <v>144</v>
      </c>
      <c r="AU472" s="20" t="s">
        <v>94</v>
      </c>
    </row>
    <row r="473" s="2" customFormat="1">
      <c r="A473" s="42"/>
      <c r="B473" s="43"/>
      <c r="C473" s="44"/>
      <c r="D473" s="228" t="s">
        <v>146</v>
      </c>
      <c r="E473" s="44"/>
      <c r="F473" s="229" t="s">
        <v>475</v>
      </c>
      <c r="G473" s="44"/>
      <c r="H473" s="44"/>
      <c r="I473" s="225"/>
      <c r="J473" s="44"/>
      <c r="K473" s="44"/>
      <c r="L473" s="48"/>
      <c r="M473" s="226"/>
      <c r="N473" s="227"/>
      <c r="O473" s="88"/>
      <c r="P473" s="88"/>
      <c r="Q473" s="88"/>
      <c r="R473" s="88"/>
      <c r="S473" s="88"/>
      <c r="T473" s="89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T473" s="20" t="s">
        <v>146</v>
      </c>
      <c r="AU473" s="20" t="s">
        <v>94</v>
      </c>
    </row>
    <row r="474" s="13" customFormat="1">
      <c r="A474" s="13"/>
      <c r="B474" s="230"/>
      <c r="C474" s="231"/>
      <c r="D474" s="223" t="s">
        <v>148</v>
      </c>
      <c r="E474" s="232" t="s">
        <v>42</v>
      </c>
      <c r="F474" s="233" t="s">
        <v>1216</v>
      </c>
      <c r="G474" s="231"/>
      <c r="H474" s="232" t="s">
        <v>42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148</v>
      </c>
      <c r="AU474" s="239" t="s">
        <v>94</v>
      </c>
      <c r="AV474" s="13" t="s">
        <v>86</v>
      </c>
      <c r="AW474" s="13" t="s">
        <v>40</v>
      </c>
      <c r="AX474" s="13" t="s">
        <v>81</v>
      </c>
      <c r="AY474" s="239" t="s">
        <v>135</v>
      </c>
    </row>
    <row r="475" s="14" customFormat="1">
      <c r="A475" s="14"/>
      <c r="B475" s="240"/>
      <c r="C475" s="241"/>
      <c r="D475" s="223" t="s">
        <v>148</v>
      </c>
      <c r="E475" s="242" t="s">
        <v>42</v>
      </c>
      <c r="F475" s="243" t="s">
        <v>1217</v>
      </c>
      <c r="G475" s="241"/>
      <c r="H475" s="244">
        <v>30.738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148</v>
      </c>
      <c r="AU475" s="250" t="s">
        <v>94</v>
      </c>
      <c r="AV475" s="14" t="s">
        <v>91</v>
      </c>
      <c r="AW475" s="14" t="s">
        <v>40</v>
      </c>
      <c r="AX475" s="14" t="s">
        <v>81</v>
      </c>
      <c r="AY475" s="250" t="s">
        <v>135</v>
      </c>
    </row>
    <row r="476" s="2" customFormat="1" ht="16.5" customHeight="1">
      <c r="A476" s="42"/>
      <c r="B476" s="43"/>
      <c r="C476" s="210" t="s">
        <v>636</v>
      </c>
      <c r="D476" s="210" t="s">
        <v>138</v>
      </c>
      <c r="E476" s="211" t="s">
        <v>478</v>
      </c>
      <c r="F476" s="212" t="s">
        <v>479</v>
      </c>
      <c r="G476" s="213" t="s">
        <v>141</v>
      </c>
      <c r="H476" s="214">
        <v>30.738</v>
      </c>
      <c r="I476" s="215"/>
      <c r="J476" s="216">
        <f>ROUND(I476*H476,2)</f>
        <v>0</v>
      </c>
      <c r="K476" s="212" t="s">
        <v>142</v>
      </c>
      <c r="L476" s="48"/>
      <c r="M476" s="217" t="s">
        <v>42</v>
      </c>
      <c r="N476" s="218" t="s">
        <v>52</v>
      </c>
      <c r="O476" s="88"/>
      <c r="P476" s="219">
        <f>O476*H476</f>
        <v>0</v>
      </c>
      <c r="Q476" s="219">
        <v>1.0000000000000001E-05</v>
      </c>
      <c r="R476" s="219">
        <f>Q476*H476</f>
        <v>0.00030738</v>
      </c>
      <c r="S476" s="219">
        <v>0</v>
      </c>
      <c r="T476" s="220">
        <f>S476*H476</f>
        <v>0</v>
      </c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R476" s="221" t="s">
        <v>97</v>
      </c>
      <c r="AT476" s="221" t="s">
        <v>138</v>
      </c>
      <c r="AU476" s="221" t="s">
        <v>94</v>
      </c>
      <c r="AY476" s="20" t="s">
        <v>135</v>
      </c>
      <c r="BE476" s="222">
        <f>IF(N476="základní",J476,0)</f>
        <v>0</v>
      </c>
      <c r="BF476" s="222">
        <f>IF(N476="snížená",J476,0)</f>
        <v>0</v>
      </c>
      <c r="BG476" s="222">
        <f>IF(N476="zákl. přenesená",J476,0)</f>
        <v>0</v>
      </c>
      <c r="BH476" s="222">
        <f>IF(N476="sníž. přenesená",J476,0)</f>
        <v>0</v>
      </c>
      <c r="BI476" s="222">
        <f>IF(N476="nulová",J476,0)</f>
        <v>0</v>
      </c>
      <c r="BJ476" s="20" t="s">
        <v>86</v>
      </c>
      <c r="BK476" s="222">
        <f>ROUND(I476*H476,2)</f>
        <v>0</v>
      </c>
      <c r="BL476" s="20" t="s">
        <v>97</v>
      </c>
      <c r="BM476" s="221" t="s">
        <v>480</v>
      </c>
    </row>
    <row r="477" s="2" customFormat="1">
      <c r="A477" s="42"/>
      <c r="B477" s="43"/>
      <c r="C477" s="44"/>
      <c r="D477" s="223" t="s">
        <v>144</v>
      </c>
      <c r="E477" s="44"/>
      <c r="F477" s="224" t="s">
        <v>481</v>
      </c>
      <c r="G477" s="44"/>
      <c r="H477" s="44"/>
      <c r="I477" s="225"/>
      <c r="J477" s="44"/>
      <c r="K477" s="44"/>
      <c r="L477" s="48"/>
      <c r="M477" s="226"/>
      <c r="N477" s="227"/>
      <c r="O477" s="88"/>
      <c r="P477" s="88"/>
      <c r="Q477" s="88"/>
      <c r="R477" s="88"/>
      <c r="S477" s="88"/>
      <c r="T477" s="89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T477" s="20" t="s">
        <v>144</v>
      </c>
      <c r="AU477" s="20" t="s">
        <v>94</v>
      </c>
    </row>
    <row r="478" s="2" customFormat="1">
      <c r="A478" s="42"/>
      <c r="B478" s="43"/>
      <c r="C478" s="44"/>
      <c r="D478" s="228" t="s">
        <v>146</v>
      </c>
      <c r="E478" s="44"/>
      <c r="F478" s="229" t="s">
        <v>482</v>
      </c>
      <c r="G478" s="44"/>
      <c r="H478" s="44"/>
      <c r="I478" s="225"/>
      <c r="J478" s="44"/>
      <c r="K478" s="44"/>
      <c r="L478" s="48"/>
      <c r="M478" s="226"/>
      <c r="N478" s="227"/>
      <c r="O478" s="88"/>
      <c r="P478" s="88"/>
      <c r="Q478" s="88"/>
      <c r="R478" s="88"/>
      <c r="S478" s="88"/>
      <c r="T478" s="89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T478" s="20" t="s">
        <v>146</v>
      </c>
      <c r="AU478" s="20" t="s">
        <v>94</v>
      </c>
    </row>
    <row r="479" s="13" customFormat="1">
      <c r="A479" s="13"/>
      <c r="B479" s="230"/>
      <c r="C479" s="231"/>
      <c r="D479" s="223" t="s">
        <v>148</v>
      </c>
      <c r="E479" s="232" t="s">
        <v>42</v>
      </c>
      <c r="F479" s="233" t="s">
        <v>1216</v>
      </c>
      <c r="G479" s="231"/>
      <c r="H479" s="232" t="s">
        <v>42</v>
      </c>
      <c r="I479" s="234"/>
      <c r="J479" s="231"/>
      <c r="K479" s="231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148</v>
      </c>
      <c r="AU479" s="239" t="s">
        <v>94</v>
      </c>
      <c r="AV479" s="13" t="s">
        <v>86</v>
      </c>
      <c r="AW479" s="13" t="s">
        <v>40</v>
      </c>
      <c r="AX479" s="13" t="s">
        <v>81</v>
      </c>
      <c r="AY479" s="239" t="s">
        <v>135</v>
      </c>
    </row>
    <row r="480" s="14" customFormat="1">
      <c r="A480" s="14"/>
      <c r="B480" s="240"/>
      <c r="C480" s="241"/>
      <c r="D480" s="223" t="s">
        <v>148</v>
      </c>
      <c r="E480" s="242" t="s">
        <v>42</v>
      </c>
      <c r="F480" s="243" t="s">
        <v>1217</v>
      </c>
      <c r="G480" s="241"/>
      <c r="H480" s="244">
        <v>30.738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148</v>
      </c>
      <c r="AU480" s="250" t="s">
        <v>94</v>
      </c>
      <c r="AV480" s="14" t="s">
        <v>91</v>
      </c>
      <c r="AW480" s="14" t="s">
        <v>40</v>
      </c>
      <c r="AX480" s="14" t="s">
        <v>81</v>
      </c>
      <c r="AY480" s="250" t="s">
        <v>135</v>
      </c>
    </row>
    <row r="481" s="12" customFormat="1" ht="20.88" customHeight="1">
      <c r="A481" s="12"/>
      <c r="B481" s="194"/>
      <c r="C481" s="195"/>
      <c r="D481" s="196" t="s">
        <v>80</v>
      </c>
      <c r="E481" s="208" t="s">
        <v>483</v>
      </c>
      <c r="F481" s="208" t="s">
        <v>484</v>
      </c>
      <c r="G481" s="195"/>
      <c r="H481" s="195"/>
      <c r="I481" s="198"/>
      <c r="J481" s="209">
        <f>BK481</f>
        <v>0</v>
      </c>
      <c r="K481" s="195"/>
      <c r="L481" s="200"/>
      <c r="M481" s="201"/>
      <c r="N481" s="202"/>
      <c r="O481" s="202"/>
      <c r="P481" s="203">
        <f>SUM(P482:P674)</f>
        <v>0</v>
      </c>
      <c r="Q481" s="202"/>
      <c r="R481" s="203">
        <f>SUM(R482:R674)</f>
        <v>0.064686999999999995</v>
      </c>
      <c r="S481" s="202"/>
      <c r="T481" s="204">
        <f>SUM(T482:T674)</f>
        <v>573.99629999999991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5" t="s">
        <v>86</v>
      </c>
      <c r="AT481" s="206" t="s">
        <v>80</v>
      </c>
      <c r="AU481" s="206" t="s">
        <v>91</v>
      </c>
      <c r="AY481" s="205" t="s">
        <v>135</v>
      </c>
      <c r="BK481" s="207">
        <f>SUM(BK482:BK674)</f>
        <v>0</v>
      </c>
    </row>
    <row r="482" s="2" customFormat="1" ht="24.15" customHeight="1">
      <c r="A482" s="42"/>
      <c r="B482" s="43"/>
      <c r="C482" s="210" t="s">
        <v>649</v>
      </c>
      <c r="D482" s="210" t="s">
        <v>138</v>
      </c>
      <c r="E482" s="211" t="s">
        <v>486</v>
      </c>
      <c r="F482" s="212" t="s">
        <v>487</v>
      </c>
      <c r="G482" s="213" t="s">
        <v>230</v>
      </c>
      <c r="H482" s="214">
        <v>109.7</v>
      </c>
      <c r="I482" s="215"/>
      <c r="J482" s="216">
        <f>ROUND(I482*H482,2)</f>
        <v>0</v>
      </c>
      <c r="K482" s="212" t="s">
        <v>142</v>
      </c>
      <c r="L482" s="48"/>
      <c r="M482" s="217" t="s">
        <v>42</v>
      </c>
      <c r="N482" s="218" t="s">
        <v>52</v>
      </c>
      <c r="O482" s="88"/>
      <c r="P482" s="219">
        <f>O482*H482</f>
        <v>0</v>
      </c>
      <c r="Q482" s="219">
        <v>0</v>
      </c>
      <c r="R482" s="219">
        <f>Q482*H482</f>
        <v>0</v>
      </c>
      <c r="S482" s="219">
        <v>0</v>
      </c>
      <c r="T482" s="220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21" t="s">
        <v>97</v>
      </c>
      <c r="AT482" s="221" t="s">
        <v>138</v>
      </c>
      <c r="AU482" s="221" t="s">
        <v>94</v>
      </c>
      <c r="AY482" s="20" t="s">
        <v>135</v>
      </c>
      <c r="BE482" s="222">
        <f>IF(N482="základní",J482,0)</f>
        <v>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20" t="s">
        <v>86</v>
      </c>
      <c r="BK482" s="222">
        <f>ROUND(I482*H482,2)</f>
        <v>0</v>
      </c>
      <c r="BL482" s="20" t="s">
        <v>97</v>
      </c>
      <c r="BM482" s="221" t="s">
        <v>488</v>
      </c>
    </row>
    <row r="483" s="2" customFormat="1">
      <c r="A483" s="42"/>
      <c r="B483" s="43"/>
      <c r="C483" s="44"/>
      <c r="D483" s="223" t="s">
        <v>144</v>
      </c>
      <c r="E483" s="44"/>
      <c r="F483" s="224" t="s">
        <v>489</v>
      </c>
      <c r="G483" s="44"/>
      <c r="H483" s="44"/>
      <c r="I483" s="225"/>
      <c r="J483" s="44"/>
      <c r="K483" s="44"/>
      <c r="L483" s="48"/>
      <c r="M483" s="226"/>
      <c r="N483" s="227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144</v>
      </c>
      <c r="AU483" s="20" t="s">
        <v>94</v>
      </c>
    </row>
    <row r="484" s="2" customFormat="1">
      <c r="A484" s="42"/>
      <c r="B484" s="43"/>
      <c r="C484" s="44"/>
      <c r="D484" s="228" t="s">
        <v>146</v>
      </c>
      <c r="E484" s="44"/>
      <c r="F484" s="229" t="s">
        <v>490</v>
      </c>
      <c r="G484" s="44"/>
      <c r="H484" s="44"/>
      <c r="I484" s="225"/>
      <c r="J484" s="44"/>
      <c r="K484" s="44"/>
      <c r="L484" s="48"/>
      <c r="M484" s="226"/>
      <c r="N484" s="227"/>
      <c r="O484" s="88"/>
      <c r="P484" s="88"/>
      <c r="Q484" s="88"/>
      <c r="R484" s="88"/>
      <c r="S484" s="88"/>
      <c r="T484" s="89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T484" s="20" t="s">
        <v>146</v>
      </c>
      <c r="AU484" s="20" t="s">
        <v>94</v>
      </c>
    </row>
    <row r="485" s="2" customFormat="1">
      <c r="A485" s="42"/>
      <c r="B485" s="43"/>
      <c r="C485" s="44"/>
      <c r="D485" s="223" t="s">
        <v>189</v>
      </c>
      <c r="E485" s="44"/>
      <c r="F485" s="261" t="s">
        <v>491</v>
      </c>
      <c r="G485" s="44"/>
      <c r="H485" s="44"/>
      <c r="I485" s="225"/>
      <c r="J485" s="44"/>
      <c r="K485" s="44"/>
      <c r="L485" s="48"/>
      <c r="M485" s="226"/>
      <c r="N485" s="227"/>
      <c r="O485" s="88"/>
      <c r="P485" s="88"/>
      <c r="Q485" s="88"/>
      <c r="R485" s="88"/>
      <c r="S485" s="88"/>
      <c r="T485" s="89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T485" s="20" t="s">
        <v>189</v>
      </c>
      <c r="AU485" s="20" t="s">
        <v>94</v>
      </c>
    </row>
    <row r="486" s="13" customFormat="1">
      <c r="A486" s="13"/>
      <c r="B486" s="230"/>
      <c r="C486" s="231"/>
      <c r="D486" s="223" t="s">
        <v>148</v>
      </c>
      <c r="E486" s="232" t="s">
        <v>42</v>
      </c>
      <c r="F486" s="233" t="s">
        <v>1150</v>
      </c>
      <c r="G486" s="231"/>
      <c r="H486" s="232" t="s">
        <v>42</v>
      </c>
      <c r="I486" s="234"/>
      <c r="J486" s="231"/>
      <c r="K486" s="231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148</v>
      </c>
      <c r="AU486" s="239" t="s">
        <v>94</v>
      </c>
      <c r="AV486" s="13" t="s">
        <v>86</v>
      </c>
      <c r="AW486" s="13" t="s">
        <v>40</v>
      </c>
      <c r="AX486" s="13" t="s">
        <v>81</v>
      </c>
      <c r="AY486" s="239" t="s">
        <v>135</v>
      </c>
    </row>
    <row r="487" s="14" customFormat="1">
      <c r="A487" s="14"/>
      <c r="B487" s="240"/>
      <c r="C487" s="241"/>
      <c r="D487" s="223" t="s">
        <v>148</v>
      </c>
      <c r="E487" s="242" t="s">
        <v>42</v>
      </c>
      <c r="F487" s="243" t="s">
        <v>1151</v>
      </c>
      <c r="G487" s="241"/>
      <c r="H487" s="244">
        <v>109.7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148</v>
      </c>
      <c r="AU487" s="250" t="s">
        <v>94</v>
      </c>
      <c r="AV487" s="14" t="s">
        <v>91</v>
      </c>
      <c r="AW487" s="14" t="s">
        <v>40</v>
      </c>
      <c r="AX487" s="14" t="s">
        <v>86</v>
      </c>
      <c r="AY487" s="250" t="s">
        <v>135</v>
      </c>
    </row>
    <row r="488" s="2" customFormat="1" ht="16.5" customHeight="1">
      <c r="A488" s="42"/>
      <c r="B488" s="43"/>
      <c r="C488" s="210" t="s">
        <v>656</v>
      </c>
      <c r="D488" s="210" t="s">
        <v>138</v>
      </c>
      <c r="E488" s="211" t="s">
        <v>493</v>
      </c>
      <c r="F488" s="212" t="s">
        <v>494</v>
      </c>
      <c r="G488" s="213" t="s">
        <v>230</v>
      </c>
      <c r="H488" s="214">
        <v>109.7</v>
      </c>
      <c r="I488" s="215"/>
      <c r="J488" s="216">
        <f>ROUND(I488*H488,2)</f>
        <v>0</v>
      </c>
      <c r="K488" s="212" t="s">
        <v>142</v>
      </c>
      <c r="L488" s="48"/>
      <c r="M488" s="217" t="s">
        <v>42</v>
      </c>
      <c r="N488" s="218" t="s">
        <v>52</v>
      </c>
      <c r="O488" s="88"/>
      <c r="P488" s="219">
        <f>O488*H488</f>
        <v>0</v>
      </c>
      <c r="Q488" s="219">
        <v>0</v>
      </c>
      <c r="R488" s="219">
        <f>Q488*H488</f>
        <v>0</v>
      </c>
      <c r="S488" s="219">
        <v>0</v>
      </c>
      <c r="T488" s="220">
        <f>S488*H488</f>
        <v>0</v>
      </c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R488" s="221" t="s">
        <v>97</v>
      </c>
      <c r="AT488" s="221" t="s">
        <v>138</v>
      </c>
      <c r="AU488" s="221" t="s">
        <v>94</v>
      </c>
      <c r="AY488" s="20" t="s">
        <v>135</v>
      </c>
      <c r="BE488" s="222">
        <f>IF(N488="základní",J488,0)</f>
        <v>0</v>
      </c>
      <c r="BF488" s="222">
        <f>IF(N488="snížená",J488,0)</f>
        <v>0</v>
      </c>
      <c r="BG488" s="222">
        <f>IF(N488="zákl. přenesená",J488,0)</f>
        <v>0</v>
      </c>
      <c r="BH488" s="222">
        <f>IF(N488="sníž. přenesená",J488,0)</f>
        <v>0</v>
      </c>
      <c r="BI488" s="222">
        <f>IF(N488="nulová",J488,0)</f>
        <v>0</v>
      </c>
      <c r="BJ488" s="20" t="s">
        <v>86</v>
      </c>
      <c r="BK488" s="222">
        <f>ROUND(I488*H488,2)</f>
        <v>0</v>
      </c>
      <c r="BL488" s="20" t="s">
        <v>97</v>
      </c>
      <c r="BM488" s="221" t="s">
        <v>495</v>
      </c>
    </row>
    <row r="489" s="2" customFormat="1">
      <c r="A489" s="42"/>
      <c r="B489" s="43"/>
      <c r="C489" s="44"/>
      <c r="D489" s="223" t="s">
        <v>144</v>
      </c>
      <c r="E489" s="44"/>
      <c r="F489" s="224" t="s">
        <v>496</v>
      </c>
      <c r="G489" s="44"/>
      <c r="H489" s="44"/>
      <c r="I489" s="225"/>
      <c r="J489" s="44"/>
      <c r="K489" s="44"/>
      <c r="L489" s="48"/>
      <c r="M489" s="226"/>
      <c r="N489" s="227"/>
      <c r="O489" s="88"/>
      <c r="P489" s="88"/>
      <c r="Q489" s="88"/>
      <c r="R489" s="88"/>
      <c r="S489" s="88"/>
      <c r="T489" s="89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T489" s="20" t="s">
        <v>144</v>
      </c>
      <c r="AU489" s="20" t="s">
        <v>94</v>
      </c>
    </row>
    <row r="490" s="2" customFormat="1">
      <c r="A490" s="42"/>
      <c r="B490" s="43"/>
      <c r="C490" s="44"/>
      <c r="D490" s="228" t="s">
        <v>146</v>
      </c>
      <c r="E490" s="44"/>
      <c r="F490" s="229" t="s">
        <v>497</v>
      </c>
      <c r="G490" s="44"/>
      <c r="H490" s="44"/>
      <c r="I490" s="225"/>
      <c r="J490" s="44"/>
      <c r="K490" s="44"/>
      <c r="L490" s="48"/>
      <c r="M490" s="226"/>
      <c r="N490" s="227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146</v>
      </c>
      <c r="AU490" s="20" t="s">
        <v>94</v>
      </c>
    </row>
    <row r="491" s="13" customFormat="1">
      <c r="A491" s="13"/>
      <c r="B491" s="230"/>
      <c r="C491" s="231"/>
      <c r="D491" s="223" t="s">
        <v>148</v>
      </c>
      <c r="E491" s="232" t="s">
        <v>42</v>
      </c>
      <c r="F491" s="233" t="s">
        <v>1150</v>
      </c>
      <c r="G491" s="231"/>
      <c r="H491" s="232" t="s">
        <v>42</v>
      </c>
      <c r="I491" s="234"/>
      <c r="J491" s="231"/>
      <c r="K491" s="231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148</v>
      </c>
      <c r="AU491" s="239" t="s">
        <v>94</v>
      </c>
      <c r="AV491" s="13" t="s">
        <v>86</v>
      </c>
      <c r="AW491" s="13" t="s">
        <v>40</v>
      </c>
      <c r="AX491" s="13" t="s">
        <v>81</v>
      </c>
      <c r="AY491" s="239" t="s">
        <v>135</v>
      </c>
    </row>
    <row r="492" s="14" customFormat="1">
      <c r="A492" s="14"/>
      <c r="B492" s="240"/>
      <c r="C492" s="241"/>
      <c r="D492" s="223" t="s">
        <v>148</v>
      </c>
      <c r="E492" s="242" t="s">
        <v>42</v>
      </c>
      <c r="F492" s="243" t="s">
        <v>1151</v>
      </c>
      <c r="G492" s="241"/>
      <c r="H492" s="244">
        <v>109.7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148</v>
      </c>
      <c r="AU492" s="250" t="s">
        <v>94</v>
      </c>
      <c r="AV492" s="14" t="s">
        <v>91</v>
      </c>
      <c r="AW492" s="14" t="s">
        <v>40</v>
      </c>
      <c r="AX492" s="14" t="s">
        <v>86</v>
      </c>
      <c r="AY492" s="250" t="s">
        <v>135</v>
      </c>
    </row>
    <row r="493" s="2" customFormat="1" ht="24.15" customHeight="1">
      <c r="A493" s="42"/>
      <c r="B493" s="43"/>
      <c r="C493" s="210" t="s">
        <v>662</v>
      </c>
      <c r="D493" s="210" t="s">
        <v>138</v>
      </c>
      <c r="E493" s="211" t="s">
        <v>968</v>
      </c>
      <c r="F493" s="212" t="s">
        <v>969</v>
      </c>
      <c r="G493" s="213" t="s">
        <v>141</v>
      </c>
      <c r="H493" s="214">
        <v>46.5</v>
      </c>
      <c r="I493" s="215"/>
      <c r="J493" s="216">
        <f>ROUND(I493*H493,2)</f>
        <v>0</v>
      </c>
      <c r="K493" s="212" t="s">
        <v>142</v>
      </c>
      <c r="L493" s="48"/>
      <c r="M493" s="217" t="s">
        <v>42</v>
      </c>
      <c r="N493" s="218" t="s">
        <v>52</v>
      </c>
      <c r="O493" s="88"/>
      <c r="P493" s="219">
        <f>O493*H493</f>
        <v>0</v>
      </c>
      <c r="Q493" s="219">
        <v>0</v>
      </c>
      <c r="R493" s="219">
        <f>Q493*H493</f>
        <v>0</v>
      </c>
      <c r="S493" s="219">
        <v>0</v>
      </c>
      <c r="T493" s="220">
        <f>S493*H493</f>
        <v>0</v>
      </c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R493" s="221" t="s">
        <v>252</v>
      </c>
      <c r="AT493" s="221" t="s">
        <v>138</v>
      </c>
      <c r="AU493" s="221" t="s">
        <v>94</v>
      </c>
      <c r="AY493" s="20" t="s">
        <v>135</v>
      </c>
      <c r="BE493" s="222">
        <f>IF(N493="základní",J493,0)</f>
        <v>0</v>
      </c>
      <c r="BF493" s="222">
        <f>IF(N493="snížená",J493,0)</f>
        <v>0</v>
      </c>
      <c r="BG493" s="222">
        <f>IF(N493="zákl. přenesená",J493,0)</f>
        <v>0</v>
      </c>
      <c r="BH493" s="222">
        <f>IF(N493="sníž. přenesená",J493,0)</f>
        <v>0</v>
      </c>
      <c r="BI493" s="222">
        <f>IF(N493="nulová",J493,0)</f>
        <v>0</v>
      </c>
      <c r="BJ493" s="20" t="s">
        <v>86</v>
      </c>
      <c r="BK493" s="222">
        <f>ROUND(I493*H493,2)</f>
        <v>0</v>
      </c>
      <c r="BL493" s="20" t="s">
        <v>252</v>
      </c>
      <c r="BM493" s="221" t="s">
        <v>970</v>
      </c>
    </row>
    <row r="494" s="2" customFormat="1">
      <c r="A494" s="42"/>
      <c r="B494" s="43"/>
      <c r="C494" s="44"/>
      <c r="D494" s="223" t="s">
        <v>144</v>
      </c>
      <c r="E494" s="44"/>
      <c r="F494" s="224" t="s">
        <v>971</v>
      </c>
      <c r="G494" s="44"/>
      <c r="H494" s="44"/>
      <c r="I494" s="225"/>
      <c r="J494" s="44"/>
      <c r="K494" s="44"/>
      <c r="L494" s="48"/>
      <c r="M494" s="226"/>
      <c r="N494" s="227"/>
      <c r="O494" s="88"/>
      <c r="P494" s="88"/>
      <c r="Q494" s="88"/>
      <c r="R494" s="88"/>
      <c r="S494" s="88"/>
      <c r="T494" s="89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T494" s="20" t="s">
        <v>144</v>
      </c>
      <c r="AU494" s="20" t="s">
        <v>94</v>
      </c>
    </row>
    <row r="495" s="2" customFormat="1">
      <c r="A495" s="42"/>
      <c r="B495" s="43"/>
      <c r="C495" s="44"/>
      <c r="D495" s="228" t="s">
        <v>146</v>
      </c>
      <c r="E495" s="44"/>
      <c r="F495" s="229" t="s">
        <v>972</v>
      </c>
      <c r="G495" s="44"/>
      <c r="H495" s="44"/>
      <c r="I495" s="225"/>
      <c r="J495" s="44"/>
      <c r="K495" s="44"/>
      <c r="L495" s="48"/>
      <c r="M495" s="226"/>
      <c r="N495" s="227"/>
      <c r="O495" s="88"/>
      <c r="P495" s="88"/>
      <c r="Q495" s="88"/>
      <c r="R495" s="88"/>
      <c r="S495" s="88"/>
      <c r="T495" s="89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T495" s="20" t="s">
        <v>146</v>
      </c>
      <c r="AU495" s="20" t="s">
        <v>94</v>
      </c>
    </row>
    <row r="496" s="13" customFormat="1">
      <c r="A496" s="13"/>
      <c r="B496" s="230"/>
      <c r="C496" s="231"/>
      <c r="D496" s="223" t="s">
        <v>148</v>
      </c>
      <c r="E496" s="232" t="s">
        <v>42</v>
      </c>
      <c r="F496" s="233" t="s">
        <v>1218</v>
      </c>
      <c r="G496" s="231"/>
      <c r="H496" s="232" t="s">
        <v>42</v>
      </c>
      <c r="I496" s="234"/>
      <c r="J496" s="231"/>
      <c r="K496" s="231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148</v>
      </c>
      <c r="AU496" s="239" t="s">
        <v>94</v>
      </c>
      <c r="AV496" s="13" t="s">
        <v>86</v>
      </c>
      <c r="AW496" s="13" t="s">
        <v>40</v>
      </c>
      <c r="AX496" s="13" t="s">
        <v>81</v>
      </c>
      <c r="AY496" s="239" t="s">
        <v>135</v>
      </c>
    </row>
    <row r="497" s="14" customFormat="1">
      <c r="A497" s="14"/>
      <c r="B497" s="240"/>
      <c r="C497" s="241"/>
      <c r="D497" s="223" t="s">
        <v>148</v>
      </c>
      <c r="E497" s="242" t="s">
        <v>42</v>
      </c>
      <c r="F497" s="243" t="s">
        <v>1219</v>
      </c>
      <c r="G497" s="241"/>
      <c r="H497" s="244">
        <v>46.5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148</v>
      </c>
      <c r="AU497" s="250" t="s">
        <v>94</v>
      </c>
      <c r="AV497" s="14" t="s">
        <v>91</v>
      </c>
      <c r="AW497" s="14" t="s">
        <v>40</v>
      </c>
      <c r="AX497" s="14" t="s">
        <v>81</v>
      </c>
      <c r="AY497" s="250" t="s">
        <v>135</v>
      </c>
    </row>
    <row r="498" s="2" customFormat="1" ht="24.15" customHeight="1">
      <c r="A498" s="42"/>
      <c r="B498" s="43"/>
      <c r="C498" s="210" t="s">
        <v>669</v>
      </c>
      <c r="D498" s="210" t="s">
        <v>138</v>
      </c>
      <c r="E498" s="211" t="s">
        <v>499</v>
      </c>
      <c r="F498" s="212" t="s">
        <v>500</v>
      </c>
      <c r="G498" s="213" t="s">
        <v>141</v>
      </c>
      <c r="H498" s="214">
        <v>380.5</v>
      </c>
      <c r="I498" s="215"/>
      <c r="J498" s="216">
        <f>ROUND(I498*H498,2)</f>
        <v>0</v>
      </c>
      <c r="K498" s="212" t="s">
        <v>142</v>
      </c>
      <c r="L498" s="48"/>
      <c r="M498" s="217" t="s">
        <v>42</v>
      </c>
      <c r="N498" s="218" t="s">
        <v>52</v>
      </c>
      <c r="O498" s="88"/>
      <c r="P498" s="219">
        <f>O498*H498</f>
        <v>0</v>
      </c>
      <c r="Q498" s="219">
        <v>3.0000000000000001E-05</v>
      </c>
      <c r="R498" s="219">
        <f>Q498*H498</f>
        <v>0.011415</v>
      </c>
      <c r="S498" s="219">
        <v>0.23000000000000001</v>
      </c>
      <c r="T498" s="220">
        <f>S498*H498</f>
        <v>87.515000000000001</v>
      </c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R498" s="221" t="s">
        <v>97</v>
      </c>
      <c r="AT498" s="221" t="s">
        <v>138</v>
      </c>
      <c r="AU498" s="221" t="s">
        <v>94</v>
      </c>
      <c r="AY498" s="20" t="s">
        <v>135</v>
      </c>
      <c r="BE498" s="222">
        <f>IF(N498="základní",J498,0)</f>
        <v>0</v>
      </c>
      <c r="BF498" s="222">
        <f>IF(N498="snížená",J498,0)</f>
        <v>0</v>
      </c>
      <c r="BG498" s="222">
        <f>IF(N498="zákl. přenesená",J498,0)</f>
        <v>0</v>
      </c>
      <c r="BH498" s="222">
        <f>IF(N498="sníž. přenesená",J498,0)</f>
        <v>0</v>
      </c>
      <c r="BI498" s="222">
        <f>IF(N498="nulová",J498,0)</f>
        <v>0</v>
      </c>
      <c r="BJ498" s="20" t="s">
        <v>86</v>
      </c>
      <c r="BK498" s="222">
        <f>ROUND(I498*H498,2)</f>
        <v>0</v>
      </c>
      <c r="BL498" s="20" t="s">
        <v>97</v>
      </c>
      <c r="BM498" s="221" t="s">
        <v>1220</v>
      </c>
    </row>
    <row r="499" s="2" customFormat="1">
      <c r="A499" s="42"/>
      <c r="B499" s="43"/>
      <c r="C499" s="44"/>
      <c r="D499" s="223" t="s">
        <v>144</v>
      </c>
      <c r="E499" s="44"/>
      <c r="F499" s="224" t="s">
        <v>502</v>
      </c>
      <c r="G499" s="44"/>
      <c r="H499" s="44"/>
      <c r="I499" s="225"/>
      <c r="J499" s="44"/>
      <c r="K499" s="44"/>
      <c r="L499" s="48"/>
      <c r="M499" s="226"/>
      <c r="N499" s="227"/>
      <c r="O499" s="88"/>
      <c r="P499" s="88"/>
      <c r="Q499" s="88"/>
      <c r="R499" s="88"/>
      <c r="S499" s="88"/>
      <c r="T499" s="89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T499" s="20" t="s">
        <v>144</v>
      </c>
      <c r="AU499" s="20" t="s">
        <v>94</v>
      </c>
    </row>
    <row r="500" s="2" customFormat="1">
      <c r="A500" s="42"/>
      <c r="B500" s="43"/>
      <c r="C500" s="44"/>
      <c r="D500" s="228" t="s">
        <v>146</v>
      </c>
      <c r="E500" s="44"/>
      <c r="F500" s="229" t="s">
        <v>503</v>
      </c>
      <c r="G500" s="44"/>
      <c r="H500" s="44"/>
      <c r="I500" s="225"/>
      <c r="J500" s="44"/>
      <c r="K500" s="44"/>
      <c r="L500" s="48"/>
      <c r="M500" s="226"/>
      <c r="N500" s="227"/>
      <c r="O500" s="88"/>
      <c r="P500" s="88"/>
      <c r="Q500" s="88"/>
      <c r="R500" s="88"/>
      <c r="S500" s="88"/>
      <c r="T500" s="89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T500" s="20" t="s">
        <v>146</v>
      </c>
      <c r="AU500" s="20" t="s">
        <v>94</v>
      </c>
    </row>
    <row r="501" s="13" customFormat="1">
      <c r="A501" s="13"/>
      <c r="B501" s="230"/>
      <c r="C501" s="231"/>
      <c r="D501" s="223" t="s">
        <v>148</v>
      </c>
      <c r="E501" s="232" t="s">
        <v>42</v>
      </c>
      <c r="F501" s="233" t="s">
        <v>1152</v>
      </c>
      <c r="G501" s="231"/>
      <c r="H501" s="232" t="s">
        <v>42</v>
      </c>
      <c r="I501" s="234"/>
      <c r="J501" s="231"/>
      <c r="K501" s="231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148</v>
      </c>
      <c r="AU501" s="239" t="s">
        <v>94</v>
      </c>
      <c r="AV501" s="13" t="s">
        <v>86</v>
      </c>
      <c r="AW501" s="13" t="s">
        <v>40</v>
      </c>
      <c r="AX501" s="13" t="s">
        <v>81</v>
      </c>
      <c r="AY501" s="239" t="s">
        <v>135</v>
      </c>
    </row>
    <row r="502" s="14" customFormat="1">
      <c r="A502" s="14"/>
      <c r="B502" s="240"/>
      <c r="C502" s="241"/>
      <c r="D502" s="223" t="s">
        <v>148</v>
      </c>
      <c r="E502" s="242" t="s">
        <v>42</v>
      </c>
      <c r="F502" s="243" t="s">
        <v>1153</v>
      </c>
      <c r="G502" s="241"/>
      <c r="H502" s="244">
        <v>380.5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148</v>
      </c>
      <c r="AU502" s="250" t="s">
        <v>94</v>
      </c>
      <c r="AV502" s="14" t="s">
        <v>91</v>
      </c>
      <c r="AW502" s="14" t="s">
        <v>40</v>
      </c>
      <c r="AX502" s="14" t="s">
        <v>86</v>
      </c>
      <c r="AY502" s="250" t="s">
        <v>135</v>
      </c>
    </row>
    <row r="503" s="2" customFormat="1" ht="24.15" customHeight="1">
      <c r="A503" s="42"/>
      <c r="B503" s="43"/>
      <c r="C503" s="210" t="s">
        <v>676</v>
      </c>
      <c r="D503" s="210" t="s">
        <v>138</v>
      </c>
      <c r="E503" s="211" t="s">
        <v>1221</v>
      </c>
      <c r="F503" s="212" t="s">
        <v>1222</v>
      </c>
      <c r="G503" s="213" t="s">
        <v>141</v>
      </c>
      <c r="H503" s="214">
        <v>2663.5999999999999</v>
      </c>
      <c r="I503" s="215"/>
      <c r="J503" s="216">
        <f>ROUND(I503*H503,2)</f>
        <v>0</v>
      </c>
      <c r="K503" s="212" t="s">
        <v>142</v>
      </c>
      <c r="L503" s="48"/>
      <c r="M503" s="217" t="s">
        <v>42</v>
      </c>
      <c r="N503" s="218" t="s">
        <v>52</v>
      </c>
      <c r="O503" s="88"/>
      <c r="P503" s="219">
        <f>O503*H503</f>
        <v>0</v>
      </c>
      <c r="Q503" s="219">
        <v>2.0000000000000002E-05</v>
      </c>
      <c r="R503" s="219">
        <f>Q503*H503</f>
        <v>0.053272</v>
      </c>
      <c r="S503" s="219">
        <v>0.13800000000000001</v>
      </c>
      <c r="T503" s="220">
        <f>S503*H503</f>
        <v>367.57679999999999</v>
      </c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R503" s="221" t="s">
        <v>97</v>
      </c>
      <c r="AT503" s="221" t="s">
        <v>138</v>
      </c>
      <c r="AU503" s="221" t="s">
        <v>94</v>
      </c>
      <c r="AY503" s="20" t="s">
        <v>135</v>
      </c>
      <c r="BE503" s="222">
        <f>IF(N503="základní",J503,0)</f>
        <v>0</v>
      </c>
      <c r="BF503" s="222">
        <f>IF(N503="snížená",J503,0)</f>
        <v>0</v>
      </c>
      <c r="BG503" s="222">
        <f>IF(N503="zákl. přenesená",J503,0)</f>
        <v>0</v>
      </c>
      <c r="BH503" s="222">
        <f>IF(N503="sníž. přenesená",J503,0)</f>
        <v>0</v>
      </c>
      <c r="BI503" s="222">
        <f>IF(N503="nulová",J503,0)</f>
        <v>0</v>
      </c>
      <c r="BJ503" s="20" t="s">
        <v>86</v>
      </c>
      <c r="BK503" s="222">
        <f>ROUND(I503*H503,2)</f>
        <v>0</v>
      </c>
      <c r="BL503" s="20" t="s">
        <v>97</v>
      </c>
      <c r="BM503" s="221" t="s">
        <v>1223</v>
      </c>
    </row>
    <row r="504" s="2" customFormat="1">
      <c r="A504" s="42"/>
      <c r="B504" s="43"/>
      <c r="C504" s="44"/>
      <c r="D504" s="223" t="s">
        <v>144</v>
      </c>
      <c r="E504" s="44"/>
      <c r="F504" s="224" t="s">
        <v>1224</v>
      </c>
      <c r="G504" s="44"/>
      <c r="H504" s="44"/>
      <c r="I504" s="225"/>
      <c r="J504" s="44"/>
      <c r="K504" s="44"/>
      <c r="L504" s="48"/>
      <c r="M504" s="226"/>
      <c r="N504" s="227"/>
      <c r="O504" s="88"/>
      <c r="P504" s="88"/>
      <c r="Q504" s="88"/>
      <c r="R504" s="88"/>
      <c r="S504" s="88"/>
      <c r="T504" s="89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T504" s="20" t="s">
        <v>144</v>
      </c>
      <c r="AU504" s="20" t="s">
        <v>94</v>
      </c>
    </row>
    <row r="505" s="2" customFormat="1">
      <c r="A505" s="42"/>
      <c r="B505" s="43"/>
      <c r="C505" s="44"/>
      <c r="D505" s="228" t="s">
        <v>146</v>
      </c>
      <c r="E505" s="44"/>
      <c r="F505" s="229" t="s">
        <v>1225</v>
      </c>
      <c r="G505" s="44"/>
      <c r="H505" s="44"/>
      <c r="I505" s="225"/>
      <c r="J505" s="44"/>
      <c r="K505" s="44"/>
      <c r="L505" s="48"/>
      <c r="M505" s="226"/>
      <c r="N505" s="227"/>
      <c r="O505" s="88"/>
      <c r="P505" s="88"/>
      <c r="Q505" s="88"/>
      <c r="R505" s="88"/>
      <c r="S505" s="88"/>
      <c r="T505" s="89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T505" s="20" t="s">
        <v>146</v>
      </c>
      <c r="AU505" s="20" t="s">
        <v>94</v>
      </c>
    </row>
    <row r="506" s="13" customFormat="1">
      <c r="A506" s="13"/>
      <c r="B506" s="230"/>
      <c r="C506" s="231"/>
      <c r="D506" s="223" t="s">
        <v>148</v>
      </c>
      <c r="E506" s="232" t="s">
        <v>42</v>
      </c>
      <c r="F506" s="233" t="s">
        <v>1154</v>
      </c>
      <c r="G506" s="231"/>
      <c r="H506" s="232" t="s">
        <v>42</v>
      </c>
      <c r="I506" s="234"/>
      <c r="J506" s="231"/>
      <c r="K506" s="231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148</v>
      </c>
      <c r="AU506" s="239" t="s">
        <v>94</v>
      </c>
      <c r="AV506" s="13" t="s">
        <v>86</v>
      </c>
      <c r="AW506" s="13" t="s">
        <v>40</v>
      </c>
      <c r="AX506" s="13" t="s">
        <v>81</v>
      </c>
      <c r="AY506" s="239" t="s">
        <v>135</v>
      </c>
    </row>
    <row r="507" s="14" customFormat="1">
      <c r="A507" s="14"/>
      <c r="B507" s="240"/>
      <c r="C507" s="241"/>
      <c r="D507" s="223" t="s">
        <v>148</v>
      </c>
      <c r="E507" s="242" t="s">
        <v>42</v>
      </c>
      <c r="F507" s="243" t="s">
        <v>1226</v>
      </c>
      <c r="G507" s="241"/>
      <c r="H507" s="244">
        <v>2663.5999999999999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148</v>
      </c>
      <c r="AU507" s="250" t="s">
        <v>94</v>
      </c>
      <c r="AV507" s="14" t="s">
        <v>91</v>
      </c>
      <c r="AW507" s="14" t="s">
        <v>40</v>
      </c>
      <c r="AX507" s="14" t="s">
        <v>86</v>
      </c>
      <c r="AY507" s="250" t="s">
        <v>135</v>
      </c>
    </row>
    <row r="508" s="2" customFormat="1" ht="24.15" customHeight="1">
      <c r="A508" s="42"/>
      <c r="B508" s="43"/>
      <c r="C508" s="210" t="s">
        <v>964</v>
      </c>
      <c r="D508" s="210" t="s">
        <v>138</v>
      </c>
      <c r="E508" s="211" t="s">
        <v>507</v>
      </c>
      <c r="F508" s="212" t="s">
        <v>508</v>
      </c>
      <c r="G508" s="213" t="s">
        <v>141</v>
      </c>
      <c r="H508" s="214">
        <v>35.5</v>
      </c>
      <c r="I508" s="215"/>
      <c r="J508" s="216">
        <f>ROUND(I508*H508,2)</f>
        <v>0</v>
      </c>
      <c r="K508" s="212" t="s">
        <v>142</v>
      </c>
      <c r="L508" s="48"/>
      <c r="M508" s="217" t="s">
        <v>42</v>
      </c>
      <c r="N508" s="218" t="s">
        <v>52</v>
      </c>
      <c r="O508" s="88"/>
      <c r="P508" s="219">
        <f>O508*H508</f>
        <v>0</v>
      </c>
      <c r="Q508" s="219">
        <v>0</v>
      </c>
      <c r="R508" s="219">
        <f>Q508*H508</f>
        <v>0</v>
      </c>
      <c r="S508" s="219">
        <v>0.28999999999999998</v>
      </c>
      <c r="T508" s="220">
        <f>S508*H508</f>
        <v>10.295</v>
      </c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R508" s="221" t="s">
        <v>97</v>
      </c>
      <c r="AT508" s="221" t="s">
        <v>138</v>
      </c>
      <c r="AU508" s="221" t="s">
        <v>94</v>
      </c>
      <c r="AY508" s="20" t="s">
        <v>135</v>
      </c>
      <c r="BE508" s="222">
        <f>IF(N508="základní",J508,0)</f>
        <v>0</v>
      </c>
      <c r="BF508" s="222">
        <f>IF(N508="snížená",J508,0)</f>
        <v>0</v>
      </c>
      <c r="BG508" s="222">
        <f>IF(N508="zákl. přenesená",J508,0)</f>
        <v>0</v>
      </c>
      <c r="BH508" s="222">
        <f>IF(N508="sníž. přenesená",J508,0)</f>
        <v>0</v>
      </c>
      <c r="BI508" s="222">
        <f>IF(N508="nulová",J508,0)</f>
        <v>0</v>
      </c>
      <c r="BJ508" s="20" t="s">
        <v>86</v>
      </c>
      <c r="BK508" s="222">
        <f>ROUND(I508*H508,2)</f>
        <v>0</v>
      </c>
      <c r="BL508" s="20" t="s">
        <v>97</v>
      </c>
      <c r="BM508" s="221" t="s">
        <v>509</v>
      </c>
    </row>
    <row r="509" s="2" customFormat="1">
      <c r="A509" s="42"/>
      <c r="B509" s="43"/>
      <c r="C509" s="44"/>
      <c r="D509" s="223" t="s">
        <v>144</v>
      </c>
      <c r="E509" s="44"/>
      <c r="F509" s="224" t="s">
        <v>510</v>
      </c>
      <c r="G509" s="44"/>
      <c r="H509" s="44"/>
      <c r="I509" s="225"/>
      <c r="J509" s="44"/>
      <c r="K509" s="44"/>
      <c r="L509" s="48"/>
      <c r="M509" s="226"/>
      <c r="N509" s="227"/>
      <c r="O509" s="88"/>
      <c r="P509" s="88"/>
      <c r="Q509" s="88"/>
      <c r="R509" s="88"/>
      <c r="S509" s="88"/>
      <c r="T509" s="89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T509" s="20" t="s">
        <v>144</v>
      </c>
      <c r="AU509" s="20" t="s">
        <v>94</v>
      </c>
    </row>
    <row r="510" s="2" customFormat="1">
      <c r="A510" s="42"/>
      <c r="B510" s="43"/>
      <c r="C510" s="44"/>
      <c r="D510" s="228" t="s">
        <v>146</v>
      </c>
      <c r="E510" s="44"/>
      <c r="F510" s="229" t="s">
        <v>511</v>
      </c>
      <c r="G510" s="44"/>
      <c r="H510" s="44"/>
      <c r="I510" s="225"/>
      <c r="J510" s="44"/>
      <c r="K510" s="44"/>
      <c r="L510" s="48"/>
      <c r="M510" s="226"/>
      <c r="N510" s="227"/>
      <c r="O510" s="88"/>
      <c r="P510" s="88"/>
      <c r="Q510" s="88"/>
      <c r="R510" s="88"/>
      <c r="S510" s="88"/>
      <c r="T510" s="89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T510" s="20" t="s">
        <v>146</v>
      </c>
      <c r="AU510" s="20" t="s">
        <v>94</v>
      </c>
    </row>
    <row r="511" s="13" customFormat="1">
      <c r="A511" s="13"/>
      <c r="B511" s="230"/>
      <c r="C511" s="231"/>
      <c r="D511" s="223" t="s">
        <v>148</v>
      </c>
      <c r="E511" s="232" t="s">
        <v>42</v>
      </c>
      <c r="F511" s="233" t="s">
        <v>1227</v>
      </c>
      <c r="G511" s="231"/>
      <c r="H511" s="232" t="s">
        <v>42</v>
      </c>
      <c r="I511" s="234"/>
      <c r="J511" s="231"/>
      <c r="K511" s="231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148</v>
      </c>
      <c r="AU511" s="239" t="s">
        <v>94</v>
      </c>
      <c r="AV511" s="13" t="s">
        <v>86</v>
      </c>
      <c r="AW511" s="13" t="s">
        <v>40</v>
      </c>
      <c r="AX511" s="13" t="s">
        <v>81</v>
      </c>
      <c r="AY511" s="239" t="s">
        <v>135</v>
      </c>
    </row>
    <row r="512" s="14" customFormat="1">
      <c r="A512" s="14"/>
      <c r="B512" s="240"/>
      <c r="C512" s="241"/>
      <c r="D512" s="223" t="s">
        <v>148</v>
      </c>
      <c r="E512" s="242" t="s">
        <v>42</v>
      </c>
      <c r="F512" s="243" t="s">
        <v>1228</v>
      </c>
      <c r="G512" s="241"/>
      <c r="H512" s="244">
        <v>24.5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148</v>
      </c>
      <c r="AU512" s="250" t="s">
        <v>94</v>
      </c>
      <c r="AV512" s="14" t="s">
        <v>91</v>
      </c>
      <c r="AW512" s="14" t="s">
        <v>40</v>
      </c>
      <c r="AX512" s="14" t="s">
        <v>81</v>
      </c>
      <c r="AY512" s="250" t="s">
        <v>135</v>
      </c>
    </row>
    <row r="513" s="13" customFormat="1">
      <c r="A513" s="13"/>
      <c r="B513" s="230"/>
      <c r="C513" s="231"/>
      <c r="D513" s="223" t="s">
        <v>148</v>
      </c>
      <c r="E513" s="232" t="s">
        <v>42</v>
      </c>
      <c r="F513" s="233" t="s">
        <v>1229</v>
      </c>
      <c r="G513" s="231"/>
      <c r="H513" s="232" t="s">
        <v>42</v>
      </c>
      <c r="I513" s="234"/>
      <c r="J513" s="231"/>
      <c r="K513" s="231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148</v>
      </c>
      <c r="AU513" s="239" t="s">
        <v>94</v>
      </c>
      <c r="AV513" s="13" t="s">
        <v>86</v>
      </c>
      <c r="AW513" s="13" t="s">
        <v>40</v>
      </c>
      <c r="AX513" s="13" t="s">
        <v>81</v>
      </c>
      <c r="AY513" s="239" t="s">
        <v>135</v>
      </c>
    </row>
    <row r="514" s="14" customFormat="1">
      <c r="A514" s="14"/>
      <c r="B514" s="240"/>
      <c r="C514" s="241"/>
      <c r="D514" s="223" t="s">
        <v>148</v>
      </c>
      <c r="E514" s="242" t="s">
        <v>42</v>
      </c>
      <c r="F514" s="243" t="s">
        <v>1230</v>
      </c>
      <c r="G514" s="241"/>
      <c r="H514" s="244">
        <v>11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148</v>
      </c>
      <c r="AU514" s="250" t="s">
        <v>94</v>
      </c>
      <c r="AV514" s="14" t="s">
        <v>91</v>
      </c>
      <c r="AW514" s="14" t="s">
        <v>40</v>
      </c>
      <c r="AX514" s="14" t="s">
        <v>81</v>
      </c>
      <c r="AY514" s="250" t="s">
        <v>135</v>
      </c>
    </row>
    <row r="515" s="2" customFormat="1" ht="24.15" customHeight="1">
      <c r="A515" s="42"/>
      <c r="B515" s="43"/>
      <c r="C515" s="210" t="s">
        <v>965</v>
      </c>
      <c r="D515" s="210" t="s">
        <v>138</v>
      </c>
      <c r="E515" s="211" t="s">
        <v>524</v>
      </c>
      <c r="F515" s="212" t="s">
        <v>525</v>
      </c>
      <c r="G515" s="213" t="s">
        <v>158</v>
      </c>
      <c r="H515" s="214">
        <v>17.399999999999999</v>
      </c>
      <c r="I515" s="215"/>
      <c r="J515" s="216">
        <f>ROUND(I515*H515,2)</f>
        <v>0</v>
      </c>
      <c r="K515" s="212" t="s">
        <v>142</v>
      </c>
      <c r="L515" s="48"/>
      <c r="M515" s="217" t="s">
        <v>42</v>
      </c>
      <c r="N515" s="218" t="s">
        <v>52</v>
      </c>
      <c r="O515" s="88"/>
      <c r="P515" s="219">
        <f>O515*H515</f>
        <v>0</v>
      </c>
      <c r="Q515" s="219">
        <v>0</v>
      </c>
      <c r="R515" s="219">
        <f>Q515*H515</f>
        <v>0</v>
      </c>
      <c r="S515" s="219">
        <v>0</v>
      </c>
      <c r="T515" s="220">
        <f>S515*H515</f>
        <v>0</v>
      </c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R515" s="221" t="s">
        <v>97</v>
      </c>
      <c r="AT515" s="221" t="s">
        <v>138</v>
      </c>
      <c r="AU515" s="221" t="s">
        <v>94</v>
      </c>
      <c r="AY515" s="20" t="s">
        <v>135</v>
      </c>
      <c r="BE515" s="222">
        <f>IF(N515="základní",J515,0)</f>
        <v>0</v>
      </c>
      <c r="BF515" s="222">
        <f>IF(N515="snížená",J515,0)</f>
        <v>0</v>
      </c>
      <c r="BG515" s="222">
        <f>IF(N515="zákl. přenesená",J515,0)</f>
        <v>0</v>
      </c>
      <c r="BH515" s="222">
        <f>IF(N515="sníž. přenesená",J515,0)</f>
        <v>0</v>
      </c>
      <c r="BI515" s="222">
        <f>IF(N515="nulová",J515,0)</f>
        <v>0</v>
      </c>
      <c r="BJ515" s="20" t="s">
        <v>86</v>
      </c>
      <c r="BK515" s="222">
        <f>ROUND(I515*H515,2)</f>
        <v>0</v>
      </c>
      <c r="BL515" s="20" t="s">
        <v>97</v>
      </c>
      <c r="BM515" s="221" t="s">
        <v>526</v>
      </c>
    </row>
    <row r="516" s="2" customFormat="1">
      <c r="A516" s="42"/>
      <c r="B516" s="43"/>
      <c r="C516" s="44"/>
      <c r="D516" s="223" t="s">
        <v>144</v>
      </c>
      <c r="E516" s="44"/>
      <c r="F516" s="224" t="s">
        <v>527</v>
      </c>
      <c r="G516" s="44"/>
      <c r="H516" s="44"/>
      <c r="I516" s="225"/>
      <c r="J516" s="44"/>
      <c r="K516" s="44"/>
      <c r="L516" s="48"/>
      <c r="M516" s="226"/>
      <c r="N516" s="227"/>
      <c r="O516" s="88"/>
      <c r="P516" s="88"/>
      <c r="Q516" s="88"/>
      <c r="R516" s="88"/>
      <c r="S516" s="88"/>
      <c r="T516" s="89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T516" s="20" t="s">
        <v>144</v>
      </c>
      <c r="AU516" s="20" t="s">
        <v>94</v>
      </c>
    </row>
    <row r="517" s="2" customFormat="1">
      <c r="A517" s="42"/>
      <c r="B517" s="43"/>
      <c r="C517" s="44"/>
      <c r="D517" s="228" t="s">
        <v>146</v>
      </c>
      <c r="E517" s="44"/>
      <c r="F517" s="229" t="s">
        <v>528</v>
      </c>
      <c r="G517" s="44"/>
      <c r="H517" s="44"/>
      <c r="I517" s="225"/>
      <c r="J517" s="44"/>
      <c r="K517" s="44"/>
      <c r="L517" s="48"/>
      <c r="M517" s="226"/>
      <c r="N517" s="227"/>
      <c r="O517" s="88"/>
      <c r="P517" s="88"/>
      <c r="Q517" s="88"/>
      <c r="R517" s="88"/>
      <c r="S517" s="88"/>
      <c r="T517" s="89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T517" s="20" t="s">
        <v>146</v>
      </c>
      <c r="AU517" s="20" t="s">
        <v>94</v>
      </c>
    </row>
    <row r="518" s="13" customFormat="1">
      <c r="A518" s="13"/>
      <c r="B518" s="230"/>
      <c r="C518" s="231"/>
      <c r="D518" s="223" t="s">
        <v>148</v>
      </c>
      <c r="E518" s="232" t="s">
        <v>42</v>
      </c>
      <c r="F518" s="233" t="s">
        <v>1227</v>
      </c>
      <c r="G518" s="231"/>
      <c r="H518" s="232" t="s">
        <v>42</v>
      </c>
      <c r="I518" s="234"/>
      <c r="J518" s="231"/>
      <c r="K518" s="231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148</v>
      </c>
      <c r="AU518" s="239" t="s">
        <v>94</v>
      </c>
      <c r="AV518" s="13" t="s">
        <v>86</v>
      </c>
      <c r="AW518" s="13" t="s">
        <v>40</v>
      </c>
      <c r="AX518" s="13" t="s">
        <v>81</v>
      </c>
      <c r="AY518" s="239" t="s">
        <v>135</v>
      </c>
    </row>
    <row r="519" s="14" customFormat="1">
      <c r="A519" s="14"/>
      <c r="B519" s="240"/>
      <c r="C519" s="241"/>
      <c r="D519" s="223" t="s">
        <v>148</v>
      </c>
      <c r="E519" s="242" t="s">
        <v>42</v>
      </c>
      <c r="F519" s="243" t="s">
        <v>1231</v>
      </c>
      <c r="G519" s="241"/>
      <c r="H519" s="244">
        <v>7.1050000000000004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148</v>
      </c>
      <c r="AU519" s="250" t="s">
        <v>94</v>
      </c>
      <c r="AV519" s="14" t="s">
        <v>91</v>
      </c>
      <c r="AW519" s="14" t="s">
        <v>40</v>
      </c>
      <c r="AX519" s="14" t="s">
        <v>81</v>
      </c>
      <c r="AY519" s="250" t="s">
        <v>135</v>
      </c>
    </row>
    <row r="520" s="13" customFormat="1">
      <c r="A520" s="13"/>
      <c r="B520" s="230"/>
      <c r="C520" s="231"/>
      <c r="D520" s="223" t="s">
        <v>148</v>
      </c>
      <c r="E520" s="232" t="s">
        <v>42</v>
      </c>
      <c r="F520" s="233" t="s">
        <v>1229</v>
      </c>
      <c r="G520" s="231"/>
      <c r="H520" s="232" t="s">
        <v>42</v>
      </c>
      <c r="I520" s="234"/>
      <c r="J520" s="231"/>
      <c r="K520" s="231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148</v>
      </c>
      <c r="AU520" s="239" t="s">
        <v>94</v>
      </c>
      <c r="AV520" s="13" t="s">
        <v>86</v>
      </c>
      <c r="AW520" s="13" t="s">
        <v>40</v>
      </c>
      <c r="AX520" s="13" t="s">
        <v>81</v>
      </c>
      <c r="AY520" s="239" t="s">
        <v>135</v>
      </c>
    </row>
    <row r="521" s="14" customFormat="1">
      <c r="A521" s="14"/>
      <c r="B521" s="240"/>
      <c r="C521" s="241"/>
      <c r="D521" s="223" t="s">
        <v>148</v>
      </c>
      <c r="E521" s="242" t="s">
        <v>42</v>
      </c>
      <c r="F521" s="243" t="s">
        <v>1232</v>
      </c>
      <c r="G521" s="241"/>
      <c r="H521" s="244">
        <v>3.1899999999999999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148</v>
      </c>
      <c r="AU521" s="250" t="s">
        <v>94</v>
      </c>
      <c r="AV521" s="14" t="s">
        <v>91</v>
      </c>
      <c r="AW521" s="14" t="s">
        <v>40</v>
      </c>
      <c r="AX521" s="14" t="s">
        <v>81</v>
      </c>
      <c r="AY521" s="250" t="s">
        <v>135</v>
      </c>
    </row>
    <row r="522" s="13" customFormat="1">
      <c r="A522" s="13"/>
      <c r="B522" s="230"/>
      <c r="C522" s="231"/>
      <c r="D522" s="223" t="s">
        <v>148</v>
      </c>
      <c r="E522" s="232" t="s">
        <v>42</v>
      </c>
      <c r="F522" s="233" t="s">
        <v>1124</v>
      </c>
      <c r="G522" s="231"/>
      <c r="H522" s="232" t="s">
        <v>42</v>
      </c>
      <c r="I522" s="234"/>
      <c r="J522" s="231"/>
      <c r="K522" s="231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148</v>
      </c>
      <c r="AU522" s="239" t="s">
        <v>94</v>
      </c>
      <c r="AV522" s="13" t="s">
        <v>86</v>
      </c>
      <c r="AW522" s="13" t="s">
        <v>40</v>
      </c>
      <c r="AX522" s="13" t="s">
        <v>81</v>
      </c>
      <c r="AY522" s="239" t="s">
        <v>135</v>
      </c>
    </row>
    <row r="523" s="14" customFormat="1">
      <c r="A523" s="14"/>
      <c r="B523" s="240"/>
      <c r="C523" s="241"/>
      <c r="D523" s="223" t="s">
        <v>148</v>
      </c>
      <c r="E523" s="242" t="s">
        <v>42</v>
      </c>
      <c r="F523" s="243" t="s">
        <v>1231</v>
      </c>
      <c r="G523" s="241"/>
      <c r="H523" s="244">
        <v>7.1050000000000004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148</v>
      </c>
      <c r="AU523" s="250" t="s">
        <v>94</v>
      </c>
      <c r="AV523" s="14" t="s">
        <v>91</v>
      </c>
      <c r="AW523" s="14" t="s">
        <v>40</v>
      </c>
      <c r="AX523" s="14" t="s">
        <v>81</v>
      </c>
      <c r="AY523" s="250" t="s">
        <v>135</v>
      </c>
    </row>
    <row r="524" s="2" customFormat="1" ht="21.75" customHeight="1">
      <c r="A524" s="42"/>
      <c r="B524" s="43"/>
      <c r="C524" s="210" t="s">
        <v>966</v>
      </c>
      <c r="D524" s="210" t="s">
        <v>138</v>
      </c>
      <c r="E524" s="211" t="s">
        <v>533</v>
      </c>
      <c r="F524" s="212" t="s">
        <v>534</v>
      </c>
      <c r="G524" s="213" t="s">
        <v>158</v>
      </c>
      <c r="H524" s="214">
        <v>455.09199999999998</v>
      </c>
      <c r="I524" s="215"/>
      <c r="J524" s="216">
        <f>ROUND(I524*H524,2)</f>
        <v>0</v>
      </c>
      <c r="K524" s="212" t="s">
        <v>142</v>
      </c>
      <c r="L524" s="48"/>
      <c r="M524" s="217" t="s">
        <v>42</v>
      </c>
      <c r="N524" s="218" t="s">
        <v>52</v>
      </c>
      <c r="O524" s="88"/>
      <c r="P524" s="219">
        <f>O524*H524</f>
        <v>0</v>
      </c>
      <c r="Q524" s="219">
        <v>0</v>
      </c>
      <c r="R524" s="219">
        <f>Q524*H524</f>
        <v>0</v>
      </c>
      <c r="S524" s="219">
        <v>0</v>
      </c>
      <c r="T524" s="220">
        <f>S524*H524</f>
        <v>0</v>
      </c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R524" s="221" t="s">
        <v>97</v>
      </c>
      <c r="AT524" s="221" t="s">
        <v>138</v>
      </c>
      <c r="AU524" s="221" t="s">
        <v>94</v>
      </c>
      <c r="AY524" s="20" t="s">
        <v>135</v>
      </c>
      <c r="BE524" s="222">
        <f>IF(N524="základní",J524,0)</f>
        <v>0</v>
      </c>
      <c r="BF524" s="222">
        <f>IF(N524="snížená",J524,0)</f>
        <v>0</v>
      </c>
      <c r="BG524" s="222">
        <f>IF(N524="zákl. přenesená",J524,0)</f>
        <v>0</v>
      </c>
      <c r="BH524" s="222">
        <f>IF(N524="sníž. přenesená",J524,0)</f>
        <v>0</v>
      </c>
      <c r="BI524" s="222">
        <f>IF(N524="nulová",J524,0)</f>
        <v>0</v>
      </c>
      <c r="BJ524" s="20" t="s">
        <v>86</v>
      </c>
      <c r="BK524" s="222">
        <f>ROUND(I524*H524,2)</f>
        <v>0</v>
      </c>
      <c r="BL524" s="20" t="s">
        <v>97</v>
      </c>
      <c r="BM524" s="221" t="s">
        <v>535</v>
      </c>
    </row>
    <row r="525" s="2" customFormat="1">
      <c r="A525" s="42"/>
      <c r="B525" s="43"/>
      <c r="C525" s="44"/>
      <c r="D525" s="223" t="s">
        <v>144</v>
      </c>
      <c r="E525" s="44"/>
      <c r="F525" s="224" t="s">
        <v>536</v>
      </c>
      <c r="G525" s="44"/>
      <c r="H525" s="44"/>
      <c r="I525" s="225"/>
      <c r="J525" s="44"/>
      <c r="K525" s="44"/>
      <c r="L525" s="48"/>
      <c r="M525" s="226"/>
      <c r="N525" s="227"/>
      <c r="O525" s="88"/>
      <c r="P525" s="88"/>
      <c r="Q525" s="88"/>
      <c r="R525" s="88"/>
      <c r="S525" s="88"/>
      <c r="T525" s="89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T525" s="20" t="s">
        <v>144</v>
      </c>
      <c r="AU525" s="20" t="s">
        <v>94</v>
      </c>
    </row>
    <row r="526" s="2" customFormat="1">
      <c r="A526" s="42"/>
      <c r="B526" s="43"/>
      <c r="C526" s="44"/>
      <c r="D526" s="228" t="s">
        <v>146</v>
      </c>
      <c r="E526" s="44"/>
      <c r="F526" s="229" t="s">
        <v>537</v>
      </c>
      <c r="G526" s="44"/>
      <c r="H526" s="44"/>
      <c r="I526" s="225"/>
      <c r="J526" s="44"/>
      <c r="K526" s="44"/>
      <c r="L526" s="48"/>
      <c r="M526" s="226"/>
      <c r="N526" s="227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146</v>
      </c>
      <c r="AU526" s="20" t="s">
        <v>94</v>
      </c>
    </row>
    <row r="527" s="2" customFormat="1">
      <c r="A527" s="42"/>
      <c r="B527" s="43"/>
      <c r="C527" s="44"/>
      <c r="D527" s="223" t="s">
        <v>189</v>
      </c>
      <c r="E527" s="44"/>
      <c r="F527" s="261" t="s">
        <v>538</v>
      </c>
      <c r="G527" s="44"/>
      <c r="H527" s="44"/>
      <c r="I527" s="225"/>
      <c r="J527" s="44"/>
      <c r="K527" s="44"/>
      <c r="L527" s="48"/>
      <c r="M527" s="226"/>
      <c r="N527" s="227"/>
      <c r="O527" s="88"/>
      <c r="P527" s="88"/>
      <c r="Q527" s="88"/>
      <c r="R527" s="88"/>
      <c r="S527" s="88"/>
      <c r="T527" s="89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T527" s="20" t="s">
        <v>189</v>
      </c>
      <c r="AU527" s="20" t="s">
        <v>94</v>
      </c>
    </row>
    <row r="528" s="13" customFormat="1">
      <c r="A528" s="13"/>
      <c r="B528" s="230"/>
      <c r="C528" s="231"/>
      <c r="D528" s="223" t="s">
        <v>148</v>
      </c>
      <c r="E528" s="232" t="s">
        <v>42</v>
      </c>
      <c r="F528" s="233" t="s">
        <v>1152</v>
      </c>
      <c r="G528" s="231"/>
      <c r="H528" s="232" t="s">
        <v>42</v>
      </c>
      <c r="I528" s="234"/>
      <c r="J528" s="231"/>
      <c r="K528" s="231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148</v>
      </c>
      <c r="AU528" s="239" t="s">
        <v>94</v>
      </c>
      <c r="AV528" s="13" t="s">
        <v>86</v>
      </c>
      <c r="AW528" s="13" t="s">
        <v>40</v>
      </c>
      <c r="AX528" s="13" t="s">
        <v>81</v>
      </c>
      <c r="AY528" s="239" t="s">
        <v>135</v>
      </c>
    </row>
    <row r="529" s="14" customFormat="1">
      <c r="A529" s="14"/>
      <c r="B529" s="240"/>
      <c r="C529" s="241"/>
      <c r="D529" s="223" t="s">
        <v>148</v>
      </c>
      <c r="E529" s="242" t="s">
        <v>42</v>
      </c>
      <c r="F529" s="243" t="s">
        <v>1233</v>
      </c>
      <c r="G529" s="241"/>
      <c r="H529" s="244">
        <v>87.515000000000001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148</v>
      </c>
      <c r="AU529" s="250" t="s">
        <v>94</v>
      </c>
      <c r="AV529" s="14" t="s">
        <v>91</v>
      </c>
      <c r="AW529" s="14" t="s">
        <v>40</v>
      </c>
      <c r="AX529" s="14" t="s">
        <v>81</v>
      </c>
      <c r="AY529" s="250" t="s">
        <v>135</v>
      </c>
    </row>
    <row r="530" s="13" customFormat="1">
      <c r="A530" s="13"/>
      <c r="B530" s="230"/>
      <c r="C530" s="231"/>
      <c r="D530" s="223" t="s">
        <v>148</v>
      </c>
      <c r="E530" s="232" t="s">
        <v>42</v>
      </c>
      <c r="F530" s="233" t="s">
        <v>1154</v>
      </c>
      <c r="G530" s="231"/>
      <c r="H530" s="232" t="s">
        <v>42</v>
      </c>
      <c r="I530" s="234"/>
      <c r="J530" s="231"/>
      <c r="K530" s="231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148</v>
      </c>
      <c r="AU530" s="239" t="s">
        <v>94</v>
      </c>
      <c r="AV530" s="13" t="s">
        <v>86</v>
      </c>
      <c r="AW530" s="13" t="s">
        <v>40</v>
      </c>
      <c r="AX530" s="13" t="s">
        <v>81</v>
      </c>
      <c r="AY530" s="239" t="s">
        <v>135</v>
      </c>
    </row>
    <row r="531" s="14" customFormat="1">
      <c r="A531" s="14"/>
      <c r="B531" s="240"/>
      <c r="C531" s="241"/>
      <c r="D531" s="223" t="s">
        <v>148</v>
      </c>
      <c r="E531" s="242" t="s">
        <v>42</v>
      </c>
      <c r="F531" s="243" t="s">
        <v>1234</v>
      </c>
      <c r="G531" s="241"/>
      <c r="H531" s="244">
        <v>367.577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148</v>
      </c>
      <c r="AU531" s="250" t="s">
        <v>94</v>
      </c>
      <c r="AV531" s="14" t="s">
        <v>91</v>
      </c>
      <c r="AW531" s="14" t="s">
        <v>40</v>
      </c>
      <c r="AX531" s="14" t="s">
        <v>81</v>
      </c>
      <c r="AY531" s="250" t="s">
        <v>135</v>
      </c>
    </row>
    <row r="532" s="2" customFormat="1" ht="24.15" customHeight="1">
      <c r="A532" s="42"/>
      <c r="B532" s="43"/>
      <c r="C532" s="210" t="s">
        <v>967</v>
      </c>
      <c r="D532" s="210" t="s">
        <v>138</v>
      </c>
      <c r="E532" s="211" t="s">
        <v>542</v>
      </c>
      <c r="F532" s="212" t="s">
        <v>543</v>
      </c>
      <c r="G532" s="213" t="s">
        <v>158</v>
      </c>
      <c r="H532" s="214">
        <v>10922.208000000001</v>
      </c>
      <c r="I532" s="215"/>
      <c r="J532" s="216">
        <f>ROUND(I532*H532,2)</f>
        <v>0</v>
      </c>
      <c r="K532" s="212" t="s">
        <v>142</v>
      </c>
      <c r="L532" s="48"/>
      <c r="M532" s="217" t="s">
        <v>42</v>
      </c>
      <c r="N532" s="218" t="s">
        <v>52</v>
      </c>
      <c r="O532" s="88"/>
      <c r="P532" s="219">
        <f>O532*H532</f>
        <v>0</v>
      </c>
      <c r="Q532" s="219">
        <v>0</v>
      </c>
      <c r="R532" s="219">
        <f>Q532*H532</f>
        <v>0</v>
      </c>
      <c r="S532" s="219">
        <v>0</v>
      </c>
      <c r="T532" s="220">
        <f>S532*H532</f>
        <v>0</v>
      </c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R532" s="221" t="s">
        <v>97</v>
      </c>
      <c r="AT532" s="221" t="s">
        <v>138</v>
      </c>
      <c r="AU532" s="221" t="s">
        <v>94</v>
      </c>
      <c r="AY532" s="20" t="s">
        <v>135</v>
      </c>
      <c r="BE532" s="222">
        <f>IF(N532="základní",J532,0)</f>
        <v>0</v>
      </c>
      <c r="BF532" s="222">
        <f>IF(N532="snížená",J532,0)</f>
        <v>0</v>
      </c>
      <c r="BG532" s="222">
        <f>IF(N532="zákl. přenesená",J532,0)</f>
        <v>0</v>
      </c>
      <c r="BH532" s="222">
        <f>IF(N532="sníž. přenesená",J532,0)</f>
        <v>0</v>
      </c>
      <c r="BI532" s="222">
        <f>IF(N532="nulová",J532,0)</f>
        <v>0</v>
      </c>
      <c r="BJ532" s="20" t="s">
        <v>86</v>
      </c>
      <c r="BK532" s="222">
        <f>ROUND(I532*H532,2)</f>
        <v>0</v>
      </c>
      <c r="BL532" s="20" t="s">
        <v>97</v>
      </c>
      <c r="BM532" s="221" t="s">
        <v>544</v>
      </c>
    </row>
    <row r="533" s="2" customFormat="1">
      <c r="A533" s="42"/>
      <c r="B533" s="43"/>
      <c r="C533" s="44"/>
      <c r="D533" s="223" t="s">
        <v>144</v>
      </c>
      <c r="E533" s="44"/>
      <c r="F533" s="224" t="s">
        <v>545</v>
      </c>
      <c r="G533" s="44"/>
      <c r="H533" s="44"/>
      <c r="I533" s="225"/>
      <c r="J533" s="44"/>
      <c r="K533" s="44"/>
      <c r="L533" s="48"/>
      <c r="M533" s="226"/>
      <c r="N533" s="227"/>
      <c r="O533" s="88"/>
      <c r="P533" s="88"/>
      <c r="Q533" s="88"/>
      <c r="R533" s="88"/>
      <c r="S533" s="88"/>
      <c r="T533" s="89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T533" s="20" t="s">
        <v>144</v>
      </c>
      <c r="AU533" s="20" t="s">
        <v>94</v>
      </c>
    </row>
    <row r="534" s="2" customFormat="1">
      <c r="A534" s="42"/>
      <c r="B534" s="43"/>
      <c r="C534" s="44"/>
      <c r="D534" s="228" t="s">
        <v>146</v>
      </c>
      <c r="E534" s="44"/>
      <c r="F534" s="229" t="s">
        <v>546</v>
      </c>
      <c r="G534" s="44"/>
      <c r="H534" s="44"/>
      <c r="I534" s="225"/>
      <c r="J534" s="44"/>
      <c r="K534" s="44"/>
      <c r="L534" s="48"/>
      <c r="M534" s="226"/>
      <c r="N534" s="227"/>
      <c r="O534" s="88"/>
      <c r="P534" s="88"/>
      <c r="Q534" s="88"/>
      <c r="R534" s="88"/>
      <c r="S534" s="88"/>
      <c r="T534" s="89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T534" s="20" t="s">
        <v>146</v>
      </c>
      <c r="AU534" s="20" t="s">
        <v>94</v>
      </c>
    </row>
    <row r="535" s="2" customFormat="1">
      <c r="A535" s="42"/>
      <c r="B535" s="43"/>
      <c r="C535" s="44"/>
      <c r="D535" s="223" t="s">
        <v>189</v>
      </c>
      <c r="E535" s="44"/>
      <c r="F535" s="261" t="s">
        <v>538</v>
      </c>
      <c r="G535" s="44"/>
      <c r="H535" s="44"/>
      <c r="I535" s="225"/>
      <c r="J535" s="44"/>
      <c r="K535" s="44"/>
      <c r="L535" s="48"/>
      <c r="M535" s="226"/>
      <c r="N535" s="227"/>
      <c r="O535" s="88"/>
      <c r="P535" s="88"/>
      <c r="Q535" s="88"/>
      <c r="R535" s="88"/>
      <c r="S535" s="88"/>
      <c r="T535" s="89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T535" s="20" t="s">
        <v>189</v>
      </c>
      <c r="AU535" s="20" t="s">
        <v>94</v>
      </c>
    </row>
    <row r="536" s="13" customFormat="1">
      <c r="A536" s="13"/>
      <c r="B536" s="230"/>
      <c r="C536" s="231"/>
      <c r="D536" s="223" t="s">
        <v>148</v>
      </c>
      <c r="E536" s="232" t="s">
        <v>42</v>
      </c>
      <c r="F536" s="233" t="s">
        <v>547</v>
      </c>
      <c r="G536" s="231"/>
      <c r="H536" s="232" t="s">
        <v>42</v>
      </c>
      <c r="I536" s="234"/>
      <c r="J536" s="231"/>
      <c r="K536" s="231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148</v>
      </c>
      <c r="AU536" s="239" t="s">
        <v>94</v>
      </c>
      <c r="AV536" s="13" t="s">
        <v>86</v>
      </c>
      <c r="AW536" s="13" t="s">
        <v>40</v>
      </c>
      <c r="AX536" s="13" t="s">
        <v>81</v>
      </c>
      <c r="AY536" s="239" t="s">
        <v>135</v>
      </c>
    </row>
    <row r="537" s="13" customFormat="1">
      <c r="A537" s="13"/>
      <c r="B537" s="230"/>
      <c r="C537" s="231"/>
      <c r="D537" s="223" t="s">
        <v>148</v>
      </c>
      <c r="E537" s="232" t="s">
        <v>42</v>
      </c>
      <c r="F537" s="233" t="s">
        <v>1152</v>
      </c>
      <c r="G537" s="231"/>
      <c r="H537" s="232" t="s">
        <v>42</v>
      </c>
      <c r="I537" s="234"/>
      <c r="J537" s="231"/>
      <c r="K537" s="231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148</v>
      </c>
      <c r="AU537" s="239" t="s">
        <v>94</v>
      </c>
      <c r="AV537" s="13" t="s">
        <v>86</v>
      </c>
      <c r="AW537" s="13" t="s">
        <v>40</v>
      </c>
      <c r="AX537" s="13" t="s">
        <v>81</v>
      </c>
      <c r="AY537" s="239" t="s">
        <v>135</v>
      </c>
    </row>
    <row r="538" s="14" customFormat="1">
      <c r="A538" s="14"/>
      <c r="B538" s="240"/>
      <c r="C538" s="241"/>
      <c r="D538" s="223" t="s">
        <v>148</v>
      </c>
      <c r="E538" s="242" t="s">
        <v>42</v>
      </c>
      <c r="F538" s="243" t="s">
        <v>1233</v>
      </c>
      <c r="G538" s="241"/>
      <c r="H538" s="244">
        <v>87.515000000000001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148</v>
      </c>
      <c r="AU538" s="250" t="s">
        <v>94</v>
      </c>
      <c r="AV538" s="14" t="s">
        <v>91</v>
      </c>
      <c r="AW538" s="14" t="s">
        <v>40</v>
      </c>
      <c r="AX538" s="14" t="s">
        <v>81</v>
      </c>
      <c r="AY538" s="250" t="s">
        <v>135</v>
      </c>
    </row>
    <row r="539" s="13" customFormat="1">
      <c r="A539" s="13"/>
      <c r="B539" s="230"/>
      <c r="C539" s="231"/>
      <c r="D539" s="223" t="s">
        <v>148</v>
      </c>
      <c r="E539" s="232" t="s">
        <v>42</v>
      </c>
      <c r="F539" s="233" t="s">
        <v>1154</v>
      </c>
      <c r="G539" s="231"/>
      <c r="H539" s="232" t="s">
        <v>42</v>
      </c>
      <c r="I539" s="234"/>
      <c r="J539" s="231"/>
      <c r="K539" s="231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148</v>
      </c>
      <c r="AU539" s="239" t="s">
        <v>94</v>
      </c>
      <c r="AV539" s="13" t="s">
        <v>86</v>
      </c>
      <c r="AW539" s="13" t="s">
        <v>40</v>
      </c>
      <c r="AX539" s="13" t="s">
        <v>81</v>
      </c>
      <c r="AY539" s="239" t="s">
        <v>135</v>
      </c>
    </row>
    <row r="540" s="14" customFormat="1">
      <c r="A540" s="14"/>
      <c r="B540" s="240"/>
      <c r="C540" s="241"/>
      <c r="D540" s="223" t="s">
        <v>148</v>
      </c>
      <c r="E540" s="242" t="s">
        <v>42</v>
      </c>
      <c r="F540" s="243" t="s">
        <v>1234</v>
      </c>
      <c r="G540" s="241"/>
      <c r="H540" s="244">
        <v>367.577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148</v>
      </c>
      <c r="AU540" s="250" t="s">
        <v>94</v>
      </c>
      <c r="AV540" s="14" t="s">
        <v>91</v>
      </c>
      <c r="AW540" s="14" t="s">
        <v>40</v>
      </c>
      <c r="AX540" s="14" t="s">
        <v>81</v>
      </c>
      <c r="AY540" s="250" t="s">
        <v>135</v>
      </c>
    </row>
    <row r="541" s="16" customFormat="1">
      <c r="A541" s="16"/>
      <c r="B541" s="273"/>
      <c r="C541" s="274"/>
      <c r="D541" s="223" t="s">
        <v>148</v>
      </c>
      <c r="E541" s="275" t="s">
        <v>42</v>
      </c>
      <c r="F541" s="276" t="s">
        <v>327</v>
      </c>
      <c r="G541" s="274"/>
      <c r="H541" s="277">
        <v>455.09199999999998</v>
      </c>
      <c r="I541" s="278"/>
      <c r="J541" s="274"/>
      <c r="K541" s="274"/>
      <c r="L541" s="279"/>
      <c r="M541" s="280"/>
      <c r="N541" s="281"/>
      <c r="O541" s="281"/>
      <c r="P541" s="281"/>
      <c r="Q541" s="281"/>
      <c r="R541" s="281"/>
      <c r="S541" s="281"/>
      <c r="T541" s="282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83" t="s">
        <v>148</v>
      </c>
      <c r="AU541" s="283" t="s">
        <v>94</v>
      </c>
      <c r="AV541" s="16" t="s">
        <v>94</v>
      </c>
      <c r="AW541" s="16" t="s">
        <v>40</v>
      </c>
      <c r="AX541" s="16" t="s">
        <v>81</v>
      </c>
      <c r="AY541" s="283" t="s">
        <v>135</v>
      </c>
    </row>
    <row r="542" s="14" customFormat="1">
      <c r="A542" s="14"/>
      <c r="B542" s="240"/>
      <c r="C542" s="241"/>
      <c r="D542" s="223" t="s">
        <v>148</v>
      </c>
      <c r="E542" s="242" t="s">
        <v>42</v>
      </c>
      <c r="F542" s="243" t="s">
        <v>1235</v>
      </c>
      <c r="G542" s="241"/>
      <c r="H542" s="244">
        <v>10922.208000000001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148</v>
      </c>
      <c r="AU542" s="250" t="s">
        <v>94</v>
      </c>
      <c r="AV542" s="14" t="s">
        <v>91</v>
      </c>
      <c r="AW542" s="14" t="s">
        <v>40</v>
      </c>
      <c r="AX542" s="14" t="s">
        <v>86</v>
      </c>
      <c r="AY542" s="250" t="s">
        <v>135</v>
      </c>
    </row>
    <row r="543" s="2" customFormat="1" ht="37.8" customHeight="1">
      <c r="A543" s="42"/>
      <c r="B543" s="43"/>
      <c r="C543" s="210" t="s">
        <v>975</v>
      </c>
      <c r="D543" s="210" t="s">
        <v>138</v>
      </c>
      <c r="E543" s="211" t="s">
        <v>550</v>
      </c>
      <c r="F543" s="212" t="s">
        <v>551</v>
      </c>
      <c r="G543" s="213" t="s">
        <v>158</v>
      </c>
      <c r="H543" s="214">
        <v>455.09199999999998</v>
      </c>
      <c r="I543" s="215"/>
      <c r="J543" s="216">
        <f>ROUND(I543*H543,2)</f>
        <v>0</v>
      </c>
      <c r="K543" s="212" t="s">
        <v>142</v>
      </c>
      <c r="L543" s="48"/>
      <c r="M543" s="217" t="s">
        <v>42</v>
      </c>
      <c r="N543" s="218" t="s">
        <v>52</v>
      </c>
      <c r="O543" s="88"/>
      <c r="P543" s="219">
        <f>O543*H543</f>
        <v>0</v>
      </c>
      <c r="Q543" s="219">
        <v>0</v>
      </c>
      <c r="R543" s="219">
        <f>Q543*H543</f>
        <v>0</v>
      </c>
      <c r="S543" s="219">
        <v>0</v>
      </c>
      <c r="T543" s="220">
        <f>S543*H543</f>
        <v>0</v>
      </c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R543" s="221" t="s">
        <v>97</v>
      </c>
      <c r="AT543" s="221" t="s">
        <v>138</v>
      </c>
      <c r="AU543" s="221" t="s">
        <v>94</v>
      </c>
      <c r="AY543" s="20" t="s">
        <v>135</v>
      </c>
      <c r="BE543" s="222">
        <f>IF(N543="základní",J543,0)</f>
        <v>0</v>
      </c>
      <c r="BF543" s="222">
        <f>IF(N543="snížená",J543,0)</f>
        <v>0</v>
      </c>
      <c r="BG543" s="222">
        <f>IF(N543="zákl. přenesená",J543,0)</f>
        <v>0</v>
      </c>
      <c r="BH543" s="222">
        <f>IF(N543="sníž. přenesená",J543,0)</f>
        <v>0</v>
      </c>
      <c r="BI543" s="222">
        <f>IF(N543="nulová",J543,0)</f>
        <v>0</v>
      </c>
      <c r="BJ543" s="20" t="s">
        <v>86</v>
      </c>
      <c r="BK543" s="222">
        <f>ROUND(I543*H543,2)</f>
        <v>0</v>
      </c>
      <c r="BL543" s="20" t="s">
        <v>97</v>
      </c>
      <c r="BM543" s="221" t="s">
        <v>552</v>
      </c>
    </row>
    <row r="544" s="2" customFormat="1">
      <c r="A544" s="42"/>
      <c r="B544" s="43"/>
      <c r="C544" s="44"/>
      <c r="D544" s="223" t="s">
        <v>144</v>
      </c>
      <c r="E544" s="44"/>
      <c r="F544" s="224" t="s">
        <v>553</v>
      </c>
      <c r="G544" s="44"/>
      <c r="H544" s="44"/>
      <c r="I544" s="225"/>
      <c r="J544" s="44"/>
      <c r="K544" s="44"/>
      <c r="L544" s="48"/>
      <c r="M544" s="226"/>
      <c r="N544" s="227"/>
      <c r="O544" s="88"/>
      <c r="P544" s="88"/>
      <c r="Q544" s="88"/>
      <c r="R544" s="88"/>
      <c r="S544" s="88"/>
      <c r="T544" s="89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T544" s="20" t="s">
        <v>144</v>
      </c>
      <c r="AU544" s="20" t="s">
        <v>94</v>
      </c>
    </row>
    <row r="545" s="2" customFormat="1">
      <c r="A545" s="42"/>
      <c r="B545" s="43"/>
      <c r="C545" s="44"/>
      <c r="D545" s="228" t="s">
        <v>146</v>
      </c>
      <c r="E545" s="44"/>
      <c r="F545" s="229" t="s">
        <v>554</v>
      </c>
      <c r="G545" s="44"/>
      <c r="H545" s="44"/>
      <c r="I545" s="225"/>
      <c r="J545" s="44"/>
      <c r="K545" s="44"/>
      <c r="L545" s="48"/>
      <c r="M545" s="226"/>
      <c r="N545" s="227"/>
      <c r="O545" s="88"/>
      <c r="P545" s="88"/>
      <c r="Q545" s="88"/>
      <c r="R545" s="88"/>
      <c r="S545" s="88"/>
      <c r="T545" s="89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T545" s="20" t="s">
        <v>146</v>
      </c>
      <c r="AU545" s="20" t="s">
        <v>94</v>
      </c>
    </row>
    <row r="546" s="13" customFormat="1">
      <c r="A546" s="13"/>
      <c r="B546" s="230"/>
      <c r="C546" s="231"/>
      <c r="D546" s="223" t="s">
        <v>148</v>
      </c>
      <c r="E546" s="232" t="s">
        <v>42</v>
      </c>
      <c r="F546" s="233" t="s">
        <v>1152</v>
      </c>
      <c r="G546" s="231"/>
      <c r="H546" s="232" t="s">
        <v>42</v>
      </c>
      <c r="I546" s="234"/>
      <c r="J546" s="231"/>
      <c r="K546" s="231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148</v>
      </c>
      <c r="AU546" s="239" t="s">
        <v>94</v>
      </c>
      <c r="AV546" s="13" t="s">
        <v>86</v>
      </c>
      <c r="AW546" s="13" t="s">
        <v>40</v>
      </c>
      <c r="AX546" s="13" t="s">
        <v>81</v>
      </c>
      <c r="AY546" s="239" t="s">
        <v>135</v>
      </c>
    </row>
    <row r="547" s="14" customFormat="1">
      <c r="A547" s="14"/>
      <c r="B547" s="240"/>
      <c r="C547" s="241"/>
      <c r="D547" s="223" t="s">
        <v>148</v>
      </c>
      <c r="E547" s="242" t="s">
        <v>42</v>
      </c>
      <c r="F547" s="243" t="s">
        <v>1233</v>
      </c>
      <c r="G547" s="241"/>
      <c r="H547" s="244">
        <v>87.515000000000001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148</v>
      </c>
      <c r="AU547" s="250" t="s">
        <v>94</v>
      </c>
      <c r="AV547" s="14" t="s">
        <v>91</v>
      </c>
      <c r="AW547" s="14" t="s">
        <v>40</v>
      </c>
      <c r="AX547" s="14" t="s">
        <v>81</v>
      </c>
      <c r="AY547" s="250" t="s">
        <v>135</v>
      </c>
    </row>
    <row r="548" s="13" customFormat="1">
      <c r="A548" s="13"/>
      <c r="B548" s="230"/>
      <c r="C548" s="231"/>
      <c r="D548" s="223" t="s">
        <v>148</v>
      </c>
      <c r="E548" s="232" t="s">
        <v>42</v>
      </c>
      <c r="F548" s="233" t="s">
        <v>1154</v>
      </c>
      <c r="G548" s="231"/>
      <c r="H548" s="232" t="s">
        <v>42</v>
      </c>
      <c r="I548" s="234"/>
      <c r="J548" s="231"/>
      <c r="K548" s="231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148</v>
      </c>
      <c r="AU548" s="239" t="s">
        <v>94</v>
      </c>
      <c r="AV548" s="13" t="s">
        <v>86</v>
      </c>
      <c r="AW548" s="13" t="s">
        <v>40</v>
      </c>
      <c r="AX548" s="13" t="s">
        <v>81</v>
      </c>
      <c r="AY548" s="239" t="s">
        <v>135</v>
      </c>
    </row>
    <row r="549" s="14" customFormat="1">
      <c r="A549" s="14"/>
      <c r="B549" s="240"/>
      <c r="C549" s="241"/>
      <c r="D549" s="223" t="s">
        <v>148</v>
      </c>
      <c r="E549" s="242" t="s">
        <v>42</v>
      </c>
      <c r="F549" s="243" t="s">
        <v>1234</v>
      </c>
      <c r="G549" s="241"/>
      <c r="H549" s="244">
        <v>367.577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148</v>
      </c>
      <c r="AU549" s="250" t="s">
        <v>94</v>
      </c>
      <c r="AV549" s="14" t="s">
        <v>91</v>
      </c>
      <c r="AW549" s="14" t="s">
        <v>40</v>
      </c>
      <c r="AX549" s="14" t="s">
        <v>81</v>
      </c>
      <c r="AY549" s="250" t="s">
        <v>135</v>
      </c>
    </row>
    <row r="550" s="2" customFormat="1" ht="16.5" customHeight="1">
      <c r="A550" s="42"/>
      <c r="B550" s="43"/>
      <c r="C550" s="210" t="s">
        <v>981</v>
      </c>
      <c r="D550" s="210" t="s">
        <v>138</v>
      </c>
      <c r="E550" s="211" t="s">
        <v>574</v>
      </c>
      <c r="F550" s="212" t="s">
        <v>575</v>
      </c>
      <c r="G550" s="213" t="s">
        <v>230</v>
      </c>
      <c r="H550" s="214">
        <v>275.39999999999998</v>
      </c>
      <c r="I550" s="215"/>
      <c r="J550" s="216">
        <f>ROUND(I550*H550,2)</f>
        <v>0</v>
      </c>
      <c r="K550" s="212" t="s">
        <v>142</v>
      </c>
      <c r="L550" s="48"/>
      <c r="M550" s="217" t="s">
        <v>42</v>
      </c>
      <c r="N550" s="218" t="s">
        <v>52</v>
      </c>
      <c r="O550" s="88"/>
      <c r="P550" s="219">
        <f>O550*H550</f>
        <v>0</v>
      </c>
      <c r="Q550" s="219">
        <v>0</v>
      </c>
      <c r="R550" s="219">
        <f>Q550*H550</f>
        <v>0</v>
      </c>
      <c r="S550" s="219">
        <v>0.20499999999999999</v>
      </c>
      <c r="T550" s="220">
        <f>S550*H550</f>
        <v>56.456999999999994</v>
      </c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R550" s="221" t="s">
        <v>97</v>
      </c>
      <c r="AT550" s="221" t="s">
        <v>138</v>
      </c>
      <c r="AU550" s="221" t="s">
        <v>94</v>
      </c>
      <c r="AY550" s="20" t="s">
        <v>135</v>
      </c>
      <c r="BE550" s="222">
        <f>IF(N550="základní",J550,0)</f>
        <v>0</v>
      </c>
      <c r="BF550" s="222">
        <f>IF(N550="snížená",J550,0)</f>
        <v>0</v>
      </c>
      <c r="BG550" s="222">
        <f>IF(N550="zákl. přenesená",J550,0)</f>
        <v>0</v>
      </c>
      <c r="BH550" s="222">
        <f>IF(N550="sníž. přenesená",J550,0)</f>
        <v>0</v>
      </c>
      <c r="BI550" s="222">
        <f>IF(N550="nulová",J550,0)</f>
        <v>0</v>
      </c>
      <c r="BJ550" s="20" t="s">
        <v>86</v>
      </c>
      <c r="BK550" s="222">
        <f>ROUND(I550*H550,2)</f>
        <v>0</v>
      </c>
      <c r="BL550" s="20" t="s">
        <v>97</v>
      </c>
      <c r="BM550" s="221" t="s">
        <v>576</v>
      </c>
    </row>
    <row r="551" s="2" customFormat="1">
      <c r="A551" s="42"/>
      <c r="B551" s="43"/>
      <c r="C551" s="44"/>
      <c r="D551" s="223" t="s">
        <v>144</v>
      </c>
      <c r="E551" s="44"/>
      <c r="F551" s="224" t="s">
        <v>577</v>
      </c>
      <c r="G551" s="44"/>
      <c r="H551" s="44"/>
      <c r="I551" s="225"/>
      <c r="J551" s="44"/>
      <c r="K551" s="44"/>
      <c r="L551" s="48"/>
      <c r="M551" s="226"/>
      <c r="N551" s="227"/>
      <c r="O551" s="88"/>
      <c r="P551" s="88"/>
      <c r="Q551" s="88"/>
      <c r="R551" s="88"/>
      <c r="S551" s="88"/>
      <c r="T551" s="89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T551" s="20" t="s">
        <v>144</v>
      </c>
      <c r="AU551" s="20" t="s">
        <v>94</v>
      </c>
    </row>
    <row r="552" s="2" customFormat="1">
      <c r="A552" s="42"/>
      <c r="B552" s="43"/>
      <c r="C552" s="44"/>
      <c r="D552" s="228" t="s">
        <v>146</v>
      </c>
      <c r="E552" s="44"/>
      <c r="F552" s="229" t="s">
        <v>578</v>
      </c>
      <c r="G552" s="44"/>
      <c r="H552" s="44"/>
      <c r="I552" s="225"/>
      <c r="J552" s="44"/>
      <c r="K552" s="44"/>
      <c r="L552" s="48"/>
      <c r="M552" s="226"/>
      <c r="N552" s="227"/>
      <c r="O552" s="88"/>
      <c r="P552" s="88"/>
      <c r="Q552" s="88"/>
      <c r="R552" s="88"/>
      <c r="S552" s="88"/>
      <c r="T552" s="89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T552" s="20" t="s">
        <v>146</v>
      </c>
      <c r="AU552" s="20" t="s">
        <v>94</v>
      </c>
    </row>
    <row r="553" s="2" customFormat="1">
      <c r="A553" s="42"/>
      <c r="B553" s="43"/>
      <c r="C553" s="44"/>
      <c r="D553" s="223" t="s">
        <v>189</v>
      </c>
      <c r="E553" s="44"/>
      <c r="F553" s="261" t="s">
        <v>579</v>
      </c>
      <c r="G553" s="44"/>
      <c r="H553" s="44"/>
      <c r="I553" s="225"/>
      <c r="J553" s="44"/>
      <c r="K553" s="44"/>
      <c r="L553" s="48"/>
      <c r="M553" s="226"/>
      <c r="N553" s="227"/>
      <c r="O553" s="88"/>
      <c r="P553" s="88"/>
      <c r="Q553" s="88"/>
      <c r="R553" s="88"/>
      <c r="S553" s="88"/>
      <c r="T553" s="89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T553" s="20" t="s">
        <v>189</v>
      </c>
      <c r="AU553" s="20" t="s">
        <v>94</v>
      </c>
    </row>
    <row r="554" s="13" customFormat="1">
      <c r="A554" s="13"/>
      <c r="B554" s="230"/>
      <c r="C554" s="231"/>
      <c r="D554" s="223" t="s">
        <v>148</v>
      </c>
      <c r="E554" s="232" t="s">
        <v>42</v>
      </c>
      <c r="F554" s="233" t="s">
        <v>1236</v>
      </c>
      <c r="G554" s="231"/>
      <c r="H554" s="232" t="s">
        <v>42</v>
      </c>
      <c r="I554" s="234"/>
      <c r="J554" s="231"/>
      <c r="K554" s="231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148</v>
      </c>
      <c r="AU554" s="239" t="s">
        <v>94</v>
      </c>
      <c r="AV554" s="13" t="s">
        <v>86</v>
      </c>
      <c r="AW554" s="13" t="s">
        <v>40</v>
      </c>
      <c r="AX554" s="13" t="s">
        <v>81</v>
      </c>
      <c r="AY554" s="239" t="s">
        <v>135</v>
      </c>
    </row>
    <row r="555" s="14" customFormat="1">
      <c r="A555" s="14"/>
      <c r="B555" s="240"/>
      <c r="C555" s="241"/>
      <c r="D555" s="223" t="s">
        <v>148</v>
      </c>
      <c r="E555" s="242" t="s">
        <v>42</v>
      </c>
      <c r="F555" s="243" t="s">
        <v>1237</v>
      </c>
      <c r="G555" s="241"/>
      <c r="H555" s="244">
        <v>275.39999999999998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148</v>
      </c>
      <c r="AU555" s="250" t="s">
        <v>94</v>
      </c>
      <c r="AV555" s="14" t="s">
        <v>91</v>
      </c>
      <c r="AW555" s="14" t="s">
        <v>40</v>
      </c>
      <c r="AX555" s="14" t="s">
        <v>81</v>
      </c>
      <c r="AY555" s="250" t="s">
        <v>135</v>
      </c>
    </row>
    <row r="556" s="2" customFormat="1" ht="16.5" customHeight="1">
      <c r="A556" s="42"/>
      <c r="B556" s="43"/>
      <c r="C556" s="210" t="s">
        <v>987</v>
      </c>
      <c r="D556" s="210" t="s">
        <v>138</v>
      </c>
      <c r="E556" s="211" t="s">
        <v>583</v>
      </c>
      <c r="F556" s="212" t="s">
        <v>584</v>
      </c>
      <c r="G556" s="213" t="s">
        <v>230</v>
      </c>
      <c r="H556" s="214">
        <v>45.299999999999997</v>
      </c>
      <c r="I556" s="215"/>
      <c r="J556" s="216">
        <f>ROUND(I556*H556,2)</f>
        <v>0</v>
      </c>
      <c r="K556" s="212" t="s">
        <v>142</v>
      </c>
      <c r="L556" s="48"/>
      <c r="M556" s="217" t="s">
        <v>42</v>
      </c>
      <c r="N556" s="218" t="s">
        <v>52</v>
      </c>
      <c r="O556" s="88"/>
      <c r="P556" s="219">
        <f>O556*H556</f>
        <v>0</v>
      </c>
      <c r="Q556" s="219">
        <v>0</v>
      </c>
      <c r="R556" s="219">
        <f>Q556*H556</f>
        <v>0</v>
      </c>
      <c r="S556" s="219">
        <v>0.28999999999999998</v>
      </c>
      <c r="T556" s="220">
        <f>S556*H556</f>
        <v>13.136999999999999</v>
      </c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R556" s="221" t="s">
        <v>97</v>
      </c>
      <c r="AT556" s="221" t="s">
        <v>138</v>
      </c>
      <c r="AU556" s="221" t="s">
        <v>94</v>
      </c>
      <c r="AY556" s="20" t="s">
        <v>135</v>
      </c>
      <c r="BE556" s="222">
        <f>IF(N556="základní",J556,0)</f>
        <v>0</v>
      </c>
      <c r="BF556" s="222">
        <f>IF(N556="snížená",J556,0)</f>
        <v>0</v>
      </c>
      <c r="BG556" s="222">
        <f>IF(N556="zákl. přenesená",J556,0)</f>
        <v>0</v>
      </c>
      <c r="BH556" s="222">
        <f>IF(N556="sníž. přenesená",J556,0)</f>
        <v>0</v>
      </c>
      <c r="BI556" s="222">
        <f>IF(N556="nulová",J556,0)</f>
        <v>0</v>
      </c>
      <c r="BJ556" s="20" t="s">
        <v>86</v>
      </c>
      <c r="BK556" s="222">
        <f>ROUND(I556*H556,2)</f>
        <v>0</v>
      </c>
      <c r="BL556" s="20" t="s">
        <v>97</v>
      </c>
      <c r="BM556" s="221" t="s">
        <v>585</v>
      </c>
    </row>
    <row r="557" s="2" customFormat="1">
      <c r="A557" s="42"/>
      <c r="B557" s="43"/>
      <c r="C557" s="44"/>
      <c r="D557" s="223" t="s">
        <v>144</v>
      </c>
      <c r="E557" s="44"/>
      <c r="F557" s="224" t="s">
        <v>586</v>
      </c>
      <c r="G557" s="44"/>
      <c r="H557" s="44"/>
      <c r="I557" s="225"/>
      <c r="J557" s="44"/>
      <c r="K557" s="44"/>
      <c r="L557" s="48"/>
      <c r="M557" s="226"/>
      <c r="N557" s="227"/>
      <c r="O557" s="88"/>
      <c r="P557" s="88"/>
      <c r="Q557" s="88"/>
      <c r="R557" s="88"/>
      <c r="S557" s="88"/>
      <c r="T557" s="89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0" t="s">
        <v>144</v>
      </c>
      <c r="AU557" s="20" t="s">
        <v>94</v>
      </c>
    </row>
    <row r="558" s="2" customFormat="1">
      <c r="A558" s="42"/>
      <c r="B558" s="43"/>
      <c r="C558" s="44"/>
      <c r="D558" s="228" t="s">
        <v>146</v>
      </c>
      <c r="E558" s="44"/>
      <c r="F558" s="229" t="s">
        <v>587</v>
      </c>
      <c r="G558" s="44"/>
      <c r="H558" s="44"/>
      <c r="I558" s="225"/>
      <c r="J558" s="44"/>
      <c r="K558" s="44"/>
      <c r="L558" s="48"/>
      <c r="M558" s="226"/>
      <c r="N558" s="227"/>
      <c r="O558" s="88"/>
      <c r="P558" s="88"/>
      <c r="Q558" s="88"/>
      <c r="R558" s="88"/>
      <c r="S558" s="88"/>
      <c r="T558" s="89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T558" s="20" t="s">
        <v>146</v>
      </c>
      <c r="AU558" s="20" t="s">
        <v>94</v>
      </c>
    </row>
    <row r="559" s="13" customFormat="1">
      <c r="A559" s="13"/>
      <c r="B559" s="230"/>
      <c r="C559" s="231"/>
      <c r="D559" s="223" t="s">
        <v>148</v>
      </c>
      <c r="E559" s="232" t="s">
        <v>42</v>
      </c>
      <c r="F559" s="233" t="s">
        <v>1238</v>
      </c>
      <c r="G559" s="231"/>
      <c r="H559" s="232" t="s">
        <v>42</v>
      </c>
      <c r="I559" s="234"/>
      <c r="J559" s="231"/>
      <c r="K559" s="231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148</v>
      </c>
      <c r="AU559" s="239" t="s">
        <v>94</v>
      </c>
      <c r="AV559" s="13" t="s">
        <v>86</v>
      </c>
      <c r="AW559" s="13" t="s">
        <v>40</v>
      </c>
      <c r="AX559" s="13" t="s">
        <v>81</v>
      </c>
      <c r="AY559" s="239" t="s">
        <v>135</v>
      </c>
    </row>
    <row r="560" s="14" customFormat="1">
      <c r="A560" s="14"/>
      <c r="B560" s="240"/>
      <c r="C560" s="241"/>
      <c r="D560" s="223" t="s">
        <v>148</v>
      </c>
      <c r="E560" s="242" t="s">
        <v>42</v>
      </c>
      <c r="F560" s="243" t="s">
        <v>1239</v>
      </c>
      <c r="G560" s="241"/>
      <c r="H560" s="244">
        <v>45.299999999999997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148</v>
      </c>
      <c r="AU560" s="250" t="s">
        <v>94</v>
      </c>
      <c r="AV560" s="14" t="s">
        <v>91</v>
      </c>
      <c r="AW560" s="14" t="s">
        <v>40</v>
      </c>
      <c r="AX560" s="14" t="s">
        <v>81</v>
      </c>
      <c r="AY560" s="250" t="s">
        <v>135</v>
      </c>
    </row>
    <row r="561" s="15" customFormat="1">
      <c r="A561" s="15"/>
      <c r="B561" s="262"/>
      <c r="C561" s="263"/>
      <c r="D561" s="223" t="s">
        <v>148</v>
      </c>
      <c r="E561" s="264" t="s">
        <v>42</v>
      </c>
      <c r="F561" s="265" t="s">
        <v>251</v>
      </c>
      <c r="G561" s="263"/>
      <c r="H561" s="266">
        <v>45.299999999999997</v>
      </c>
      <c r="I561" s="267"/>
      <c r="J561" s="263"/>
      <c r="K561" s="263"/>
      <c r="L561" s="268"/>
      <c r="M561" s="269"/>
      <c r="N561" s="270"/>
      <c r="O561" s="270"/>
      <c r="P561" s="270"/>
      <c r="Q561" s="270"/>
      <c r="R561" s="270"/>
      <c r="S561" s="270"/>
      <c r="T561" s="271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2" t="s">
        <v>148</v>
      </c>
      <c r="AU561" s="272" t="s">
        <v>94</v>
      </c>
      <c r="AV561" s="15" t="s">
        <v>97</v>
      </c>
      <c r="AW561" s="15" t="s">
        <v>4</v>
      </c>
      <c r="AX561" s="15" t="s">
        <v>86</v>
      </c>
      <c r="AY561" s="272" t="s">
        <v>135</v>
      </c>
    </row>
    <row r="562" s="2" customFormat="1" ht="16.5" customHeight="1">
      <c r="A562" s="42"/>
      <c r="B562" s="43"/>
      <c r="C562" s="210" t="s">
        <v>990</v>
      </c>
      <c r="D562" s="210" t="s">
        <v>138</v>
      </c>
      <c r="E562" s="211" t="s">
        <v>1010</v>
      </c>
      <c r="F562" s="212" t="s">
        <v>1011</v>
      </c>
      <c r="G562" s="213" t="s">
        <v>230</v>
      </c>
      <c r="H562" s="214">
        <v>87.700000000000003</v>
      </c>
      <c r="I562" s="215"/>
      <c r="J562" s="216">
        <f>ROUND(I562*H562,2)</f>
        <v>0</v>
      </c>
      <c r="K562" s="212" t="s">
        <v>142</v>
      </c>
      <c r="L562" s="48"/>
      <c r="M562" s="217" t="s">
        <v>42</v>
      </c>
      <c r="N562" s="218" t="s">
        <v>52</v>
      </c>
      <c r="O562" s="88"/>
      <c r="P562" s="219">
        <f>O562*H562</f>
        <v>0</v>
      </c>
      <c r="Q562" s="219">
        <v>0</v>
      </c>
      <c r="R562" s="219">
        <f>Q562*H562</f>
        <v>0</v>
      </c>
      <c r="S562" s="219">
        <v>0.11500000000000001</v>
      </c>
      <c r="T562" s="220">
        <f>S562*H562</f>
        <v>10.085500000000002</v>
      </c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R562" s="221" t="s">
        <v>97</v>
      </c>
      <c r="AT562" s="221" t="s">
        <v>138</v>
      </c>
      <c r="AU562" s="221" t="s">
        <v>94</v>
      </c>
      <c r="AY562" s="20" t="s">
        <v>135</v>
      </c>
      <c r="BE562" s="222">
        <f>IF(N562="základní",J562,0)</f>
        <v>0</v>
      </c>
      <c r="BF562" s="222">
        <f>IF(N562="snížená",J562,0)</f>
        <v>0</v>
      </c>
      <c r="BG562" s="222">
        <f>IF(N562="zákl. přenesená",J562,0)</f>
        <v>0</v>
      </c>
      <c r="BH562" s="222">
        <f>IF(N562="sníž. přenesená",J562,0)</f>
        <v>0</v>
      </c>
      <c r="BI562" s="222">
        <f>IF(N562="nulová",J562,0)</f>
        <v>0</v>
      </c>
      <c r="BJ562" s="20" t="s">
        <v>86</v>
      </c>
      <c r="BK562" s="222">
        <f>ROUND(I562*H562,2)</f>
        <v>0</v>
      </c>
      <c r="BL562" s="20" t="s">
        <v>97</v>
      </c>
      <c r="BM562" s="221" t="s">
        <v>1012</v>
      </c>
    </row>
    <row r="563" s="2" customFormat="1">
      <c r="A563" s="42"/>
      <c r="B563" s="43"/>
      <c r="C563" s="44"/>
      <c r="D563" s="223" t="s">
        <v>144</v>
      </c>
      <c r="E563" s="44"/>
      <c r="F563" s="224" t="s">
        <v>1013</v>
      </c>
      <c r="G563" s="44"/>
      <c r="H563" s="44"/>
      <c r="I563" s="225"/>
      <c r="J563" s="44"/>
      <c r="K563" s="44"/>
      <c r="L563" s="48"/>
      <c r="M563" s="226"/>
      <c r="N563" s="227"/>
      <c r="O563" s="88"/>
      <c r="P563" s="88"/>
      <c r="Q563" s="88"/>
      <c r="R563" s="88"/>
      <c r="S563" s="88"/>
      <c r="T563" s="89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T563" s="20" t="s">
        <v>144</v>
      </c>
      <c r="AU563" s="20" t="s">
        <v>94</v>
      </c>
    </row>
    <row r="564" s="2" customFormat="1">
      <c r="A564" s="42"/>
      <c r="B564" s="43"/>
      <c r="C564" s="44"/>
      <c r="D564" s="228" t="s">
        <v>146</v>
      </c>
      <c r="E564" s="44"/>
      <c r="F564" s="229" t="s">
        <v>1014</v>
      </c>
      <c r="G564" s="44"/>
      <c r="H564" s="44"/>
      <c r="I564" s="225"/>
      <c r="J564" s="44"/>
      <c r="K564" s="44"/>
      <c r="L564" s="48"/>
      <c r="M564" s="226"/>
      <c r="N564" s="227"/>
      <c r="O564" s="88"/>
      <c r="P564" s="88"/>
      <c r="Q564" s="88"/>
      <c r="R564" s="88"/>
      <c r="S564" s="88"/>
      <c r="T564" s="89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T564" s="20" t="s">
        <v>146</v>
      </c>
      <c r="AU564" s="20" t="s">
        <v>94</v>
      </c>
    </row>
    <row r="565" s="2" customFormat="1">
      <c r="A565" s="42"/>
      <c r="B565" s="43"/>
      <c r="C565" s="44"/>
      <c r="D565" s="223" t="s">
        <v>189</v>
      </c>
      <c r="E565" s="44"/>
      <c r="F565" s="261" t="s">
        <v>579</v>
      </c>
      <c r="G565" s="44"/>
      <c r="H565" s="44"/>
      <c r="I565" s="225"/>
      <c r="J565" s="44"/>
      <c r="K565" s="44"/>
      <c r="L565" s="48"/>
      <c r="M565" s="226"/>
      <c r="N565" s="227"/>
      <c r="O565" s="88"/>
      <c r="P565" s="88"/>
      <c r="Q565" s="88"/>
      <c r="R565" s="88"/>
      <c r="S565" s="88"/>
      <c r="T565" s="89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T565" s="20" t="s">
        <v>189</v>
      </c>
      <c r="AU565" s="20" t="s">
        <v>94</v>
      </c>
    </row>
    <row r="566" s="13" customFormat="1">
      <c r="A566" s="13"/>
      <c r="B566" s="230"/>
      <c r="C566" s="231"/>
      <c r="D566" s="223" t="s">
        <v>148</v>
      </c>
      <c r="E566" s="232" t="s">
        <v>42</v>
      </c>
      <c r="F566" s="233" t="s">
        <v>1240</v>
      </c>
      <c r="G566" s="231"/>
      <c r="H566" s="232" t="s">
        <v>42</v>
      </c>
      <c r="I566" s="234"/>
      <c r="J566" s="231"/>
      <c r="K566" s="231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148</v>
      </c>
      <c r="AU566" s="239" t="s">
        <v>94</v>
      </c>
      <c r="AV566" s="13" t="s">
        <v>86</v>
      </c>
      <c r="AW566" s="13" t="s">
        <v>40</v>
      </c>
      <c r="AX566" s="13" t="s">
        <v>81</v>
      </c>
      <c r="AY566" s="239" t="s">
        <v>135</v>
      </c>
    </row>
    <row r="567" s="14" customFormat="1">
      <c r="A567" s="14"/>
      <c r="B567" s="240"/>
      <c r="C567" s="241"/>
      <c r="D567" s="223" t="s">
        <v>148</v>
      </c>
      <c r="E567" s="242" t="s">
        <v>42</v>
      </c>
      <c r="F567" s="243" t="s">
        <v>1241</v>
      </c>
      <c r="G567" s="241"/>
      <c r="H567" s="244">
        <v>87.700000000000003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148</v>
      </c>
      <c r="AU567" s="250" t="s">
        <v>94</v>
      </c>
      <c r="AV567" s="14" t="s">
        <v>91</v>
      </c>
      <c r="AW567" s="14" t="s">
        <v>40</v>
      </c>
      <c r="AX567" s="14" t="s">
        <v>81</v>
      </c>
      <c r="AY567" s="250" t="s">
        <v>135</v>
      </c>
    </row>
    <row r="568" s="15" customFormat="1">
      <c r="A568" s="15"/>
      <c r="B568" s="262"/>
      <c r="C568" s="263"/>
      <c r="D568" s="223" t="s">
        <v>148</v>
      </c>
      <c r="E568" s="264" t="s">
        <v>42</v>
      </c>
      <c r="F568" s="265" t="s">
        <v>251</v>
      </c>
      <c r="G568" s="263"/>
      <c r="H568" s="266">
        <v>87.700000000000003</v>
      </c>
      <c r="I568" s="267"/>
      <c r="J568" s="263"/>
      <c r="K568" s="263"/>
      <c r="L568" s="268"/>
      <c r="M568" s="269"/>
      <c r="N568" s="270"/>
      <c r="O568" s="270"/>
      <c r="P568" s="270"/>
      <c r="Q568" s="270"/>
      <c r="R568" s="270"/>
      <c r="S568" s="270"/>
      <c r="T568" s="271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2" t="s">
        <v>148</v>
      </c>
      <c r="AU568" s="272" t="s">
        <v>94</v>
      </c>
      <c r="AV568" s="15" t="s">
        <v>97</v>
      </c>
      <c r="AW568" s="15" t="s">
        <v>4</v>
      </c>
      <c r="AX568" s="15" t="s">
        <v>86</v>
      </c>
      <c r="AY568" s="272" t="s">
        <v>135</v>
      </c>
    </row>
    <row r="569" s="2" customFormat="1" ht="24.15" customHeight="1">
      <c r="A569" s="42"/>
      <c r="B569" s="43"/>
      <c r="C569" s="210" t="s">
        <v>397</v>
      </c>
      <c r="D569" s="210" t="s">
        <v>138</v>
      </c>
      <c r="E569" s="211" t="s">
        <v>590</v>
      </c>
      <c r="F569" s="212" t="s">
        <v>591</v>
      </c>
      <c r="G569" s="213" t="s">
        <v>141</v>
      </c>
      <c r="H569" s="214">
        <v>100.125</v>
      </c>
      <c r="I569" s="215"/>
      <c r="J569" s="216">
        <f>ROUND(I569*H569,2)</f>
        <v>0</v>
      </c>
      <c r="K569" s="212" t="s">
        <v>142</v>
      </c>
      <c r="L569" s="48"/>
      <c r="M569" s="217" t="s">
        <v>42</v>
      </c>
      <c r="N569" s="218" t="s">
        <v>52</v>
      </c>
      <c r="O569" s="88"/>
      <c r="P569" s="219">
        <f>O569*H569</f>
        <v>0</v>
      </c>
      <c r="Q569" s="219">
        <v>0</v>
      </c>
      <c r="R569" s="219">
        <f>Q569*H569</f>
        <v>0</v>
      </c>
      <c r="S569" s="219">
        <v>0.23999999999999999</v>
      </c>
      <c r="T569" s="220">
        <f>S569*H569</f>
        <v>24.029999999999998</v>
      </c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R569" s="221" t="s">
        <v>97</v>
      </c>
      <c r="AT569" s="221" t="s">
        <v>138</v>
      </c>
      <c r="AU569" s="221" t="s">
        <v>94</v>
      </c>
      <c r="AY569" s="20" t="s">
        <v>135</v>
      </c>
      <c r="BE569" s="222">
        <f>IF(N569="základní",J569,0)</f>
        <v>0</v>
      </c>
      <c r="BF569" s="222">
        <f>IF(N569="snížená",J569,0)</f>
        <v>0</v>
      </c>
      <c r="BG569" s="222">
        <f>IF(N569="zákl. přenesená",J569,0)</f>
        <v>0</v>
      </c>
      <c r="BH569" s="222">
        <f>IF(N569="sníž. přenesená",J569,0)</f>
        <v>0</v>
      </c>
      <c r="BI569" s="222">
        <f>IF(N569="nulová",J569,0)</f>
        <v>0</v>
      </c>
      <c r="BJ569" s="20" t="s">
        <v>86</v>
      </c>
      <c r="BK569" s="222">
        <f>ROUND(I569*H569,2)</f>
        <v>0</v>
      </c>
      <c r="BL569" s="20" t="s">
        <v>97</v>
      </c>
      <c r="BM569" s="221" t="s">
        <v>592</v>
      </c>
    </row>
    <row r="570" s="2" customFormat="1">
      <c r="A570" s="42"/>
      <c r="B570" s="43"/>
      <c r="C570" s="44"/>
      <c r="D570" s="223" t="s">
        <v>144</v>
      </c>
      <c r="E570" s="44"/>
      <c r="F570" s="224" t="s">
        <v>593</v>
      </c>
      <c r="G570" s="44"/>
      <c r="H570" s="44"/>
      <c r="I570" s="225"/>
      <c r="J570" s="44"/>
      <c r="K570" s="44"/>
      <c r="L570" s="48"/>
      <c r="M570" s="226"/>
      <c r="N570" s="227"/>
      <c r="O570" s="88"/>
      <c r="P570" s="88"/>
      <c r="Q570" s="88"/>
      <c r="R570" s="88"/>
      <c r="S570" s="88"/>
      <c r="T570" s="89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T570" s="20" t="s">
        <v>144</v>
      </c>
      <c r="AU570" s="20" t="s">
        <v>94</v>
      </c>
    </row>
    <row r="571" s="2" customFormat="1">
      <c r="A571" s="42"/>
      <c r="B571" s="43"/>
      <c r="C571" s="44"/>
      <c r="D571" s="228" t="s">
        <v>146</v>
      </c>
      <c r="E571" s="44"/>
      <c r="F571" s="229" t="s">
        <v>594</v>
      </c>
      <c r="G571" s="44"/>
      <c r="H571" s="44"/>
      <c r="I571" s="225"/>
      <c r="J571" s="44"/>
      <c r="K571" s="44"/>
      <c r="L571" s="48"/>
      <c r="M571" s="226"/>
      <c r="N571" s="227"/>
      <c r="O571" s="88"/>
      <c r="P571" s="88"/>
      <c r="Q571" s="88"/>
      <c r="R571" s="88"/>
      <c r="S571" s="88"/>
      <c r="T571" s="89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T571" s="20" t="s">
        <v>146</v>
      </c>
      <c r="AU571" s="20" t="s">
        <v>94</v>
      </c>
    </row>
    <row r="572" s="13" customFormat="1">
      <c r="A572" s="13"/>
      <c r="B572" s="230"/>
      <c r="C572" s="231"/>
      <c r="D572" s="223" t="s">
        <v>148</v>
      </c>
      <c r="E572" s="232" t="s">
        <v>42</v>
      </c>
      <c r="F572" s="233" t="s">
        <v>1238</v>
      </c>
      <c r="G572" s="231"/>
      <c r="H572" s="232" t="s">
        <v>42</v>
      </c>
      <c r="I572" s="234"/>
      <c r="J572" s="231"/>
      <c r="K572" s="231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148</v>
      </c>
      <c r="AU572" s="239" t="s">
        <v>94</v>
      </c>
      <c r="AV572" s="13" t="s">
        <v>86</v>
      </c>
      <c r="AW572" s="13" t="s">
        <v>40</v>
      </c>
      <c r="AX572" s="13" t="s">
        <v>81</v>
      </c>
      <c r="AY572" s="239" t="s">
        <v>135</v>
      </c>
    </row>
    <row r="573" s="14" customFormat="1">
      <c r="A573" s="14"/>
      <c r="B573" s="240"/>
      <c r="C573" s="241"/>
      <c r="D573" s="223" t="s">
        <v>148</v>
      </c>
      <c r="E573" s="242" t="s">
        <v>42</v>
      </c>
      <c r="F573" s="243" t="s">
        <v>1242</v>
      </c>
      <c r="G573" s="241"/>
      <c r="H573" s="244">
        <v>18.120000000000001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148</v>
      </c>
      <c r="AU573" s="250" t="s">
        <v>94</v>
      </c>
      <c r="AV573" s="14" t="s">
        <v>91</v>
      </c>
      <c r="AW573" s="14" t="s">
        <v>40</v>
      </c>
      <c r="AX573" s="14" t="s">
        <v>81</v>
      </c>
      <c r="AY573" s="250" t="s">
        <v>135</v>
      </c>
    </row>
    <row r="574" s="13" customFormat="1">
      <c r="A574" s="13"/>
      <c r="B574" s="230"/>
      <c r="C574" s="231"/>
      <c r="D574" s="223" t="s">
        <v>148</v>
      </c>
      <c r="E574" s="232" t="s">
        <v>42</v>
      </c>
      <c r="F574" s="233" t="s">
        <v>1236</v>
      </c>
      <c r="G574" s="231"/>
      <c r="H574" s="232" t="s">
        <v>42</v>
      </c>
      <c r="I574" s="234"/>
      <c r="J574" s="231"/>
      <c r="K574" s="231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148</v>
      </c>
      <c r="AU574" s="239" t="s">
        <v>94</v>
      </c>
      <c r="AV574" s="13" t="s">
        <v>86</v>
      </c>
      <c r="AW574" s="13" t="s">
        <v>40</v>
      </c>
      <c r="AX574" s="13" t="s">
        <v>81</v>
      </c>
      <c r="AY574" s="239" t="s">
        <v>135</v>
      </c>
    </row>
    <row r="575" s="14" customFormat="1">
      <c r="A575" s="14"/>
      <c r="B575" s="240"/>
      <c r="C575" s="241"/>
      <c r="D575" s="223" t="s">
        <v>148</v>
      </c>
      <c r="E575" s="242" t="s">
        <v>42</v>
      </c>
      <c r="F575" s="243" t="s">
        <v>1243</v>
      </c>
      <c r="G575" s="241"/>
      <c r="H575" s="244">
        <v>68.849999999999994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148</v>
      </c>
      <c r="AU575" s="250" t="s">
        <v>94</v>
      </c>
      <c r="AV575" s="14" t="s">
        <v>91</v>
      </c>
      <c r="AW575" s="14" t="s">
        <v>40</v>
      </c>
      <c r="AX575" s="14" t="s">
        <v>81</v>
      </c>
      <c r="AY575" s="250" t="s">
        <v>135</v>
      </c>
    </row>
    <row r="576" s="13" customFormat="1">
      <c r="A576" s="13"/>
      <c r="B576" s="230"/>
      <c r="C576" s="231"/>
      <c r="D576" s="223" t="s">
        <v>148</v>
      </c>
      <c r="E576" s="232" t="s">
        <v>42</v>
      </c>
      <c r="F576" s="233" t="s">
        <v>1244</v>
      </c>
      <c r="G576" s="231"/>
      <c r="H576" s="232" t="s">
        <v>42</v>
      </c>
      <c r="I576" s="234"/>
      <c r="J576" s="231"/>
      <c r="K576" s="231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148</v>
      </c>
      <c r="AU576" s="239" t="s">
        <v>94</v>
      </c>
      <c r="AV576" s="13" t="s">
        <v>86</v>
      </c>
      <c r="AW576" s="13" t="s">
        <v>40</v>
      </c>
      <c r="AX576" s="13" t="s">
        <v>81</v>
      </c>
      <c r="AY576" s="239" t="s">
        <v>135</v>
      </c>
    </row>
    <row r="577" s="14" customFormat="1">
      <c r="A577" s="14"/>
      <c r="B577" s="240"/>
      <c r="C577" s="241"/>
      <c r="D577" s="223" t="s">
        <v>148</v>
      </c>
      <c r="E577" s="242" t="s">
        <v>42</v>
      </c>
      <c r="F577" s="243" t="s">
        <v>1245</v>
      </c>
      <c r="G577" s="241"/>
      <c r="H577" s="244">
        <v>13.154999999999999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148</v>
      </c>
      <c r="AU577" s="250" t="s">
        <v>94</v>
      </c>
      <c r="AV577" s="14" t="s">
        <v>91</v>
      </c>
      <c r="AW577" s="14" t="s">
        <v>40</v>
      </c>
      <c r="AX577" s="14" t="s">
        <v>81</v>
      </c>
      <c r="AY577" s="250" t="s">
        <v>135</v>
      </c>
    </row>
    <row r="578" s="15" customFormat="1">
      <c r="A578" s="15"/>
      <c r="B578" s="262"/>
      <c r="C578" s="263"/>
      <c r="D578" s="223" t="s">
        <v>148</v>
      </c>
      <c r="E578" s="264" t="s">
        <v>42</v>
      </c>
      <c r="F578" s="265" t="s">
        <v>251</v>
      </c>
      <c r="G578" s="263"/>
      <c r="H578" s="266">
        <v>100.125</v>
      </c>
      <c r="I578" s="267"/>
      <c r="J578" s="263"/>
      <c r="K578" s="263"/>
      <c r="L578" s="268"/>
      <c r="M578" s="269"/>
      <c r="N578" s="270"/>
      <c r="O578" s="270"/>
      <c r="P578" s="270"/>
      <c r="Q578" s="270"/>
      <c r="R578" s="270"/>
      <c r="S578" s="270"/>
      <c r="T578" s="271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2" t="s">
        <v>148</v>
      </c>
      <c r="AU578" s="272" t="s">
        <v>94</v>
      </c>
      <c r="AV578" s="15" t="s">
        <v>97</v>
      </c>
      <c r="AW578" s="15" t="s">
        <v>40</v>
      </c>
      <c r="AX578" s="15" t="s">
        <v>86</v>
      </c>
      <c r="AY578" s="272" t="s">
        <v>135</v>
      </c>
    </row>
    <row r="579" s="2" customFormat="1" ht="16.5" customHeight="1">
      <c r="A579" s="42"/>
      <c r="B579" s="43"/>
      <c r="C579" s="210" t="s">
        <v>995</v>
      </c>
      <c r="D579" s="210" t="s">
        <v>138</v>
      </c>
      <c r="E579" s="211" t="s">
        <v>1246</v>
      </c>
      <c r="F579" s="212" t="s">
        <v>1247</v>
      </c>
      <c r="G579" s="213" t="s">
        <v>376</v>
      </c>
      <c r="H579" s="214">
        <v>2</v>
      </c>
      <c r="I579" s="215"/>
      <c r="J579" s="216">
        <f>ROUND(I579*H579,2)</f>
        <v>0</v>
      </c>
      <c r="K579" s="212" t="s">
        <v>142</v>
      </c>
      <c r="L579" s="48"/>
      <c r="M579" s="217" t="s">
        <v>42</v>
      </c>
      <c r="N579" s="218" t="s">
        <v>52</v>
      </c>
      <c r="O579" s="88"/>
      <c r="P579" s="219">
        <f>O579*H579</f>
        <v>0</v>
      </c>
      <c r="Q579" s="219">
        <v>0</v>
      </c>
      <c r="R579" s="219">
        <f>Q579*H579</f>
        <v>0</v>
      </c>
      <c r="S579" s="219">
        <v>2</v>
      </c>
      <c r="T579" s="220">
        <f>S579*H579</f>
        <v>4</v>
      </c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R579" s="221" t="s">
        <v>97</v>
      </c>
      <c r="AT579" s="221" t="s">
        <v>138</v>
      </c>
      <c r="AU579" s="221" t="s">
        <v>94</v>
      </c>
      <c r="AY579" s="20" t="s">
        <v>135</v>
      </c>
      <c r="BE579" s="222">
        <f>IF(N579="základní",J579,0)</f>
        <v>0</v>
      </c>
      <c r="BF579" s="222">
        <f>IF(N579="snížená",J579,0)</f>
        <v>0</v>
      </c>
      <c r="BG579" s="222">
        <f>IF(N579="zákl. přenesená",J579,0)</f>
        <v>0</v>
      </c>
      <c r="BH579" s="222">
        <f>IF(N579="sníž. přenesená",J579,0)</f>
        <v>0</v>
      </c>
      <c r="BI579" s="222">
        <f>IF(N579="nulová",J579,0)</f>
        <v>0</v>
      </c>
      <c r="BJ579" s="20" t="s">
        <v>86</v>
      </c>
      <c r="BK579" s="222">
        <f>ROUND(I579*H579,2)</f>
        <v>0</v>
      </c>
      <c r="BL579" s="20" t="s">
        <v>97</v>
      </c>
      <c r="BM579" s="221" t="s">
        <v>1248</v>
      </c>
    </row>
    <row r="580" s="2" customFormat="1">
      <c r="A580" s="42"/>
      <c r="B580" s="43"/>
      <c r="C580" s="44"/>
      <c r="D580" s="223" t="s">
        <v>144</v>
      </c>
      <c r="E580" s="44"/>
      <c r="F580" s="224" t="s">
        <v>1247</v>
      </c>
      <c r="G580" s="44"/>
      <c r="H580" s="44"/>
      <c r="I580" s="225"/>
      <c r="J580" s="44"/>
      <c r="K580" s="44"/>
      <c r="L580" s="48"/>
      <c r="M580" s="226"/>
      <c r="N580" s="227"/>
      <c r="O580" s="88"/>
      <c r="P580" s="88"/>
      <c r="Q580" s="88"/>
      <c r="R580" s="88"/>
      <c r="S580" s="88"/>
      <c r="T580" s="89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T580" s="20" t="s">
        <v>144</v>
      </c>
      <c r="AU580" s="20" t="s">
        <v>94</v>
      </c>
    </row>
    <row r="581" s="2" customFormat="1">
      <c r="A581" s="42"/>
      <c r="B581" s="43"/>
      <c r="C581" s="44"/>
      <c r="D581" s="228" t="s">
        <v>146</v>
      </c>
      <c r="E581" s="44"/>
      <c r="F581" s="229" t="s">
        <v>1249</v>
      </c>
      <c r="G581" s="44"/>
      <c r="H581" s="44"/>
      <c r="I581" s="225"/>
      <c r="J581" s="44"/>
      <c r="K581" s="44"/>
      <c r="L581" s="48"/>
      <c r="M581" s="226"/>
      <c r="N581" s="227"/>
      <c r="O581" s="88"/>
      <c r="P581" s="88"/>
      <c r="Q581" s="88"/>
      <c r="R581" s="88"/>
      <c r="S581" s="88"/>
      <c r="T581" s="89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T581" s="20" t="s">
        <v>146</v>
      </c>
      <c r="AU581" s="20" t="s">
        <v>94</v>
      </c>
    </row>
    <row r="582" s="13" customFormat="1">
      <c r="A582" s="13"/>
      <c r="B582" s="230"/>
      <c r="C582" s="231"/>
      <c r="D582" s="223" t="s">
        <v>148</v>
      </c>
      <c r="E582" s="232" t="s">
        <v>42</v>
      </c>
      <c r="F582" s="233" t="s">
        <v>1250</v>
      </c>
      <c r="G582" s="231"/>
      <c r="H582" s="232" t="s">
        <v>42</v>
      </c>
      <c r="I582" s="234"/>
      <c r="J582" s="231"/>
      <c r="K582" s="231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148</v>
      </c>
      <c r="AU582" s="239" t="s">
        <v>94</v>
      </c>
      <c r="AV582" s="13" t="s">
        <v>86</v>
      </c>
      <c r="AW582" s="13" t="s">
        <v>40</v>
      </c>
      <c r="AX582" s="13" t="s">
        <v>81</v>
      </c>
      <c r="AY582" s="239" t="s">
        <v>135</v>
      </c>
    </row>
    <row r="583" s="13" customFormat="1">
      <c r="A583" s="13"/>
      <c r="B583" s="230"/>
      <c r="C583" s="231"/>
      <c r="D583" s="223" t="s">
        <v>148</v>
      </c>
      <c r="E583" s="232" t="s">
        <v>42</v>
      </c>
      <c r="F583" s="233" t="s">
        <v>1251</v>
      </c>
      <c r="G583" s="231"/>
      <c r="H583" s="232" t="s">
        <v>42</v>
      </c>
      <c r="I583" s="234"/>
      <c r="J583" s="231"/>
      <c r="K583" s="231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148</v>
      </c>
      <c r="AU583" s="239" t="s">
        <v>94</v>
      </c>
      <c r="AV583" s="13" t="s">
        <v>86</v>
      </c>
      <c r="AW583" s="13" t="s">
        <v>40</v>
      </c>
      <c r="AX583" s="13" t="s">
        <v>81</v>
      </c>
      <c r="AY583" s="239" t="s">
        <v>135</v>
      </c>
    </row>
    <row r="584" s="14" customFormat="1">
      <c r="A584" s="14"/>
      <c r="B584" s="240"/>
      <c r="C584" s="241"/>
      <c r="D584" s="223" t="s">
        <v>148</v>
      </c>
      <c r="E584" s="242" t="s">
        <v>42</v>
      </c>
      <c r="F584" s="243" t="s">
        <v>91</v>
      </c>
      <c r="G584" s="241"/>
      <c r="H584" s="244">
        <v>2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148</v>
      </c>
      <c r="AU584" s="250" t="s">
        <v>94</v>
      </c>
      <c r="AV584" s="14" t="s">
        <v>91</v>
      </c>
      <c r="AW584" s="14" t="s">
        <v>40</v>
      </c>
      <c r="AX584" s="14" t="s">
        <v>86</v>
      </c>
      <c r="AY584" s="250" t="s">
        <v>135</v>
      </c>
    </row>
    <row r="585" s="2" customFormat="1" ht="33" customHeight="1">
      <c r="A585" s="42"/>
      <c r="B585" s="43"/>
      <c r="C585" s="210" t="s">
        <v>997</v>
      </c>
      <c r="D585" s="210" t="s">
        <v>138</v>
      </c>
      <c r="E585" s="211" t="s">
        <v>1023</v>
      </c>
      <c r="F585" s="212" t="s">
        <v>1024</v>
      </c>
      <c r="G585" s="213" t="s">
        <v>141</v>
      </c>
      <c r="H585" s="214">
        <v>8.7699999999999996</v>
      </c>
      <c r="I585" s="215"/>
      <c r="J585" s="216">
        <f>ROUND(I585*H585,2)</f>
        <v>0</v>
      </c>
      <c r="K585" s="212" t="s">
        <v>142</v>
      </c>
      <c r="L585" s="48"/>
      <c r="M585" s="217" t="s">
        <v>42</v>
      </c>
      <c r="N585" s="218" t="s">
        <v>52</v>
      </c>
      <c r="O585" s="88"/>
      <c r="P585" s="219">
        <f>O585*H585</f>
        <v>0</v>
      </c>
      <c r="Q585" s="219">
        <v>0</v>
      </c>
      <c r="R585" s="219">
        <f>Q585*H585</f>
        <v>0</v>
      </c>
      <c r="S585" s="219">
        <v>0</v>
      </c>
      <c r="T585" s="220">
        <f>S585*H585</f>
        <v>0</v>
      </c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R585" s="221" t="s">
        <v>97</v>
      </c>
      <c r="AT585" s="221" t="s">
        <v>138</v>
      </c>
      <c r="AU585" s="221" t="s">
        <v>94</v>
      </c>
      <c r="AY585" s="20" t="s">
        <v>135</v>
      </c>
      <c r="BE585" s="222">
        <f>IF(N585="základní",J585,0)</f>
        <v>0</v>
      </c>
      <c r="BF585" s="222">
        <f>IF(N585="snížená",J585,0)</f>
        <v>0</v>
      </c>
      <c r="BG585" s="222">
        <f>IF(N585="zákl. přenesená",J585,0)</f>
        <v>0</v>
      </c>
      <c r="BH585" s="222">
        <f>IF(N585="sníž. přenesená",J585,0)</f>
        <v>0</v>
      </c>
      <c r="BI585" s="222">
        <f>IF(N585="nulová",J585,0)</f>
        <v>0</v>
      </c>
      <c r="BJ585" s="20" t="s">
        <v>86</v>
      </c>
      <c r="BK585" s="222">
        <f>ROUND(I585*H585,2)</f>
        <v>0</v>
      </c>
      <c r="BL585" s="20" t="s">
        <v>97</v>
      </c>
      <c r="BM585" s="221" t="s">
        <v>1025</v>
      </c>
    </row>
    <row r="586" s="2" customFormat="1">
      <c r="A586" s="42"/>
      <c r="B586" s="43"/>
      <c r="C586" s="44"/>
      <c r="D586" s="223" t="s">
        <v>144</v>
      </c>
      <c r="E586" s="44"/>
      <c r="F586" s="224" t="s">
        <v>1026</v>
      </c>
      <c r="G586" s="44"/>
      <c r="H586" s="44"/>
      <c r="I586" s="225"/>
      <c r="J586" s="44"/>
      <c r="K586" s="44"/>
      <c r="L586" s="48"/>
      <c r="M586" s="226"/>
      <c r="N586" s="227"/>
      <c r="O586" s="88"/>
      <c r="P586" s="88"/>
      <c r="Q586" s="88"/>
      <c r="R586" s="88"/>
      <c r="S586" s="88"/>
      <c r="T586" s="89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T586" s="20" t="s">
        <v>144</v>
      </c>
      <c r="AU586" s="20" t="s">
        <v>94</v>
      </c>
    </row>
    <row r="587" s="2" customFormat="1">
      <c r="A587" s="42"/>
      <c r="B587" s="43"/>
      <c r="C587" s="44"/>
      <c r="D587" s="228" t="s">
        <v>146</v>
      </c>
      <c r="E587" s="44"/>
      <c r="F587" s="229" t="s">
        <v>1027</v>
      </c>
      <c r="G587" s="44"/>
      <c r="H587" s="44"/>
      <c r="I587" s="225"/>
      <c r="J587" s="44"/>
      <c r="K587" s="44"/>
      <c r="L587" s="48"/>
      <c r="M587" s="226"/>
      <c r="N587" s="227"/>
      <c r="O587" s="88"/>
      <c r="P587" s="88"/>
      <c r="Q587" s="88"/>
      <c r="R587" s="88"/>
      <c r="S587" s="88"/>
      <c r="T587" s="89"/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T587" s="20" t="s">
        <v>146</v>
      </c>
      <c r="AU587" s="20" t="s">
        <v>94</v>
      </c>
    </row>
    <row r="588" s="13" customFormat="1">
      <c r="A588" s="13"/>
      <c r="B588" s="230"/>
      <c r="C588" s="231"/>
      <c r="D588" s="223" t="s">
        <v>148</v>
      </c>
      <c r="E588" s="232" t="s">
        <v>42</v>
      </c>
      <c r="F588" s="233" t="s">
        <v>1240</v>
      </c>
      <c r="G588" s="231"/>
      <c r="H588" s="232" t="s">
        <v>42</v>
      </c>
      <c r="I588" s="234"/>
      <c r="J588" s="231"/>
      <c r="K588" s="231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148</v>
      </c>
      <c r="AU588" s="239" t="s">
        <v>94</v>
      </c>
      <c r="AV588" s="13" t="s">
        <v>86</v>
      </c>
      <c r="AW588" s="13" t="s">
        <v>40</v>
      </c>
      <c r="AX588" s="13" t="s">
        <v>81</v>
      </c>
      <c r="AY588" s="239" t="s">
        <v>135</v>
      </c>
    </row>
    <row r="589" s="14" customFormat="1">
      <c r="A589" s="14"/>
      <c r="B589" s="240"/>
      <c r="C589" s="241"/>
      <c r="D589" s="223" t="s">
        <v>148</v>
      </c>
      <c r="E589" s="242" t="s">
        <v>42</v>
      </c>
      <c r="F589" s="243" t="s">
        <v>1252</v>
      </c>
      <c r="G589" s="241"/>
      <c r="H589" s="244">
        <v>8.7699999999999996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148</v>
      </c>
      <c r="AU589" s="250" t="s">
        <v>94</v>
      </c>
      <c r="AV589" s="14" t="s">
        <v>91</v>
      </c>
      <c r="AW589" s="14" t="s">
        <v>40</v>
      </c>
      <c r="AX589" s="14" t="s">
        <v>81</v>
      </c>
      <c r="AY589" s="250" t="s">
        <v>135</v>
      </c>
    </row>
    <row r="590" s="15" customFormat="1">
      <c r="A590" s="15"/>
      <c r="B590" s="262"/>
      <c r="C590" s="263"/>
      <c r="D590" s="223" t="s">
        <v>148</v>
      </c>
      <c r="E590" s="264" t="s">
        <v>42</v>
      </c>
      <c r="F590" s="265" t="s">
        <v>251</v>
      </c>
      <c r="G590" s="263"/>
      <c r="H590" s="266">
        <v>8.7699999999999996</v>
      </c>
      <c r="I590" s="267"/>
      <c r="J590" s="263"/>
      <c r="K590" s="263"/>
      <c r="L590" s="268"/>
      <c r="M590" s="269"/>
      <c r="N590" s="270"/>
      <c r="O590" s="270"/>
      <c r="P590" s="270"/>
      <c r="Q590" s="270"/>
      <c r="R590" s="270"/>
      <c r="S590" s="270"/>
      <c r="T590" s="271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2" t="s">
        <v>148</v>
      </c>
      <c r="AU590" s="272" t="s">
        <v>94</v>
      </c>
      <c r="AV590" s="15" t="s">
        <v>97</v>
      </c>
      <c r="AW590" s="15" t="s">
        <v>4</v>
      </c>
      <c r="AX590" s="15" t="s">
        <v>86</v>
      </c>
      <c r="AY590" s="272" t="s">
        <v>135</v>
      </c>
    </row>
    <row r="591" s="2" customFormat="1" ht="16.5" customHeight="1">
      <c r="A591" s="42"/>
      <c r="B591" s="43"/>
      <c r="C591" s="210" t="s">
        <v>998</v>
      </c>
      <c r="D591" s="210" t="s">
        <v>138</v>
      </c>
      <c r="E591" s="211" t="s">
        <v>1030</v>
      </c>
      <c r="F591" s="212" t="s">
        <v>1031</v>
      </c>
      <c r="G591" s="213" t="s">
        <v>286</v>
      </c>
      <c r="H591" s="214">
        <v>1</v>
      </c>
      <c r="I591" s="215"/>
      <c r="J591" s="216">
        <f>ROUND(I591*H591,2)</f>
        <v>0</v>
      </c>
      <c r="K591" s="212" t="s">
        <v>42</v>
      </c>
      <c r="L591" s="48"/>
      <c r="M591" s="217" t="s">
        <v>42</v>
      </c>
      <c r="N591" s="218" t="s">
        <v>52</v>
      </c>
      <c r="O591" s="88"/>
      <c r="P591" s="219">
        <f>O591*H591</f>
        <v>0</v>
      </c>
      <c r="Q591" s="219">
        <v>0</v>
      </c>
      <c r="R591" s="219">
        <f>Q591*H591</f>
        <v>0</v>
      </c>
      <c r="S591" s="219">
        <v>0.90000000000000002</v>
      </c>
      <c r="T591" s="220">
        <f>S591*H591</f>
        <v>0.90000000000000002</v>
      </c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R591" s="221" t="s">
        <v>97</v>
      </c>
      <c r="AT591" s="221" t="s">
        <v>138</v>
      </c>
      <c r="AU591" s="221" t="s">
        <v>94</v>
      </c>
      <c r="AY591" s="20" t="s">
        <v>135</v>
      </c>
      <c r="BE591" s="222">
        <f>IF(N591="základní",J591,0)</f>
        <v>0</v>
      </c>
      <c r="BF591" s="222">
        <f>IF(N591="snížená",J591,0)</f>
        <v>0</v>
      </c>
      <c r="BG591" s="222">
        <f>IF(N591="zákl. přenesená",J591,0)</f>
        <v>0</v>
      </c>
      <c r="BH591" s="222">
        <f>IF(N591="sníž. přenesená",J591,0)</f>
        <v>0</v>
      </c>
      <c r="BI591" s="222">
        <f>IF(N591="nulová",J591,0)</f>
        <v>0</v>
      </c>
      <c r="BJ591" s="20" t="s">
        <v>86</v>
      </c>
      <c r="BK591" s="222">
        <f>ROUND(I591*H591,2)</f>
        <v>0</v>
      </c>
      <c r="BL591" s="20" t="s">
        <v>97</v>
      </c>
      <c r="BM591" s="221" t="s">
        <v>1032</v>
      </c>
    </row>
    <row r="592" s="2" customFormat="1">
      <c r="A592" s="42"/>
      <c r="B592" s="43"/>
      <c r="C592" s="44"/>
      <c r="D592" s="223" t="s">
        <v>144</v>
      </c>
      <c r="E592" s="44"/>
      <c r="F592" s="224" t="s">
        <v>1033</v>
      </c>
      <c r="G592" s="44"/>
      <c r="H592" s="44"/>
      <c r="I592" s="225"/>
      <c r="J592" s="44"/>
      <c r="K592" s="44"/>
      <c r="L592" s="48"/>
      <c r="M592" s="226"/>
      <c r="N592" s="227"/>
      <c r="O592" s="88"/>
      <c r="P592" s="88"/>
      <c r="Q592" s="88"/>
      <c r="R592" s="88"/>
      <c r="S592" s="88"/>
      <c r="T592" s="89"/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T592" s="20" t="s">
        <v>144</v>
      </c>
      <c r="AU592" s="20" t="s">
        <v>94</v>
      </c>
    </row>
    <row r="593" s="13" customFormat="1">
      <c r="A593" s="13"/>
      <c r="B593" s="230"/>
      <c r="C593" s="231"/>
      <c r="D593" s="223" t="s">
        <v>148</v>
      </c>
      <c r="E593" s="232" t="s">
        <v>42</v>
      </c>
      <c r="F593" s="233" t="s">
        <v>1206</v>
      </c>
      <c r="G593" s="231"/>
      <c r="H593" s="232" t="s">
        <v>42</v>
      </c>
      <c r="I593" s="234"/>
      <c r="J593" s="231"/>
      <c r="K593" s="231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148</v>
      </c>
      <c r="AU593" s="239" t="s">
        <v>94</v>
      </c>
      <c r="AV593" s="13" t="s">
        <v>86</v>
      </c>
      <c r="AW593" s="13" t="s">
        <v>40</v>
      </c>
      <c r="AX593" s="13" t="s">
        <v>81</v>
      </c>
      <c r="AY593" s="239" t="s">
        <v>135</v>
      </c>
    </row>
    <row r="594" s="14" customFormat="1">
      <c r="A594" s="14"/>
      <c r="B594" s="240"/>
      <c r="C594" s="241"/>
      <c r="D594" s="223" t="s">
        <v>148</v>
      </c>
      <c r="E594" s="242" t="s">
        <v>42</v>
      </c>
      <c r="F594" s="243" t="s">
        <v>86</v>
      </c>
      <c r="G594" s="241"/>
      <c r="H594" s="244">
        <v>1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148</v>
      </c>
      <c r="AU594" s="250" t="s">
        <v>94</v>
      </c>
      <c r="AV594" s="14" t="s">
        <v>91</v>
      </c>
      <c r="AW594" s="14" t="s">
        <v>40</v>
      </c>
      <c r="AX594" s="14" t="s">
        <v>81</v>
      </c>
      <c r="AY594" s="250" t="s">
        <v>135</v>
      </c>
    </row>
    <row r="595" s="2" customFormat="1" ht="24.15" customHeight="1">
      <c r="A595" s="42"/>
      <c r="B595" s="43"/>
      <c r="C595" s="210" t="s">
        <v>1002</v>
      </c>
      <c r="D595" s="210" t="s">
        <v>138</v>
      </c>
      <c r="E595" s="211" t="s">
        <v>611</v>
      </c>
      <c r="F595" s="212" t="s">
        <v>612</v>
      </c>
      <c r="G595" s="213" t="s">
        <v>158</v>
      </c>
      <c r="H595" s="214">
        <v>119.062</v>
      </c>
      <c r="I595" s="215"/>
      <c r="J595" s="216">
        <f>ROUND(I595*H595,2)</f>
        <v>0</v>
      </c>
      <c r="K595" s="212" t="s">
        <v>142</v>
      </c>
      <c r="L595" s="48"/>
      <c r="M595" s="217" t="s">
        <v>42</v>
      </c>
      <c r="N595" s="218" t="s">
        <v>52</v>
      </c>
      <c r="O595" s="88"/>
      <c r="P595" s="219">
        <f>O595*H595</f>
        <v>0</v>
      </c>
      <c r="Q595" s="219">
        <v>0</v>
      </c>
      <c r="R595" s="219">
        <f>Q595*H595</f>
        <v>0</v>
      </c>
      <c r="S595" s="219">
        <v>0</v>
      </c>
      <c r="T595" s="220">
        <f>S595*H595</f>
        <v>0</v>
      </c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R595" s="221" t="s">
        <v>97</v>
      </c>
      <c r="AT595" s="221" t="s">
        <v>138</v>
      </c>
      <c r="AU595" s="221" t="s">
        <v>94</v>
      </c>
      <c r="AY595" s="20" t="s">
        <v>135</v>
      </c>
      <c r="BE595" s="222">
        <f>IF(N595="základní",J595,0)</f>
        <v>0</v>
      </c>
      <c r="BF595" s="222">
        <f>IF(N595="snížená",J595,0)</f>
        <v>0</v>
      </c>
      <c r="BG595" s="222">
        <f>IF(N595="zákl. přenesená",J595,0)</f>
        <v>0</v>
      </c>
      <c r="BH595" s="222">
        <f>IF(N595="sníž. přenesená",J595,0)</f>
        <v>0</v>
      </c>
      <c r="BI595" s="222">
        <f>IF(N595="nulová",J595,0)</f>
        <v>0</v>
      </c>
      <c r="BJ595" s="20" t="s">
        <v>86</v>
      </c>
      <c r="BK595" s="222">
        <f>ROUND(I595*H595,2)</f>
        <v>0</v>
      </c>
      <c r="BL595" s="20" t="s">
        <v>97</v>
      </c>
      <c r="BM595" s="221" t="s">
        <v>613</v>
      </c>
    </row>
    <row r="596" s="2" customFormat="1">
      <c r="A596" s="42"/>
      <c r="B596" s="43"/>
      <c r="C596" s="44"/>
      <c r="D596" s="223" t="s">
        <v>144</v>
      </c>
      <c r="E596" s="44"/>
      <c r="F596" s="224" t="s">
        <v>614</v>
      </c>
      <c r="G596" s="44"/>
      <c r="H596" s="44"/>
      <c r="I596" s="225"/>
      <c r="J596" s="44"/>
      <c r="K596" s="44"/>
      <c r="L596" s="48"/>
      <c r="M596" s="226"/>
      <c r="N596" s="227"/>
      <c r="O596" s="88"/>
      <c r="P596" s="88"/>
      <c r="Q596" s="88"/>
      <c r="R596" s="88"/>
      <c r="S596" s="88"/>
      <c r="T596" s="89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T596" s="20" t="s">
        <v>144</v>
      </c>
      <c r="AU596" s="20" t="s">
        <v>94</v>
      </c>
    </row>
    <row r="597" s="2" customFormat="1">
      <c r="A597" s="42"/>
      <c r="B597" s="43"/>
      <c r="C597" s="44"/>
      <c r="D597" s="228" t="s">
        <v>146</v>
      </c>
      <c r="E597" s="44"/>
      <c r="F597" s="229" t="s">
        <v>615</v>
      </c>
      <c r="G597" s="44"/>
      <c r="H597" s="44"/>
      <c r="I597" s="225"/>
      <c r="J597" s="44"/>
      <c r="K597" s="44"/>
      <c r="L597" s="48"/>
      <c r="M597" s="226"/>
      <c r="N597" s="227"/>
      <c r="O597" s="88"/>
      <c r="P597" s="88"/>
      <c r="Q597" s="88"/>
      <c r="R597" s="88"/>
      <c r="S597" s="88"/>
      <c r="T597" s="89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T597" s="20" t="s">
        <v>146</v>
      </c>
      <c r="AU597" s="20" t="s">
        <v>94</v>
      </c>
    </row>
    <row r="598" s="2" customFormat="1">
      <c r="A598" s="42"/>
      <c r="B598" s="43"/>
      <c r="C598" s="44"/>
      <c r="D598" s="223" t="s">
        <v>189</v>
      </c>
      <c r="E598" s="44"/>
      <c r="F598" s="261" t="s">
        <v>616</v>
      </c>
      <c r="G598" s="44"/>
      <c r="H598" s="44"/>
      <c r="I598" s="225"/>
      <c r="J598" s="44"/>
      <c r="K598" s="44"/>
      <c r="L598" s="48"/>
      <c r="M598" s="226"/>
      <c r="N598" s="227"/>
      <c r="O598" s="88"/>
      <c r="P598" s="88"/>
      <c r="Q598" s="88"/>
      <c r="R598" s="88"/>
      <c r="S598" s="88"/>
      <c r="T598" s="89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T598" s="20" t="s">
        <v>189</v>
      </c>
      <c r="AU598" s="20" t="s">
        <v>94</v>
      </c>
    </row>
    <row r="599" s="13" customFormat="1">
      <c r="A599" s="13"/>
      <c r="B599" s="230"/>
      <c r="C599" s="231"/>
      <c r="D599" s="223" t="s">
        <v>148</v>
      </c>
      <c r="E599" s="232" t="s">
        <v>42</v>
      </c>
      <c r="F599" s="233" t="s">
        <v>1238</v>
      </c>
      <c r="G599" s="231"/>
      <c r="H599" s="232" t="s">
        <v>42</v>
      </c>
      <c r="I599" s="234"/>
      <c r="J599" s="231"/>
      <c r="K599" s="231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148</v>
      </c>
      <c r="AU599" s="239" t="s">
        <v>94</v>
      </c>
      <c r="AV599" s="13" t="s">
        <v>86</v>
      </c>
      <c r="AW599" s="13" t="s">
        <v>40</v>
      </c>
      <c r="AX599" s="13" t="s">
        <v>81</v>
      </c>
      <c r="AY599" s="239" t="s">
        <v>135</v>
      </c>
    </row>
    <row r="600" s="14" customFormat="1">
      <c r="A600" s="14"/>
      <c r="B600" s="240"/>
      <c r="C600" s="241"/>
      <c r="D600" s="223" t="s">
        <v>148</v>
      </c>
      <c r="E600" s="242" t="s">
        <v>42</v>
      </c>
      <c r="F600" s="243" t="s">
        <v>1242</v>
      </c>
      <c r="G600" s="241"/>
      <c r="H600" s="244">
        <v>18.120000000000001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148</v>
      </c>
      <c r="AU600" s="250" t="s">
        <v>94</v>
      </c>
      <c r="AV600" s="14" t="s">
        <v>91</v>
      </c>
      <c r="AW600" s="14" t="s">
        <v>40</v>
      </c>
      <c r="AX600" s="14" t="s">
        <v>81</v>
      </c>
      <c r="AY600" s="250" t="s">
        <v>135</v>
      </c>
    </row>
    <row r="601" s="14" customFormat="1">
      <c r="A601" s="14"/>
      <c r="B601" s="240"/>
      <c r="C601" s="241"/>
      <c r="D601" s="223" t="s">
        <v>148</v>
      </c>
      <c r="E601" s="242" t="s">
        <v>42</v>
      </c>
      <c r="F601" s="243" t="s">
        <v>1253</v>
      </c>
      <c r="G601" s="241"/>
      <c r="H601" s="244">
        <v>3.153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148</v>
      </c>
      <c r="AU601" s="250" t="s">
        <v>94</v>
      </c>
      <c r="AV601" s="14" t="s">
        <v>91</v>
      </c>
      <c r="AW601" s="14" t="s">
        <v>40</v>
      </c>
      <c r="AX601" s="14" t="s">
        <v>81</v>
      </c>
      <c r="AY601" s="250" t="s">
        <v>135</v>
      </c>
    </row>
    <row r="602" s="13" customFormat="1">
      <c r="A602" s="13"/>
      <c r="B602" s="230"/>
      <c r="C602" s="231"/>
      <c r="D602" s="223" t="s">
        <v>148</v>
      </c>
      <c r="E602" s="232" t="s">
        <v>42</v>
      </c>
      <c r="F602" s="233" t="s">
        <v>1236</v>
      </c>
      <c r="G602" s="231"/>
      <c r="H602" s="232" t="s">
        <v>42</v>
      </c>
      <c r="I602" s="234"/>
      <c r="J602" s="231"/>
      <c r="K602" s="231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148</v>
      </c>
      <c r="AU602" s="239" t="s">
        <v>94</v>
      </c>
      <c r="AV602" s="13" t="s">
        <v>86</v>
      </c>
      <c r="AW602" s="13" t="s">
        <v>40</v>
      </c>
      <c r="AX602" s="13" t="s">
        <v>81</v>
      </c>
      <c r="AY602" s="239" t="s">
        <v>135</v>
      </c>
    </row>
    <row r="603" s="14" customFormat="1">
      <c r="A603" s="14"/>
      <c r="B603" s="240"/>
      <c r="C603" s="241"/>
      <c r="D603" s="223" t="s">
        <v>148</v>
      </c>
      <c r="E603" s="242" t="s">
        <v>42</v>
      </c>
      <c r="F603" s="243" t="s">
        <v>1254</v>
      </c>
      <c r="G603" s="241"/>
      <c r="H603" s="244">
        <v>16.524000000000001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148</v>
      </c>
      <c r="AU603" s="250" t="s">
        <v>94</v>
      </c>
      <c r="AV603" s="14" t="s">
        <v>91</v>
      </c>
      <c r="AW603" s="14" t="s">
        <v>40</v>
      </c>
      <c r="AX603" s="14" t="s">
        <v>81</v>
      </c>
      <c r="AY603" s="250" t="s">
        <v>135</v>
      </c>
    </row>
    <row r="604" s="14" customFormat="1">
      <c r="A604" s="14"/>
      <c r="B604" s="240"/>
      <c r="C604" s="241"/>
      <c r="D604" s="223" t="s">
        <v>148</v>
      </c>
      <c r="E604" s="242" t="s">
        <v>42</v>
      </c>
      <c r="F604" s="243" t="s">
        <v>1255</v>
      </c>
      <c r="G604" s="241"/>
      <c r="H604" s="244">
        <v>56.457000000000001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148</v>
      </c>
      <c r="AU604" s="250" t="s">
        <v>94</v>
      </c>
      <c r="AV604" s="14" t="s">
        <v>91</v>
      </c>
      <c r="AW604" s="14" t="s">
        <v>40</v>
      </c>
      <c r="AX604" s="14" t="s">
        <v>81</v>
      </c>
      <c r="AY604" s="250" t="s">
        <v>135</v>
      </c>
    </row>
    <row r="605" s="13" customFormat="1">
      <c r="A605" s="13"/>
      <c r="B605" s="230"/>
      <c r="C605" s="231"/>
      <c r="D605" s="223" t="s">
        <v>148</v>
      </c>
      <c r="E605" s="232" t="s">
        <v>42</v>
      </c>
      <c r="F605" s="233" t="s">
        <v>1244</v>
      </c>
      <c r="G605" s="231"/>
      <c r="H605" s="232" t="s">
        <v>42</v>
      </c>
      <c r="I605" s="234"/>
      <c r="J605" s="231"/>
      <c r="K605" s="231"/>
      <c r="L605" s="235"/>
      <c r="M605" s="236"/>
      <c r="N605" s="237"/>
      <c r="O605" s="237"/>
      <c r="P605" s="237"/>
      <c r="Q605" s="237"/>
      <c r="R605" s="237"/>
      <c r="S605" s="237"/>
      <c r="T605" s="23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9" t="s">
        <v>148</v>
      </c>
      <c r="AU605" s="239" t="s">
        <v>94</v>
      </c>
      <c r="AV605" s="13" t="s">
        <v>86</v>
      </c>
      <c r="AW605" s="13" t="s">
        <v>40</v>
      </c>
      <c r="AX605" s="13" t="s">
        <v>81</v>
      </c>
      <c r="AY605" s="239" t="s">
        <v>135</v>
      </c>
    </row>
    <row r="606" s="14" customFormat="1">
      <c r="A606" s="14"/>
      <c r="B606" s="240"/>
      <c r="C606" s="241"/>
      <c r="D606" s="223" t="s">
        <v>148</v>
      </c>
      <c r="E606" s="242" t="s">
        <v>42</v>
      </c>
      <c r="F606" s="243" t="s">
        <v>1256</v>
      </c>
      <c r="G606" s="241"/>
      <c r="H606" s="244">
        <v>3.157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148</v>
      </c>
      <c r="AU606" s="250" t="s">
        <v>94</v>
      </c>
      <c r="AV606" s="14" t="s">
        <v>91</v>
      </c>
      <c r="AW606" s="14" t="s">
        <v>40</v>
      </c>
      <c r="AX606" s="14" t="s">
        <v>81</v>
      </c>
      <c r="AY606" s="250" t="s">
        <v>135</v>
      </c>
    </row>
    <row r="607" s="14" customFormat="1">
      <c r="A607" s="14"/>
      <c r="B607" s="240"/>
      <c r="C607" s="241"/>
      <c r="D607" s="223" t="s">
        <v>148</v>
      </c>
      <c r="E607" s="242" t="s">
        <v>42</v>
      </c>
      <c r="F607" s="243" t="s">
        <v>1257</v>
      </c>
      <c r="G607" s="241"/>
      <c r="H607" s="244">
        <v>10.086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148</v>
      </c>
      <c r="AU607" s="250" t="s">
        <v>94</v>
      </c>
      <c r="AV607" s="14" t="s">
        <v>91</v>
      </c>
      <c r="AW607" s="14" t="s">
        <v>40</v>
      </c>
      <c r="AX607" s="14" t="s">
        <v>81</v>
      </c>
      <c r="AY607" s="250" t="s">
        <v>135</v>
      </c>
    </row>
    <row r="608" s="13" customFormat="1">
      <c r="A608" s="13"/>
      <c r="B608" s="230"/>
      <c r="C608" s="231"/>
      <c r="D608" s="223" t="s">
        <v>148</v>
      </c>
      <c r="E608" s="232" t="s">
        <v>42</v>
      </c>
      <c r="F608" s="233" t="s">
        <v>1124</v>
      </c>
      <c r="G608" s="231"/>
      <c r="H608" s="232" t="s">
        <v>42</v>
      </c>
      <c r="I608" s="234"/>
      <c r="J608" s="231"/>
      <c r="K608" s="231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148</v>
      </c>
      <c r="AU608" s="239" t="s">
        <v>94</v>
      </c>
      <c r="AV608" s="13" t="s">
        <v>86</v>
      </c>
      <c r="AW608" s="13" t="s">
        <v>40</v>
      </c>
      <c r="AX608" s="13" t="s">
        <v>81</v>
      </c>
      <c r="AY608" s="239" t="s">
        <v>135</v>
      </c>
    </row>
    <row r="609" s="14" customFormat="1">
      <c r="A609" s="14"/>
      <c r="B609" s="240"/>
      <c r="C609" s="241"/>
      <c r="D609" s="223" t="s">
        <v>148</v>
      </c>
      <c r="E609" s="242" t="s">
        <v>42</v>
      </c>
      <c r="F609" s="243" t="s">
        <v>1231</v>
      </c>
      <c r="G609" s="241"/>
      <c r="H609" s="244">
        <v>7.1050000000000004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148</v>
      </c>
      <c r="AU609" s="250" t="s">
        <v>94</v>
      </c>
      <c r="AV609" s="14" t="s">
        <v>91</v>
      </c>
      <c r="AW609" s="14" t="s">
        <v>40</v>
      </c>
      <c r="AX609" s="14" t="s">
        <v>81</v>
      </c>
      <c r="AY609" s="250" t="s">
        <v>135</v>
      </c>
    </row>
    <row r="610" s="13" customFormat="1">
      <c r="A610" s="13"/>
      <c r="B610" s="230"/>
      <c r="C610" s="231"/>
      <c r="D610" s="223" t="s">
        <v>148</v>
      </c>
      <c r="E610" s="232" t="s">
        <v>42</v>
      </c>
      <c r="F610" s="233" t="s">
        <v>1201</v>
      </c>
      <c r="G610" s="231"/>
      <c r="H610" s="232" t="s">
        <v>42</v>
      </c>
      <c r="I610" s="234"/>
      <c r="J610" s="231"/>
      <c r="K610" s="231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148</v>
      </c>
      <c r="AU610" s="239" t="s">
        <v>94</v>
      </c>
      <c r="AV610" s="13" t="s">
        <v>86</v>
      </c>
      <c r="AW610" s="13" t="s">
        <v>40</v>
      </c>
      <c r="AX610" s="13" t="s">
        <v>81</v>
      </c>
      <c r="AY610" s="239" t="s">
        <v>135</v>
      </c>
    </row>
    <row r="611" s="14" customFormat="1">
      <c r="A611" s="14"/>
      <c r="B611" s="240"/>
      <c r="C611" s="241"/>
      <c r="D611" s="223" t="s">
        <v>148</v>
      </c>
      <c r="E611" s="242" t="s">
        <v>42</v>
      </c>
      <c r="F611" s="243" t="s">
        <v>1258</v>
      </c>
      <c r="G611" s="241"/>
      <c r="H611" s="244">
        <v>0.46000000000000002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148</v>
      </c>
      <c r="AU611" s="250" t="s">
        <v>94</v>
      </c>
      <c r="AV611" s="14" t="s">
        <v>91</v>
      </c>
      <c r="AW611" s="14" t="s">
        <v>40</v>
      </c>
      <c r="AX611" s="14" t="s">
        <v>81</v>
      </c>
      <c r="AY611" s="250" t="s">
        <v>135</v>
      </c>
    </row>
    <row r="612" s="13" customFormat="1">
      <c r="A612" s="13"/>
      <c r="B612" s="230"/>
      <c r="C612" s="231"/>
      <c r="D612" s="223" t="s">
        <v>148</v>
      </c>
      <c r="E612" s="232" t="s">
        <v>42</v>
      </c>
      <c r="F612" s="233" t="s">
        <v>1250</v>
      </c>
      <c r="G612" s="231"/>
      <c r="H612" s="232" t="s">
        <v>42</v>
      </c>
      <c r="I612" s="234"/>
      <c r="J612" s="231"/>
      <c r="K612" s="231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148</v>
      </c>
      <c r="AU612" s="239" t="s">
        <v>94</v>
      </c>
      <c r="AV612" s="13" t="s">
        <v>86</v>
      </c>
      <c r="AW612" s="13" t="s">
        <v>40</v>
      </c>
      <c r="AX612" s="13" t="s">
        <v>81</v>
      </c>
      <c r="AY612" s="239" t="s">
        <v>135</v>
      </c>
    </row>
    <row r="613" s="13" customFormat="1">
      <c r="A613" s="13"/>
      <c r="B613" s="230"/>
      <c r="C613" s="231"/>
      <c r="D613" s="223" t="s">
        <v>148</v>
      </c>
      <c r="E613" s="232" t="s">
        <v>42</v>
      </c>
      <c r="F613" s="233" t="s">
        <v>1251</v>
      </c>
      <c r="G613" s="231"/>
      <c r="H613" s="232" t="s">
        <v>42</v>
      </c>
      <c r="I613" s="234"/>
      <c r="J613" s="231"/>
      <c r="K613" s="231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148</v>
      </c>
      <c r="AU613" s="239" t="s">
        <v>94</v>
      </c>
      <c r="AV613" s="13" t="s">
        <v>86</v>
      </c>
      <c r="AW613" s="13" t="s">
        <v>40</v>
      </c>
      <c r="AX613" s="13" t="s">
        <v>81</v>
      </c>
      <c r="AY613" s="239" t="s">
        <v>135</v>
      </c>
    </row>
    <row r="614" s="14" customFormat="1">
      <c r="A614" s="14"/>
      <c r="B614" s="240"/>
      <c r="C614" s="241"/>
      <c r="D614" s="223" t="s">
        <v>148</v>
      </c>
      <c r="E614" s="242" t="s">
        <v>42</v>
      </c>
      <c r="F614" s="243" t="s">
        <v>1259</v>
      </c>
      <c r="G614" s="241"/>
      <c r="H614" s="244">
        <v>4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148</v>
      </c>
      <c r="AU614" s="250" t="s">
        <v>94</v>
      </c>
      <c r="AV614" s="14" t="s">
        <v>91</v>
      </c>
      <c r="AW614" s="14" t="s">
        <v>40</v>
      </c>
      <c r="AX614" s="14" t="s">
        <v>81</v>
      </c>
      <c r="AY614" s="250" t="s">
        <v>135</v>
      </c>
    </row>
    <row r="615" s="2" customFormat="1" ht="24.15" customHeight="1">
      <c r="A615" s="42"/>
      <c r="B615" s="43"/>
      <c r="C615" s="210" t="s">
        <v>1007</v>
      </c>
      <c r="D615" s="210" t="s">
        <v>138</v>
      </c>
      <c r="E615" s="211" t="s">
        <v>625</v>
      </c>
      <c r="F615" s="212" t="s">
        <v>626</v>
      </c>
      <c r="G615" s="213" t="s">
        <v>158</v>
      </c>
      <c r="H615" s="214">
        <v>10.545999999999999</v>
      </c>
      <c r="I615" s="215"/>
      <c r="J615" s="216">
        <f>ROUND(I615*H615,2)</f>
        <v>0</v>
      </c>
      <c r="K615" s="212" t="s">
        <v>142</v>
      </c>
      <c r="L615" s="48"/>
      <c r="M615" s="217" t="s">
        <v>42</v>
      </c>
      <c r="N615" s="218" t="s">
        <v>52</v>
      </c>
      <c r="O615" s="88"/>
      <c r="P615" s="219">
        <f>O615*H615</f>
        <v>0</v>
      </c>
      <c r="Q615" s="219">
        <v>0</v>
      </c>
      <c r="R615" s="219">
        <f>Q615*H615</f>
        <v>0</v>
      </c>
      <c r="S615" s="219">
        <v>0</v>
      </c>
      <c r="T615" s="220">
        <f>S615*H615</f>
        <v>0</v>
      </c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R615" s="221" t="s">
        <v>97</v>
      </c>
      <c r="AT615" s="221" t="s">
        <v>138</v>
      </c>
      <c r="AU615" s="221" t="s">
        <v>94</v>
      </c>
      <c r="AY615" s="20" t="s">
        <v>135</v>
      </c>
      <c r="BE615" s="222">
        <f>IF(N615="základní",J615,0)</f>
        <v>0</v>
      </c>
      <c r="BF615" s="222">
        <f>IF(N615="snížená",J615,0)</f>
        <v>0</v>
      </c>
      <c r="BG615" s="222">
        <f>IF(N615="zákl. přenesená",J615,0)</f>
        <v>0</v>
      </c>
      <c r="BH615" s="222">
        <f>IF(N615="sníž. přenesená",J615,0)</f>
        <v>0</v>
      </c>
      <c r="BI615" s="222">
        <f>IF(N615="nulová",J615,0)</f>
        <v>0</v>
      </c>
      <c r="BJ615" s="20" t="s">
        <v>86</v>
      </c>
      <c r="BK615" s="222">
        <f>ROUND(I615*H615,2)</f>
        <v>0</v>
      </c>
      <c r="BL615" s="20" t="s">
        <v>97</v>
      </c>
      <c r="BM615" s="221" t="s">
        <v>627</v>
      </c>
    </row>
    <row r="616" s="2" customFormat="1">
      <c r="A616" s="42"/>
      <c r="B616" s="43"/>
      <c r="C616" s="44"/>
      <c r="D616" s="223" t="s">
        <v>144</v>
      </c>
      <c r="E616" s="44"/>
      <c r="F616" s="224" t="s">
        <v>628</v>
      </c>
      <c r="G616" s="44"/>
      <c r="H616" s="44"/>
      <c r="I616" s="225"/>
      <c r="J616" s="44"/>
      <c r="K616" s="44"/>
      <c r="L616" s="48"/>
      <c r="M616" s="226"/>
      <c r="N616" s="227"/>
      <c r="O616" s="88"/>
      <c r="P616" s="88"/>
      <c r="Q616" s="88"/>
      <c r="R616" s="88"/>
      <c r="S616" s="88"/>
      <c r="T616" s="89"/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T616" s="20" t="s">
        <v>144</v>
      </c>
      <c r="AU616" s="20" t="s">
        <v>94</v>
      </c>
    </row>
    <row r="617" s="2" customFormat="1">
      <c r="A617" s="42"/>
      <c r="B617" s="43"/>
      <c r="C617" s="44"/>
      <c r="D617" s="228" t="s">
        <v>146</v>
      </c>
      <c r="E617" s="44"/>
      <c r="F617" s="229" t="s">
        <v>629</v>
      </c>
      <c r="G617" s="44"/>
      <c r="H617" s="44"/>
      <c r="I617" s="225"/>
      <c r="J617" s="44"/>
      <c r="K617" s="44"/>
      <c r="L617" s="48"/>
      <c r="M617" s="226"/>
      <c r="N617" s="227"/>
      <c r="O617" s="88"/>
      <c r="P617" s="88"/>
      <c r="Q617" s="88"/>
      <c r="R617" s="88"/>
      <c r="S617" s="88"/>
      <c r="T617" s="89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T617" s="20" t="s">
        <v>146</v>
      </c>
      <c r="AU617" s="20" t="s">
        <v>94</v>
      </c>
    </row>
    <row r="618" s="13" customFormat="1">
      <c r="A618" s="13"/>
      <c r="B618" s="230"/>
      <c r="C618" s="231"/>
      <c r="D618" s="223" t="s">
        <v>148</v>
      </c>
      <c r="E618" s="232" t="s">
        <v>42</v>
      </c>
      <c r="F618" s="233" t="s">
        <v>1244</v>
      </c>
      <c r="G618" s="231"/>
      <c r="H618" s="232" t="s">
        <v>42</v>
      </c>
      <c r="I618" s="234"/>
      <c r="J618" s="231"/>
      <c r="K618" s="231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148</v>
      </c>
      <c r="AU618" s="239" t="s">
        <v>94</v>
      </c>
      <c r="AV618" s="13" t="s">
        <v>86</v>
      </c>
      <c r="AW618" s="13" t="s">
        <v>40</v>
      </c>
      <c r="AX618" s="13" t="s">
        <v>81</v>
      </c>
      <c r="AY618" s="239" t="s">
        <v>135</v>
      </c>
    </row>
    <row r="619" s="14" customFormat="1">
      <c r="A619" s="14"/>
      <c r="B619" s="240"/>
      <c r="C619" s="241"/>
      <c r="D619" s="223" t="s">
        <v>148</v>
      </c>
      <c r="E619" s="242" t="s">
        <v>42</v>
      </c>
      <c r="F619" s="243" t="s">
        <v>1257</v>
      </c>
      <c r="G619" s="241"/>
      <c r="H619" s="244">
        <v>10.086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148</v>
      </c>
      <c r="AU619" s="250" t="s">
        <v>94</v>
      </c>
      <c r="AV619" s="14" t="s">
        <v>91</v>
      </c>
      <c r="AW619" s="14" t="s">
        <v>40</v>
      </c>
      <c r="AX619" s="14" t="s">
        <v>81</v>
      </c>
      <c r="AY619" s="250" t="s">
        <v>135</v>
      </c>
    </row>
    <row r="620" s="13" customFormat="1">
      <c r="A620" s="13"/>
      <c r="B620" s="230"/>
      <c r="C620" s="231"/>
      <c r="D620" s="223" t="s">
        <v>148</v>
      </c>
      <c r="E620" s="232" t="s">
        <v>42</v>
      </c>
      <c r="F620" s="233" t="s">
        <v>1201</v>
      </c>
      <c r="G620" s="231"/>
      <c r="H620" s="232" t="s">
        <v>42</v>
      </c>
      <c r="I620" s="234"/>
      <c r="J620" s="231"/>
      <c r="K620" s="231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148</v>
      </c>
      <c r="AU620" s="239" t="s">
        <v>94</v>
      </c>
      <c r="AV620" s="13" t="s">
        <v>86</v>
      </c>
      <c r="AW620" s="13" t="s">
        <v>40</v>
      </c>
      <c r="AX620" s="13" t="s">
        <v>81</v>
      </c>
      <c r="AY620" s="239" t="s">
        <v>135</v>
      </c>
    </row>
    <row r="621" s="14" customFormat="1">
      <c r="A621" s="14"/>
      <c r="B621" s="240"/>
      <c r="C621" s="241"/>
      <c r="D621" s="223" t="s">
        <v>148</v>
      </c>
      <c r="E621" s="242" t="s">
        <v>42</v>
      </c>
      <c r="F621" s="243" t="s">
        <v>1258</v>
      </c>
      <c r="G621" s="241"/>
      <c r="H621" s="244">
        <v>0.46000000000000002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148</v>
      </c>
      <c r="AU621" s="250" t="s">
        <v>94</v>
      </c>
      <c r="AV621" s="14" t="s">
        <v>91</v>
      </c>
      <c r="AW621" s="14" t="s">
        <v>40</v>
      </c>
      <c r="AX621" s="14" t="s">
        <v>81</v>
      </c>
      <c r="AY621" s="250" t="s">
        <v>135</v>
      </c>
    </row>
    <row r="622" s="2" customFormat="1" ht="21.75" customHeight="1">
      <c r="A622" s="42"/>
      <c r="B622" s="43"/>
      <c r="C622" s="210" t="s">
        <v>951</v>
      </c>
      <c r="D622" s="210" t="s">
        <v>138</v>
      </c>
      <c r="E622" s="211" t="s">
        <v>631</v>
      </c>
      <c r="F622" s="212" t="s">
        <v>632</v>
      </c>
      <c r="G622" s="213" t="s">
        <v>158</v>
      </c>
      <c r="H622" s="214">
        <v>111.497</v>
      </c>
      <c r="I622" s="215"/>
      <c r="J622" s="216">
        <f>ROUND(I622*H622,2)</f>
        <v>0</v>
      </c>
      <c r="K622" s="212" t="s">
        <v>142</v>
      </c>
      <c r="L622" s="48"/>
      <c r="M622" s="217" t="s">
        <v>42</v>
      </c>
      <c r="N622" s="218" t="s">
        <v>52</v>
      </c>
      <c r="O622" s="88"/>
      <c r="P622" s="219">
        <f>O622*H622</f>
        <v>0</v>
      </c>
      <c r="Q622" s="219">
        <v>0</v>
      </c>
      <c r="R622" s="219">
        <f>Q622*H622</f>
        <v>0</v>
      </c>
      <c r="S622" s="219">
        <v>0</v>
      </c>
      <c r="T622" s="220">
        <f>S622*H622</f>
        <v>0</v>
      </c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R622" s="221" t="s">
        <v>97</v>
      </c>
      <c r="AT622" s="221" t="s">
        <v>138</v>
      </c>
      <c r="AU622" s="221" t="s">
        <v>94</v>
      </c>
      <c r="AY622" s="20" t="s">
        <v>135</v>
      </c>
      <c r="BE622" s="222">
        <f>IF(N622="základní",J622,0)</f>
        <v>0</v>
      </c>
      <c r="BF622" s="222">
        <f>IF(N622="snížená",J622,0)</f>
        <v>0</v>
      </c>
      <c r="BG622" s="222">
        <f>IF(N622="zákl. přenesená",J622,0)</f>
        <v>0</v>
      </c>
      <c r="BH622" s="222">
        <f>IF(N622="sníž. přenesená",J622,0)</f>
        <v>0</v>
      </c>
      <c r="BI622" s="222">
        <f>IF(N622="nulová",J622,0)</f>
        <v>0</v>
      </c>
      <c r="BJ622" s="20" t="s">
        <v>86</v>
      </c>
      <c r="BK622" s="222">
        <f>ROUND(I622*H622,2)</f>
        <v>0</v>
      </c>
      <c r="BL622" s="20" t="s">
        <v>97</v>
      </c>
      <c r="BM622" s="221" t="s">
        <v>633</v>
      </c>
    </row>
    <row r="623" s="2" customFormat="1">
      <c r="A623" s="42"/>
      <c r="B623" s="43"/>
      <c r="C623" s="44"/>
      <c r="D623" s="223" t="s">
        <v>144</v>
      </c>
      <c r="E623" s="44"/>
      <c r="F623" s="224" t="s">
        <v>634</v>
      </c>
      <c r="G623" s="44"/>
      <c r="H623" s="44"/>
      <c r="I623" s="225"/>
      <c r="J623" s="44"/>
      <c r="K623" s="44"/>
      <c r="L623" s="48"/>
      <c r="M623" s="226"/>
      <c r="N623" s="227"/>
      <c r="O623" s="88"/>
      <c r="P623" s="88"/>
      <c r="Q623" s="88"/>
      <c r="R623" s="88"/>
      <c r="S623" s="88"/>
      <c r="T623" s="89"/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T623" s="20" t="s">
        <v>144</v>
      </c>
      <c r="AU623" s="20" t="s">
        <v>94</v>
      </c>
    </row>
    <row r="624" s="2" customFormat="1">
      <c r="A624" s="42"/>
      <c r="B624" s="43"/>
      <c r="C624" s="44"/>
      <c r="D624" s="228" t="s">
        <v>146</v>
      </c>
      <c r="E624" s="44"/>
      <c r="F624" s="229" t="s">
        <v>635</v>
      </c>
      <c r="G624" s="44"/>
      <c r="H624" s="44"/>
      <c r="I624" s="225"/>
      <c r="J624" s="44"/>
      <c r="K624" s="44"/>
      <c r="L624" s="48"/>
      <c r="M624" s="226"/>
      <c r="N624" s="227"/>
      <c r="O624" s="88"/>
      <c r="P624" s="88"/>
      <c r="Q624" s="88"/>
      <c r="R624" s="88"/>
      <c r="S624" s="88"/>
      <c r="T624" s="89"/>
      <c r="U624" s="42"/>
      <c r="V624" s="42"/>
      <c r="W624" s="42"/>
      <c r="X624" s="42"/>
      <c r="Y624" s="42"/>
      <c r="Z624" s="42"/>
      <c r="AA624" s="42"/>
      <c r="AB624" s="42"/>
      <c r="AC624" s="42"/>
      <c r="AD624" s="42"/>
      <c r="AE624" s="42"/>
      <c r="AT624" s="20" t="s">
        <v>146</v>
      </c>
      <c r="AU624" s="20" t="s">
        <v>94</v>
      </c>
    </row>
    <row r="625" s="2" customFormat="1">
      <c r="A625" s="42"/>
      <c r="B625" s="43"/>
      <c r="C625" s="44"/>
      <c r="D625" s="223" t="s">
        <v>189</v>
      </c>
      <c r="E625" s="44"/>
      <c r="F625" s="261" t="s">
        <v>538</v>
      </c>
      <c r="G625" s="44"/>
      <c r="H625" s="44"/>
      <c r="I625" s="225"/>
      <c r="J625" s="44"/>
      <c r="K625" s="44"/>
      <c r="L625" s="48"/>
      <c r="M625" s="226"/>
      <c r="N625" s="227"/>
      <c r="O625" s="88"/>
      <c r="P625" s="88"/>
      <c r="Q625" s="88"/>
      <c r="R625" s="88"/>
      <c r="S625" s="88"/>
      <c r="T625" s="89"/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T625" s="20" t="s">
        <v>189</v>
      </c>
      <c r="AU625" s="20" t="s">
        <v>94</v>
      </c>
    </row>
    <row r="626" s="13" customFormat="1">
      <c r="A626" s="13"/>
      <c r="B626" s="230"/>
      <c r="C626" s="231"/>
      <c r="D626" s="223" t="s">
        <v>148</v>
      </c>
      <c r="E626" s="232" t="s">
        <v>42</v>
      </c>
      <c r="F626" s="233" t="s">
        <v>1238</v>
      </c>
      <c r="G626" s="231"/>
      <c r="H626" s="232" t="s">
        <v>42</v>
      </c>
      <c r="I626" s="234"/>
      <c r="J626" s="231"/>
      <c r="K626" s="231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148</v>
      </c>
      <c r="AU626" s="239" t="s">
        <v>94</v>
      </c>
      <c r="AV626" s="13" t="s">
        <v>86</v>
      </c>
      <c r="AW626" s="13" t="s">
        <v>40</v>
      </c>
      <c r="AX626" s="13" t="s">
        <v>81</v>
      </c>
      <c r="AY626" s="239" t="s">
        <v>135</v>
      </c>
    </row>
    <row r="627" s="14" customFormat="1">
      <c r="A627" s="14"/>
      <c r="B627" s="240"/>
      <c r="C627" s="241"/>
      <c r="D627" s="223" t="s">
        <v>148</v>
      </c>
      <c r="E627" s="242" t="s">
        <v>42</v>
      </c>
      <c r="F627" s="243" t="s">
        <v>1242</v>
      </c>
      <c r="G627" s="241"/>
      <c r="H627" s="244">
        <v>18.120000000000001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148</v>
      </c>
      <c r="AU627" s="250" t="s">
        <v>94</v>
      </c>
      <c r="AV627" s="14" t="s">
        <v>91</v>
      </c>
      <c r="AW627" s="14" t="s">
        <v>40</v>
      </c>
      <c r="AX627" s="14" t="s">
        <v>81</v>
      </c>
      <c r="AY627" s="250" t="s">
        <v>135</v>
      </c>
    </row>
    <row r="628" s="14" customFormat="1">
      <c r="A628" s="14"/>
      <c r="B628" s="240"/>
      <c r="C628" s="241"/>
      <c r="D628" s="223" t="s">
        <v>148</v>
      </c>
      <c r="E628" s="242" t="s">
        <v>42</v>
      </c>
      <c r="F628" s="243" t="s">
        <v>1253</v>
      </c>
      <c r="G628" s="241"/>
      <c r="H628" s="244">
        <v>3.153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148</v>
      </c>
      <c r="AU628" s="250" t="s">
        <v>94</v>
      </c>
      <c r="AV628" s="14" t="s">
        <v>91</v>
      </c>
      <c r="AW628" s="14" t="s">
        <v>40</v>
      </c>
      <c r="AX628" s="14" t="s">
        <v>81</v>
      </c>
      <c r="AY628" s="250" t="s">
        <v>135</v>
      </c>
    </row>
    <row r="629" s="13" customFormat="1">
      <c r="A629" s="13"/>
      <c r="B629" s="230"/>
      <c r="C629" s="231"/>
      <c r="D629" s="223" t="s">
        <v>148</v>
      </c>
      <c r="E629" s="232" t="s">
        <v>42</v>
      </c>
      <c r="F629" s="233" t="s">
        <v>1236</v>
      </c>
      <c r="G629" s="231"/>
      <c r="H629" s="232" t="s">
        <v>42</v>
      </c>
      <c r="I629" s="234"/>
      <c r="J629" s="231"/>
      <c r="K629" s="231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148</v>
      </c>
      <c r="AU629" s="239" t="s">
        <v>94</v>
      </c>
      <c r="AV629" s="13" t="s">
        <v>86</v>
      </c>
      <c r="AW629" s="13" t="s">
        <v>40</v>
      </c>
      <c r="AX629" s="13" t="s">
        <v>81</v>
      </c>
      <c r="AY629" s="239" t="s">
        <v>135</v>
      </c>
    </row>
    <row r="630" s="14" customFormat="1">
      <c r="A630" s="14"/>
      <c r="B630" s="240"/>
      <c r="C630" s="241"/>
      <c r="D630" s="223" t="s">
        <v>148</v>
      </c>
      <c r="E630" s="242" t="s">
        <v>42</v>
      </c>
      <c r="F630" s="243" t="s">
        <v>1254</v>
      </c>
      <c r="G630" s="241"/>
      <c r="H630" s="244">
        <v>16.524000000000001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148</v>
      </c>
      <c r="AU630" s="250" t="s">
        <v>94</v>
      </c>
      <c r="AV630" s="14" t="s">
        <v>91</v>
      </c>
      <c r="AW630" s="14" t="s">
        <v>40</v>
      </c>
      <c r="AX630" s="14" t="s">
        <v>81</v>
      </c>
      <c r="AY630" s="250" t="s">
        <v>135</v>
      </c>
    </row>
    <row r="631" s="14" customFormat="1">
      <c r="A631" s="14"/>
      <c r="B631" s="240"/>
      <c r="C631" s="241"/>
      <c r="D631" s="223" t="s">
        <v>148</v>
      </c>
      <c r="E631" s="242" t="s">
        <v>42</v>
      </c>
      <c r="F631" s="243" t="s">
        <v>1255</v>
      </c>
      <c r="G631" s="241"/>
      <c r="H631" s="244">
        <v>56.457000000000001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148</v>
      </c>
      <c r="AU631" s="250" t="s">
        <v>94</v>
      </c>
      <c r="AV631" s="14" t="s">
        <v>91</v>
      </c>
      <c r="AW631" s="14" t="s">
        <v>40</v>
      </c>
      <c r="AX631" s="14" t="s">
        <v>81</v>
      </c>
      <c r="AY631" s="250" t="s">
        <v>135</v>
      </c>
    </row>
    <row r="632" s="13" customFormat="1">
      <c r="A632" s="13"/>
      <c r="B632" s="230"/>
      <c r="C632" s="231"/>
      <c r="D632" s="223" t="s">
        <v>148</v>
      </c>
      <c r="E632" s="232" t="s">
        <v>42</v>
      </c>
      <c r="F632" s="233" t="s">
        <v>1244</v>
      </c>
      <c r="G632" s="231"/>
      <c r="H632" s="232" t="s">
        <v>42</v>
      </c>
      <c r="I632" s="234"/>
      <c r="J632" s="231"/>
      <c r="K632" s="231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148</v>
      </c>
      <c r="AU632" s="239" t="s">
        <v>94</v>
      </c>
      <c r="AV632" s="13" t="s">
        <v>86</v>
      </c>
      <c r="AW632" s="13" t="s">
        <v>40</v>
      </c>
      <c r="AX632" s="13" t="s">
        <v>81</v>
      </c>
      <c r="AY632" s="239" t="s">
        <v>135</v>
      </c>
    </row>
    <row r="633" s="14" customFormat="1">
      <c r="A633" s="14"/>
      <c r="B633" s="240"/>
      <c r="C633" s="241"/>
      <c r="D633" s="223" t="s">
        <v>148</v>
      </c>
      <c r="E633" s="242" t="s">
        <v>42</v>
      </c>
      <c r="F633" s="243" t="s">
        <v>1256</v>
      </c>
      <c r="G633" s="241"/>
      <c r="H633" s="244">
        <v>3.157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148</v>
      </c>
      <c r="AU633" s="250" t="s">
        <v>94</v>
      </c>
      <c r="AV633" s="14" t="s">
        <v>91</v>
      </c>
      <c r="AW633" s="14" t="s">
        <v>40</v>
      </c>
      <c r="AX633" s="14" t="s">
        <v>81</v>
      </c>
      <c r="AY633" s="250" t="s">
        <v>135</v>
      </c>
    </row>
    <row r="634" s="14" customFormat="1">
      <c r="A634" s="14"/>
      <c r="B634" s="240"/>
      <c r="C634" s="241"/>
      <c r="D634" s="223" t="s">
        <v>148</v>
      </c>
      <c r="E634" s="242" t="s">
        <v>42</v>
      </c>
      <c r="F634" s="243" t="s">
        <v>1257</v>
      </c>
      <c r="G634" s="241"/>
      <c r="H634" s="244">
        <v>10.086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148</v>
      </c>
      <c r="AU634" s="250" t="s">
        <v>94</v>
      </c>
      <c r="AV634" s="14" t="s">
        <v>91</v>
      </c>
      <c r="AW634" s="14" t="s">
        <v>40</v>
      </c>
      <c r="AX634" s="14" t="s">
        <v>81</v>
      </c>
      <c r="AY634" s="250" t="s">
        <v>135</v>
      </c>
    </row>
    <row r="635" s="13" customFormat="1">
      <c r="A635" s="13"/>
      <c r="B635" s="230"/>
      <c r="C635" s="231"/>
      <c r="D635" s="223" t="s">
        <v>148</v>
      </c>
      <c r="E635" s="232" t="s">
        <v>42</v>
      </c>
      <c r="F635" s="233" t="s">
        <v>1250</v>
      </c>
      <c r="G635" s="231"/>
      <c r="H635" s="232" t="s">
        <v>42</v>
      </c>
      <c r="I635" s="234"/>
      <c r="J635" s="231"/>
      <c r="K635" s="231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148</v>
      </c>
      <c r="AU635" s="239" t="s">
        <v>94</v>
      </c>
      <c r="AV635" s="13" t="s">
        <v>86</v>
      </c>
      <c r="AW635" s="13" t="s">
        <v>40</v>
      </c>
      <c r="AX635" s="13" t="s">
        <v>81</v>
      </c>
      <c r="AY635" s="239" t="s">
        <v>135</v>
      </c>
    </row>
    <row r="636" s="13" customFormat="1">
      <c r="A636" s="13"/>
      <c r="B636" s="230"/>
      <c r="C636" s="231"/>
      <c r="D636" s="223" t="s">
        <v>148</v>
      </c>
      <c r="E636" s="232" t="s">
        <v>42</v>
      </c>
      <c r="F636" s="233" t="s">
        <v>1251</v>
      </c>
      <c r="G636" s="231"/>
      <c r="H636" s="232" t="s">
        <v>42</v>
      </c>
      <c r="I636" s="234"/>
      <c r="J636" s="231"/>
      <c r="K636" s="231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148</v>
      </c>
      <c r="AU636" s="239" t="s">
        <v>94</v>
      </c>
      <c r="AV636" s="13" t="s">
        <v>86</v>
      </c>
      <c r="AW636" s="13" t="s">
        <v>40</v>
      </c>
      <c r="AX636" s="13" t="s">
        <v>81</v>
      </c>
      <c r="AY636" s="239" t="s">
        <v>135</v>
      </c>
    </row>
    <row r="637" s="14" customFormat="1">
      <c r="A637" s="14"/>
      <c r="B637" s="240"/>
      <c r="C637" s="241"/>
      <c r="D637" s="223" t="s">
        <v>148</v>
      </c>
      <c r="E637" s="242" t="s">
        <v>42</v>
      </c>
      <c r="F637" s="243" t="s">
        <v>1259</v>
      </c>
      <c r="G637" s="241"/>
      <c r="H637" s="244">
        <v>4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148</v>
      </c>
      <c r="AU637" s="250" t="s">
        <v>94</v>
      </c>
      <c r="AV637" s="14" t="s">
        <v>91</v>
      </c>
      <c r="AW637" s="14" t="s">
        <v>40</v>
      </c>
      <c r="AX637" s="14" t="s">
        <v>81</v>
      </c>
      <c r="AY637" s="250" t="s">
        <v>135</v>
      </c>
    </row>
    <row r="638" s="2" customFormat="1" ht="24.15" customHeight="1">
      <c r="A638" s="42"/>
      <c r="B638" s="43"/>
      <c r="C638" s="210" t="s">
        <v>1016</v>
      </c>
      <c r="D638" s="210" t="s">
        <v>138</v>
      </c>
      <c r="E638" s="211" t="s">
        <v>637</v>
      </c>
      <c r="F638" s="212" t="s">
        <v>638</v>
      </c>
      <c r="G638" s="213" t="s">
        <v>158</v>
      </c>
      <c r="H638" s="214">
        <v>2484.2919999999999</v>
      </c>
      <c r="I638" s="215"/>
      <c r="J638" s="216">
        <f>ROUND(I638*H638,2)</f>
        <v>0</v>
      </c>
      <c r="K638" s="212" t="s">
        <v>142</v>
      </c>
      <c r="L638" s="48"/>
      <c r="M638" s="217" t="s">
        <v>42</v>
      </c>
      <c r="N638" s="218" t="s">
        <v>52</v>
      </c>
      <c r="O638" s="88"/>
      <c r="P638" s="219">
        <f>O638*H638</f>
        <v>0</v>
      </c>
      <c r="Q638" s="219">
        <v>0</v>
      </c>
      <c r="R638" s="219">
        <f>Q638*H638</f>
        <v>0</v>
      </c>
      <c r="S638" s="219">
        <v>0</v>
      </c>
      <c r="T638" s="220">
        <f>S638*H638</f>
        <v>0</v>
      </c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R638" s="221" t="s">
        <v>97</v>
      </c>
      <c r="AT638" s="221" t="s">
        <v>138</v>
      </c>
      <c r="AU638" s="221" t="s">
        <v>94</v>
      </c>
      <c r="AY638" s="20" t="s">
        <v>135</v>
      </c>
      <c r="BE638" s="222">
        <f>IF(N638="základní",J638,0)</f>
        <v>0</v>
      </c>
      <c r="BF638" s="222">
        <f>IF(N638="snížená",J638,0)</f>
        <v>0</v>
      </c>
      <c r="BG638" s="222">
        <f>IF(N638="zákl. přenesená",J638,0)</f>
        <v>0</v>
      </c>
      <c r="BH638" s="222">
        <f>IF(N638="sníž. přenesená",J638,0)</f>
        <v>0</v>
      </c>
      <c r="BI638" s="222">
        <f>IF(N638="nulová",J638,0)</f>
        <v>0</v>
      </c>
      <c r="BJ638" s="20" t="s">
        <v>86</v>
      </c>
      <c r="BK638" s="222">
        <f>ROUND(I638*H638,2)</f>
        <v>0</v>
      </c>
      <c r="BL638" s="20" t="s">
        <v>97</v>
      </c>
      <c r="BM638" s="221" t="s">
        <v>639</v>
      </c>
    </row>
    <row r="639" s="2" customFormat="1">
      <c r="A639" s="42"/>
      <c r="B639" s="43"/>
      <c r="C639" s="44"/>
      <c r="D639" s="223" t="s">
        <v>144</v>
      </c>
      <c r="E639" s="44"/>
      <c r="F639" s="224" t="s">
        <v>640</v>
      </c>
      <c r="G639" s="44"/>
      <c r="H639" s="44"/>
      <c r="I639" s="225"/>
      <c r="J639" s="44"/>
      <c r="K639" s="44"/>
      <c r="L639" s="48"/>
      <c r="M639" s="226"/>
      <c r="N639" s="227"/>
      <c r="O639" s="88"/>
      <c r="P639" s="88"/>
      <c r="Q639" s="88"/>
      <c r="R639" s="88"/>
      <c r="S639" s="88"/>
      <c r="T639" s="89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T639" s="20" t="s">
        <v>144</v>
      </c>
      <c r="AU639" s="20" t="s">
        <v>94</v>
      </c>
    </row>
    <row r="640" s="2" customFormat="1">
      <c r="A640" s="42"/>
      <c r="B640" s="43"/>
      <c r="C640" s="44"/>
      <c r="D640" s="228" t="s">
        <v>146</v>
      </c>
      <c r="E640" s="44"/>
      <c r="F640" s="229" t="s">
        <v>641</v>
      </c>
      <c r="G640" s="44"/>
      <c r="H640" s="44"/>
      <c r="I640" s="225"/>
      <c r="J640" s="44"/>
      <c r="K640" s="44"/>
      <c r="L640" s="48"/>
      <c r="M640" s="226"/>
      <c r="N640" s="227"/>
      <c r="O640" s="88"/>
      <c r="P640" s="88"/>
      <c r="Q640" s="88"/>
      <c r="R640" s="88"/>
      <c r="S640" s="88"/>
      <c r="T640" s="89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T640" s="20" t="s">
        <v>146</v>
      </c>
      <c r="AU640" s="20" t="s">
        <v>94</v>
      </c>
    </row>
    <row r="641" s="2" customFormat="1">
      <c r="A641" s="42"/>
      <c r="B641" s="43"/>
      <c r="C641" s="44"/>
      <c r="D641" s="223" t="s">
        <v>189</v>
      </c>
      <c r="E641" s="44"/>
      <c r="F641" s="261" t="s">
        <v>538</v>
      </c>
      <c r="G641" s="44"/>
      <c r="H641" s="44"/>
      <c r="I641" s="225"/>
      <c r="J641" s="44"/>
      <c r="K641" s="44"/>
      <c r="L641" s="48"/>
      <c r="M641" s="226"/>
      <c r="N641" s="227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189</v>
      </c>
      <c r="AU641" s="20" t="s">
        <v>94</v>
      </c>
    </row>
    <row r="642" s="13" customFormat="1">
      <c r="A642" s="13"/>
      <c r="B642" s="230"/>
      <c r="C642" s="231"/>
      <c r="D642" s="223" t="s">
        <v>148</v>
      </c>
      <c r="E642" s="232" t="s">
        <v>42</v>
      </c>
      <c r="F642" s="233" t="s">
        <v>547</v>
      </c>
      <c r="G642" s="231"/>
      <c r="H642" s="232" t="s">
        <v>42</v>
      </c>
      <c r="I642" s="234"/>
      <c r="J642" s="231"/>
      <c r="K642" s="231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148</v>
      </c>
      <c r="AU642" s="239" t="s">
        <v>94</v>
      </c>
      <c r="AV642" s="13" t="s">
        <v>86</v>
      </c>
      <c r="AW642" s="13" t="s">
        <v>40</v>
      </c>
      <c r="AX642" s="13" t="s">
        <v>81</v>
      </c>
      <c r="AY642" s="239" t="s">
        <v>135</v>
      </c>
    </row>
    <row r="643" s="13" customFormat="1">
      <c r="A643" s="13"/>
      <c r="B643" s="230"/>
      <c r="C643" s="231"/>
      <c r="D643" s="223" t="s">
        <v>148</v>
      </c>
      <c r="E643" s="232" t="s">
        <v>42</v>
      </c>
      <c r="F643" s="233" t="s">
        <v>1238</v>
      </c>
      <c r="G643" s="231"/>
      <c r="H643" s="232" t="s">
        <v>42</v>
      </c>
      <c r="I643" s="234"/>
      <c r="J643" s="231"/>
      <c r="K643" s="231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148</v>
      </c>
      <c r="AU643" s="239" t="s">
        <v>94</v>
      </c>
      <c r="AV643" s="13" t="s">
        <v>86</v>
      </c>
      <c r="AW643" s="13" t="s">
        <v>40</v>
      </c>
      <c r="AX643" s="13" t="s">
        <v>81</v>
      </c>
      <c r="AY643" s="239" t="s">
        <v>135</v>
      </c>
    </row>
    <row r="644" s="14" customFormat="1">
      <c r="A644" s="14"/>
      <c r="B644" s="240"/>
      <c r="C644" s="241"/>
      <c r="D644" s="223" t="s">
        <v>148</v>
      </c>
      <c r="E644" s="242" t="s">
        <v>42</v>
      </c>
      <c r="F644" s="243" t="s">
        <v>1242</v>
      </c>
      <c r="G644" s="241"/>
      <c r="H644" s="244">
        <v>18.120000000000001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148</v>
      </c>
      <c r="AU644" s="250" t="s">
        <v>94</v>
      </c>
      <c r="AV644" s="14" t="s">
        <v>91</v>
      </c>
      <c r="AW644" s="14" t="s">
        <v>40</v>
      </c>
      <c r="AX644" s="14" t="s">
        <v>81</v>
      </c>
      <c r="AY644" s="250" t="s">
        <v>135</v>
      </c>
    </row>
    <row r="645" s="14" customFormat="1">
      <c r="A645" s="14"/>
      <c r="B645" s="240"/>
      <c r="C645" s="241"/>
      <c r="D645" s="223" t="s">
        <v>148</v>
      </c>
      <c r="E645" s="242" t="s">
        <v>42</v>
      </c>
      <c r="F645" s="243" t="s">
        <v>1253</v>
      </c>
      <c r="G645" s="241"/>
      <c r="H645" s="244">
        <v>3.153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148</v>
      </c>
      <c r="AU645" s="250" t="s">
        <v>94</v>
      </c>
      <c r="AV645" s="14" t="s">
        <v>91</v>
      </c>
      <c r="AW645" s="14" t="s">
        <v>40</v>
      </c>
      <c r="AX645" s="14" t="s">
        <v>81</v>
      </c>
      <c r="AY645" s="250" t="s">
        <v>135</v>
      </c>
    </row>
    <row r="646" s="13" customFormat="1">
      <c r="A646" s="13"/>
      <c r="B646" s="230"/>
      <c r="C646" s="231"/>
      <c r="D646" s="223" t="s">
        <v>148</v>
      </c>
      <c r="E646" s="232" t="s">
        <v>42</v>
      </c>
      <c r="F646" s="233" t="s">
        <v>1236</v>
      </c>
      <c r="G646" s="231"/>
      <c r="H646" s="232" t="s">
        <v>42</v>
      </c>
      <c r="I646" s="234"/>
      <c r="J646" s="231"/>
      <c r="K646" s="231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148</v>
      </c>
      <c r="AU646" s="239" t="s">
        <v>94</v>
      </c>
      <c r="AV646" s="13" t="s">
        <v>86</v>
      </c>
      <c r="AW646" s="13" t="s">
        <v>40</v>
      </c>
      <c r="AX646" s="13" t="s">
        <v>81</v>
      </c>
      <c r="AY646" s="239" t="s">
        <v>135</v>
      </c>
    </row>
    <row r="647" s="14" customFormat="1">
      <c r="A647" s="14"/>
      <c r="B647" s="240"/>
      <c r="C647" s="241"/>
      <c r="D647" s="223" t="s">
        <v>148</v>
      </c>
      <c r="E647" s="242" t="s">
        <v>42</v>
      </c>
      <c r="F647" s="243" t="s">
        <v>1254</v>
      </c>
      <c r="G647" s="241"/>
      <c r="H647" s="244">
        <v>16.524000000000001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148</v>
      </c>
      <c r="AU647" s="250" t="s">
        <v>94</v>
      </c>
      <c r="AV647" s="14" t="s">
        <v>91</v>
      </c>
      <c r="AW647" s="14" t="s">
        <v>40</v>
      </c>
      <c r="AX647" s="14" t="s">
        <v>81</v>
      </c>
      <c r="AY647" s="250" t="s">
        <v>135</v>
      </c>
    </row>
    <row r="648" s="14" customFormat="1">
      <c r="A648" s="14"/>
      <c r="B648" s="240"/>
      <c r="C648" s="241"/>
      <c r="D648" s="223" t="s">
        <v>148</v>
      </c>
      <c r="E648" s="242" t="s">
        <v>42</v>
      </c>
      <c r="F648" s="243" t="s">
        <v>1255</v>
      </c>
      <c r="G648" s="241"/>
      <c r="H648" s="244">
        <v>56.457000000000001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148</v>
      </c>
      <c r="AU648" s="250" t="s">
        <v>94</v>
      </c>
      <c r="AV648" s="14" t="s">
        <v>91</v>
      </c>
      <c r="AW648" s="14" t="s">
        <v>40</v>
      </c>
      <c r="AX648" s="14" t="s">
        <v>81</v>
      </c>
      <c r="AY648" s="250" t="s">
        <v>135</v>
      </c>
    </row>
    <row r="649" s="13" customFormat="1">
      <c r="A649" s="13"/>
      <c r="B649" s="230"/>
      <c r="C649" s="231"/>
      <c r="D649" s="223" t="s">
        <v>148</v>
      </c>
      <c r="E649" s="232" t="s">
        <v>42</v>
      </c>
      <c r="F649" s="233" t="s">
        <v>1244</v>
      </c>
      <c r="G649" s="231"/>
      <c r="H649" s="232" t="s">
        <v>42</v>
      </c>
      <c r="I649" s="234"/>
      <c r="J649" s="231"/>
      <c r="K649" s="231"/>
      <c r="L649" s="235"/>
      <c r="M649" s="236"/>
      <c r="N649" s="237"/>
      <c r="O649" s="237"/>
      <c r="P649" s="237"/>
      <c r="Q649" s="237"/>
      <c r="R649" s="237"/>
      <c r="S649" s="237"/>
      <c r="T649" s="23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9" t="s">
        <v>148</v>
      </c>
      <c r="AU649" s="239" t="s">
        <v>94</v>
      </c>
      <c r="AV649" s="13" t="s">
        <v>86</v>
      </c>
      <c r="AW649" s="13" t="s">
        <v>40</v>
      </c>
      <c r="AX649" s="13" t="s">
        <v>81</v>
      </c>
      <c r="AY649" s="239" t="s">
        <v>135</v>
      </c>
    </row>
    <row r="650" s="14" customFormat="1">
      <c r="A650" s="14"/>
      <c r="B650" s="240"/>
      <c r="C650" s="241"/>
      <c r="D650" s="223" t="s">
        <v>148</v>
      </c>
      <c r="E650" s="242" t="s">
        <v>42</v>
      </c>
      <c r="F650" s="243" t="s">
        <v>1256</v>
      </c>
      <c r="G650" s="241"/>
      <c r="H650" s="244">
        <v>3.157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148</v>
      </c>
      <c r="AU650" s="250" t="s">
        <v>94</v>
      </c>
      <c r="AV650" s="14" t="s">
        <v>91</v>
      </c>
      <c r="AW650" s="14" t="s">
        <v>40</v>
      </c>
      <c r="AX650" s="14" t="s">
        <v>81</v>
      </c>
      <c r="AY650" s="250" t="s">
        <v>135</v>
      </c>
    </row>
    <row r="651" s="13" customFormat="1">
      <c r="A651" s="13"/>
      <c r="B651" s="230"/>
      <c r="C651" s="231"/>
      <c r="D651" s="223" t="s">
        <v>148</v>
      </c>
      <c r="E651" s="232" t="s">
        <v>42</v>
      </c>
      <c r="F651" s="233" t="s">
        <v>1250</v>
      </c>
      <c r="G651" s="231"/>
      <c r="H651" s="232" t="s">
        <v>42</v>
      </c>
      <c r="I651" s="234"/>
      <c r="J651" s="231"/>
      <c r="K651" s="231"/>
      <c r="L651" s="235"/>
      <c r="M651" s="236"/>
      <c r="N651" s="237"/>
      <c r="O651" s="237"/>
      <c r="P651" s="237"/>
      <c r="Q651" s="237"/>
      <c r="R651" s="237"/>
      <c r="S651" s="237"/>
      <c r="T651" s="23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9" t="s">
        <v>148</v>
      </c>
      <c r="AU651" s="239" t="s">
        <v>94</v>
      </c>
      <c r="AV651" s="13" t="s">
        <v>86</v>
      </c>
      <c r="AW651" s="13" t="s">
        <v>40</v>
      </c>
      <c r="AX651" s="13" t="s">
        <v>81</v>
      </c>
      <c r="AY651" s="239" t="s">
        <v>135</v>
      </c>
    </row>
    <row r="652" s="13" customFormat="1">
      <c r="A652" s="13"/>
      <c r="B652" s="230"/>
      <c r="C652" s="231"/>
      <c r="D652" s="223" t="s">
        <v>148</v>
      </c>
      <c r="E652" s="232" t="s">
        <v>42</v>
      </c>
      <c r="F652" s="233" t="s">
        <v>1251</v>
      </c>
      <c r="G652" s="231"/>
      <c r="H652" s="232" t="s">
        <v>42</v>
      </c>
      <c r="I652" s="234"/>
      <c r="J652" s="231"/>
      <c r="K652" s="231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148</v>
      </c>
      <c r="AU652" s="239" t="s">
        <v>94</v>
      </c>
      <c r="AV652" s="13" t="s">
        <v>86</v>
      </c>
      <c r="AW652" s="13" t="s">
        <v>40</v>
      </c>
      <c r="AX652" s="13" t="s">
        <v>81</v>
      </c>
      <c r="AY652" s="239" t="s">
        <v>135</v>
      </c>
    </row>
    <row r="653" s="14" customFormat="1">
      <c r="A653" s="14"/>
      <c r="B653" s="240"/>
      <c r="C653" s="241"/>
      <c r="D653" s="223" t="s">
        <v>148</v>
      </c>
      <c r="E653" s="242" t="s">
        <v>42</v>
      </c>
      <c r="F653" s="243" t="s">
        <v>1259</v>
      </c>
      <c r="G653" s="241"/>
      <c r="H653" s="244">
        <v>4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148</v>
      </c>
      <c r="AU653" s="250" t="s">
        <v>94</v>
      </c>
      <c r="AV653" s="14" t="s">
        <v>91</v>
      </c>
      <c r="AW653" s="14" t="s">
        <v>40</v>
      </c>
      <c r="AX653" s="14" t="s">
        <v>81</v>
      </c>
      <c r="AY653" s="250" t="s">
        <v>135</v>
      </c>
    </row>
    <row r="654" s="16" customFormat="1">
      <c r="A654" s="16"/>
      <c r="B654" s="273"/>
      <c r="C654" s="274"/>
      <c r="D654" s="223" t="s">
        <v>148</v>
      </c>
      <c r="E654" s="275" t="s">
        <v>42</v>
      </c>
      <c r="F654" s="276" t="s">
        <v>327</v>
      </c>
      <c r="G654" s="274"/>
      <c r="H654" s="277">
        <v>101.411</v>
      </c>
      <c r="I654" s="278"/>
      <c r="J654" s="274"/>
      <c r="K654" s="274"/>
      <c r="L654" s="279"/>
      <c r="M654" s="280"/>
      <c r="N654" s="281"/>
      <c r="O654" s="281"/>
      <c r="P654" s="281"/>
      <c r="Q654" s="281"/>
      <c r="R654" s="281"/>
      <c r="S654" s="281"/>
      <c r="T654" s="282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T654" s="283" t="s">
        <v>148</v>
      </c>
      <c r="AU654" s="283" t="s">
        <v>94</v>
      </c>
      <c r="AV654" s="16" t="s">
        <v>94</v>
      </c>
      <c r="AW654" s="16" t="s">
        <v>40</v>
      </c>
      <c r="AX654" s="16" t="s">
        <v>81</v>
      </c>
      <c r="AY654" s="283" t="s">
        <v>135</v>
      </c>
    </row>
    <row r="655" s="14" customFormat="1">
      <c r="A655" s="14"/>
      <c r="B655" s="240"/>
      <c r="C655" s="241"/>
      <c r="D655" s="223" t="s">
        <v>148</v>
      </c>
      <c r="E655" s="242" t="s">
        <v>42</v>
      </c>
      <c r="F655" s="243" t="s">
        <v>1260</v>
      </c>
      <c r="G655" s="241"/>
      <c r="H655" s="244">
        <v>2433.864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148</v>
      </c>
      <c r="AU655" s="250" t="s">
        <v>94</v>
      </c>
      <c r="AV655" s="14" t="s">
        <v>91</v>
      </c>
      <c r="AW655" s="14" t="s">
        <v>40</v>
      </c>
      <c r="AX655" s="14" t="s">
        <v>81</v>
      </c>
      <c r="AY655" s="250" t="s">
        <v>135</v>
      </c>
    </row>
    <row r="656" s="13" customFormat="1">
      <c r="A656" s="13"/>
      <c r="B656" s="230"/>
      <c r="C656" s="231"/>
      <c r="D656" s="223" t="s">
        <v>148</v>
      </c>
      <c r="E656" s="232" t="s">
        <v>42</v>
      </c>
      <c r="F656" s="233" t="s">
        <v>646</v>
      </c>
      <c r="G656" s="231"/>
      <c r="H656" s="232" t="s">
        <v>42</v>
      </c>
      <c r="I656" s="234"/>
      <c r="J656" s="231"/>
      <c r="K656" s="231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148</v>
      </c>
      <c r="AU656" s="239" t="s">
        <v>94</v>
      </c>
      <c r="AV656" s="13" t="s">
        <v>86</v>
      </c>
      <c r="AW656" s="13" t="s">
        <v>40</v>
      </c>
      <c r="AX656" s="13" t="s">
        <v>81</v>
      </c>
      <c r="AY656" s="239" t="s">
        <v>135</v>
      </c>
    </row>
    <row r="657" s="13" customFormat="1">
      <c r="A657" s="13"/>
      <c r="B657" s="230"/>
      <c r="C657" s="231"/>
      <c r="D657" s="223" t="s">
        <v>148</v>
      </c>
      <c r="E657" s="232" t="s">
        <v>42</v>
      </c>
      <c r="F657" s="233" t="s">
        <v>1244</v>
      </c>
      <c r="G657" s="231"/>
      <c r="H657" s="232" t="s">
        <v>42</v>
      </c>
      <c r="I657" s="234"/>
      <c r="J657" s="231"/>
      <c r="K657" s="231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148</v>
      </c>
      <c r="AU657" s="239" t="s">
        <v>94</v>
      </c>
      <c r="AV657" s="13" t="s">
        <v>86</v>
      </c>
      <c r="AW657" s="13" t="s">
        <v>40</v>
      </c>
      <c r="AX657" s="13" t="s">
        <v>81</v>
      </c>
      <c r="AY657" s="239" t="s">
        <v>135</v>
      </c>
    </row>
    <row r="658" s="14" customFormat="1">
      <c r="A658" s="14"/>
      <c r="B658" s="240"/>
      <c r="C658" s="241"/>
      <c r="D658" s="223" t="s">
        <v>148</v>
      </c>
      <c r="E658" s="242" t="s">
        <v>42</v>
      </c>
      <c r="F658" s="243" t="s">
        <v>1261</v>
      </c>
      <c r="G658" s="241"/>
      <c r="H658" s="244">
        <v>50.427999999999997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148</v>
      </c>
      <c r="AU658" s="250" t="s">
        <v>94</v>
      </c>
      <c r="AV658" s="14" t="s">
        <v>91</v>
      </c>
      <c r="AW658" s="14" t="s">
        <v>40</v>
      </c>
      <c r="AX658" s="14" t="s">
        <v>81</v>
      </c>
      <c r="AY658" s="250" t="s">
        <v>135</v>
      </c>
    </row>
    <row r="659" s="14" customFormat="1">
      <c r="A659" s="14"/>
      <c r="B659" s="240"/>
      <c r="C659" s="241"/>
      <c r="D659" s="223" t="s">
        <v>148</v>
      </c>
      <c r="E659" s="242" t="s">
        <v>42</v>
      </c>
      <c r="F659" s="243" t="s">
        <v>1262</v>
      </c>
      <c r="G659" s="241"/>
      <c r="H659" s="244">
        <v>2484.2919999999999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148</v>
      </c>
      <c r="AU659" s="250" t="s">
        <v>94</v>
      </c>
      <c r="AV659" s="14" t="s">
        <v>91</v>
      </c>
      <c r="AW659" s="14" t="s">
        <v>40</v>
      </c>
      <c r="AX659" s="14" t="s">
        <v>86</v>
      </c>
      <c r="AY659" s="250" t="s">
        <v>135</v>
      </c>
    </row>
    <row r="660" s="2" customFormat="1" ht="33" customHeight="1">
      <c r="A660" s="42"/>
      <c r="B660" s="43"/>
      <c r="C660" s="210" t="s">
        <v>1022</v>
      </c>
      <c r="D660" s="210" t="s">
        <v>138</v>
      </c>
      <c r="E660" s="211" t="s">
        <v>650</v>
      </c>
      <c r="F660" s="212" t="s">
        <v>651</v>
      </c>
      <c r="G660" s="213" t="s">
        <v>158</v>
      </c>
      <c r="H660" s="214">
        <v>101.411</v>
      </c>
      <c r="I660" s="215"/>
      <c r="J660" s="216">
        <f>ROUND(I660*H660,2)</f>
        <v>0</v>
      </c>
      <c r="K660" s="212" t="s">
        <v>142</v>
      </c>
      <c r="L660" s="48"/>
      <c r="M660" s="217" t="s">
        <v>42</v>
      </c>
      <c r="N660" s="218" t="s">
        <v>52</v>
      </c>
      <c r="O660" s="88"/>
      <c r="P660" s="219">
        <f>O660*H660</f>
        <v>0</v>
      </c>
      <c r="Q660" s="219">
        <v>0</v>
      </c>
      <c r="R660" s="219">
        <f>Q660*H660</f>
        <v>0</v>
      </c>
      <c r="S660" s="219">
        <v>0</v>
      </c>
      <c r="T660" s="220">
        <f>S660*H660</f>
        <v>0</v>
      </c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R660" s="221" t="s">
        <v>97</v>
      </c>
      <c r="AT660" s="221" t="s">
        <v>138</v>
      </c>
      <c r="AU660" s="221" t="s">
        <v>94</v>
      </c>
      <c r="AY660" s="20" t="s">
        <v>135</v>
      </c>
      <c r="BE660" s="222">
        <f>IF(N660="základní",J660,0)</f>
        <v>0</v>
      </c>
      <c r="BF660" s="222">
        <f>IF(N660="snížená",J660,0)</f>
        <v>0</v>
      </c>
      <c r="BG660" s="222">
        <f>IF(N660="zákl. přenesená",J660,0)</f>
        <v>0</v>
      </c>
      <c r="BH660" s="222">
        <f>IF(N660="sníž. přenesená",J660,0)</f>
        <v>0</v>
      </c>
      <c r="BI660" s="222">
        <f>IF(N660="nulová",J660,0)</f>
        <v>0</v>
      </c>
      <c r="BJ660" s="20" t="s">
        <v>86</v>
      </c>
      <c r="BK660" s="222">
        <f>ROUND(I660*H660,2)</f>
        <v>0</v>
      </c>
      <c r="BL660" s="20" t="s">
        <v>97</v>
      </c>
      <c r="BM660" s="221" t="s">
        <v>652</v>
      </c>
    </row>
    <row r="661" s="2" customFormat="1">
      <c r="A661" s="42"/>
      <c r="B661" s="43"/>
      <c r="C661" s="44"/>
      <c r="D661" s="223" t="s">
        <v>144</v>
      </c>
      <c r="E661" s="44"/>
      <c r="F661" s="224" t="s">
        <v>653</v>
      </c>
      <c r="G661" s="44"/>
      <c r="H661" s="44"/>
      <c r="I661" s="225"/>
      <c r="J661" s="44"/>
      <c r="K661" s="44"/>
      <c r="L661" s="48"/>
      <c r="M661" s="226"/>
      <c r="N661" s="227"/>
      <c r="O661" s="88"/>
      <c r="P661" s="88"/>
      <c r="Q661" s="88"/>
      <c r="R661" s="88"/>
      <c r="S661" s="88"/>
      <c r="T661" s="89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T661" s="20" t="s">
        <v>144</v>
      </c>
      <c r="AU661" s="20" t="s">
        <v>94</v>
      </c>
    </row>
    <row r="662" s="2" customFormat="1">
      <c r="A662" s="42"/>
      <c r="B662" s="43"/>
      <c r="C662" s="44"/>
      <c r="D662" s="228" t="s">
        <v>146</v>
      </c>
      <c r="E662" s="44"/>
      <c r="F662" s="229" t="s">
        <v>654</v>
      </c>
      <c r="G662" s="44"/>
      <c r="H662" s="44"/>
      <c r="I662" s="225"/>
      <c r="J662" s="44"/>
      <c r="K662" s="44"/>
      <c r="L662" s="48"/>
      <c r="M662" s="226"/>
      <c r="N662" s="227"/>
      <c r="O662" s="88"/>
      <c r="P662" s="88"/>
      <c r="Q662" s="88"/>
      <c r="R662" s="88"/>
      <c r="S662" s="88"/>
      <c r="T662" s="89"/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T662" s="20" t="s">
        <v>146</v>
      </c>
      <c r="AU662" s="20" t="s">
        <v>94</v>
      </c>
    </row>
    <row r="663" s="2" customFormat="1">
      <c r="A663" s="42"/>
      <c r="B663" s="43"/>
      <c r="C663" s="44"/>
      <c r="D663" s="223" t="s">
        <v>189</v>
      </c>
      <c r="E663" s="44"/>
      <c r="F663" s="261" t="s">
        <v>655</v>
      </c>
      <c r="G663" s="44"/>
      <c r="H663" s="44"/>
      <c r="I663" s="225"/>
      <c r="J663" s="44"/>
      <c r="K663" s="44"/>
      <c r="L663" s="48"/>
      <c r="M663" s="226"/>
      <c r="N663" s="227"/>
      <c r="O663" s="88"/>
      <c r="P663" s="88"/>
      <c r="Q663" s="88"/>
      <c r="R663" s="88"/>
      <c r="S663" s="88"/>
      <c r="T663" s="89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T663" s="20" t="s">
        <v>189</v>
      </c>
      <c r="AU663" s="20" t="s">
        <v>94</v>
      </c>
    </row>
    <row r="664" s="13" customFormat="1">
      <c r="A664" s="13"/>
      <c r="B664" s="230"/>
      <c r="C664" s="231"/>
      <c r="D664" s="223" t="s">
        <v>148</v>
      </c>
      <c r="E664" s="232" t="s">
        <v>42</v>
      </c>
      <c r="F664" s="233" t="s">
        <v>1238</v>
      </c>
      <c r="G664" s="231"/>
      <c r="H664" s="232" t="s">
        <v>42</v>
      </c>
      <c r="I664" s="234"/>
      <c r="J664" s="231"/>
      <c r="K664" s="231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148</v>
      </c>
      <c r="AU664" s="239" t="s">
        <v>94</v>
      </c>
      <c r="AV664" s="13" t="s">
        <v>86</v>
      </c>
      <c r="AW664" s="13" t="s">
        <v>40</v>
      </c>
      <c r="AX664" s="13" t="s">
        <v>81</v>
      </c>
      <c r="AY664" s="239" t="s">
        <v>135</v>
      </c>
    </row>
    <row r="665" s="14" customFormat="1">
      <c r="A665" s="14"/>
      <c r="B665" s="240"/>
      <c r="C665" s="241"/>
      <c r="D665" s="223" t="s">
        <v>148</v>
      </c>
      <c r="E665" s="242" t="s">
        <v>42</v>
      </c>
      <c r="F665" s="243" t="s">
        <v>1242</v>
      </c>
      <c r="G665" s="241"/>
      <c r="H665" s="244">
        <v>18.120000000000001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148</v>
      </c>
      <c r="AU665" s="250" t="s">
        <v>94</v>
      </c>
      <c r="AV665" s="14" t="s">
        <v>91</v>
      </c>
      <c r="AW665" s="14" t="s">
        <v>40</v>
      </c>
      <c r="AX665" s="14" t="s">
        <v>81</v>
      </c>
      <c r="AY665" s="250" t="s">
        <v>135</v>
      </c>
    </row>
    <row r="666" s="14" customFormat="1">
      <c r="A666" s="14"/>
      <c r="B666" s="240"/>
      <c r="C666" s="241"/>
      <c r="D666" s="223" t="s">
        <v>148</v>
      </c>
      <c r="E666" s="242" t="s">
        <v>42</v>
      </c>
      <c r="F666" s="243" t="s">
        <v>1253</v>
      </c>
      <c r="G666" s="241"/>
      <c r="H666" s="244">
        <v>3.153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148</v>
      </c>
      <c r="AU666" s="250" t="s">
        <v>94</v>
      </c>
      <c r="AV666" s="14" t="s">
        <v>91</v>
      </c>
      <c r="AW666" s="14" t="s">
        <v>40</v>
      </c>
      <c r="AX666" s="14" t="s">
        <v>81</v>
      </c>
      <c r="AY666" s="250" t="s">
        <v>135</v>
      </c>
    </row>
    <row r="667" s="13" customFormat="1">
      <c r="A667" s="13"/>
      <c r="B667" s="230"/>
      <c r="C667" s="231"/>
      <c r="D667" s="223" t="s">
        <v>148</v>
      </c>
      <c r="E667" s="232" t="s">
        <v>42</v>
      </c>
      <c r="F667" s="233" t="s">
        <v>1236</v>
      </c>
      <c r="G667" s="231"/>
      <c r="H667" s="232" t="s">
        <v>42</v>
      </c>
      <c r="I667" s="234"/>
      <c r="J667" s="231"/>
      <c r="K667" s="231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148</v>
      </c>
      <c r="AU667" s="239" t="s">
        <v>94</v>
      </c>
      <c r="AV667" s="13" t="s">
        <v>86</v>
      </c>
      <c r="AW667" s="13" t="s">
        <v>40</v>
      </c>
      <c r="AX667" s="13" t="s">
        <v>81</v>
      </c>
      <c r="AY667" s="239" t="s">
        <v>135</v>
      </c>
    </row>
    <row r="668" s="14" customFormat="1">
      <c r="A668" s="14"/>
      <c r="B668" s="240"/>
      <c r="C668" s="241"/>
      <c r="D668" s="223" t="s">
        <v>148</v>
      </c>
      <c r="E668" s="242" t="s">
        <v>42</v>
      </c>
      <c r="F668" s="243" t="s">
        <v>1254</v>
      </c>
      <c r="G668" s="241"/>
      <c r="H668" s="244">
        <v>16.524000000000001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148</v>
      </c>
      <c r="AU668" s="250" t="s">
        <v>94</v>
      </c>
      <c r="AV668" s="14" t="s">
        <v>91</v>
      </c>
      <c r="AW668" s="14" t="s">
        <v>40</v>
      </c>
      <c r="AX668" s="14" t="s">
        <v>81</v>
      </c>
      <c r="AY668" s="250" t="s">
        <v>135</v>
      </c>
    </row>
    <row r="669" s="14" customFormat="1">
      <c r="A669" s="14"/>
      <c r="B669" s="240"/>
      <c r="C669" s="241"/>
      <c r="D669" s="223" t="s">
        <v>148</v>
      </c>
      <c r="E669" s="242" t="s">
        <v>42</v>
      </c>
      <c r="F669" s="243" t="s">
        <v>1255</v>
      </c>
      <c r="G669" s="241"/>
      <c r="H669" s="244">
        <v>56.457000000000001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148</v>
      </c>
      <c r="AU669" s="250" t="s">
        <v>94</v>
      </c>
      <c r="AV669" s="14" t="s">
        <v>91</v>
      </c>
      <c r="AW669" s="14" t="s">
        <v>40</v>
      </c>
      <c r="AX669" s="14" t="s">
        <v>81</v>
      </c>
      <c r="AY669" s="250" t="s">
        <v>135</v>
      </c>
    </row>
    <row r="670" s="13" customFormat="1">
      <c r="A670" s="13"/>
      <c r="B670" s="230"/>
      <c r="C670" s="231"/>
      <c r="D670" s="223" t="s">
        <v>148</v>
      </c>
      <c r="E670" s="232" t="s">
        <v>42</v>
      </c>
      <c r="F670" s="233" t="s">
        <v>1244</v>
      </c>
      <c r="G670" s="231"/>
      <c r="H670" s="232" t="s">
        <v>42</v>
      </c>
      <c r="I670" s="234"/>
      <c r="J670" s="231"/>
      <c r="K670" s="231"/>
      <c r="L670" s="235"/>
      <c r="M670" s="236"/>
      <c r="N670" s="237"/>
      <c r="O670" s="237"/>
      <c r="P670" s="237"/>
      <c r="Q670" s="237"/>
      <c r="R670" s="237"/>
      <c r="S670" s="237"/>
      <c r="T670" s="23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9" t="s">
        <v>148</v>
      </c>
      <c r="AU670" s="239" t="s">
        <v>94</v>
      </c>
      <c r="AV670" s="13" t="s">
        <v>86</v>
      </c>
      <c r="AW670" s="13" t="s">
        <v>40</v>
      </c>
      <c r="AX670" s="13" t="s">
        <v>81</v>
      </c>
      <c r="AY670" s="239" t="s">
        <v>135</v>
      </c>
    </row>
    <row r="671" s="14" customFormat="1">
      <c r="A671" s="14"/>
      <c r="B671" s="240"/>
      <c r="C671" s="241"/>
      <c r="D671" s="223" t="s">
        <v>148</v>
      </c>
      <c r="E671" s="242" t="s">
        <v>42</v>
      </c>
      <c r="F671" s="243" t="s">
        <v>1256</v>
      </c>
      <c r="G671" s="241"/>
      <c r="H671" s="244">
        <v>3.157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148</v>
      </c>
      <c r="AU671" s="250" t="s">
        <v>94</v>
      </c>
      <c r="AV671" s="14" t="s">
        <v>91</v>
      </c>
      <c r="AW671" s="14" t="s">
        <v>40</v>
      </c>
      <c r="AX671" s="14" t="s">
        <v>81</v>
      </c>
      <c r="AY671" s="250" t="s">
        <v>135</v>
      </c>
    </row>
    <row r="672" s="13" customFormat="1">
      <c r="A672" s="13"/>
      <c r="B672" s="230"/>
      <c r="C672" s="231"/>
      <c r="D672" s="223" t="s">
        <v>148</v>
      </c>
      <c r="E672" s="232" t="s">
        <v>42</v>
      </c>
      <c r="F672" s="233" t="s">
        <v>1250</v>
      </c>
      <c r="G672" s="231"/>
      <c r="H672" s="232" t="s">
        <v>42</v>
      </c>
      <c r="I672" s="234"/>
      <c r="J672" s="231"/>
      <c r="K672" s="231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148</v>
      </c>
      <c r="AU672" s="239" t="s">
        <v>94</v>
      </c>
      <c r="AV672" s="13" t="s">
        <v>86</v>
      </c>
      <c r="AW672" s="13" t="s">
        <v>40</v>
      </c>
      <c r="AX672" s="13" t="s">
        <v>81</v>
      </c>
      <c r="AY672" s="239" t="s">
        <v>135</v>
      </c>
    </row>
    <row r="673" s="13" customFormat="1">
      <c r="A673" s="13"/>
      <c r="B673" s="230"/>
      <c r="C673" s="231"/>
      <c r="D673" s="223" t="s">
        <v>148</v>
      </c>
      <c r="E673" s="232" t="s">
        <v>42</v>
      </c>
      <c r="F673" s="233" t="s">
        <v>1251</v>
      </c>
      <c r="G673" s="231"/>
      <c r="H673" s="232" t="s">
        <v>42</v>
      </c>
      <c r="I673" s="234"/>
      <c r="J673" s="231"/>
      <c r="K673" s="231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148</v>
      </c>
      <c r="AU673" s="239" t="s">
        <v>94</v>
      </c>
      <c r="AV673" s="13" t="s">
        <v>86</v>
      </c>
      <c r="AW673" s="13" t="s">
        <v>40</v>
      </c>
      <c r="AX673" s="13" t="s">
        <v>81</v>
      </c>
      <c r="AY673" s="239" t="s">
        <v>135</v>
      </c>
    </row>
    <row r="674" s="14" customFormat="1">
      <c r="A674" s="14"/>
      <c r="B674" s="240"/>
      <c r="C674" s="241"/>
      <c r="D674" s="223" t="s">
        <v>148</v>
      </c>
      <c r="E674" s="242" t="s">
        <v>42</v>
      </c>
      <c r="F674" s="243" t="s">
        <v>1259</v>
      </c>
      <c r="G674" s="241"/>
      <c r="H674" s="244">
        <v>4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148</v>
      </c>
      <c r="AU674" s="250" t="s">
        <v>94</v>
      </c>
      <c r="AV674" s="14" t="s">
        <v>91</v>
      </c>
      <c r="AW674" s="14" t="s">
        <v>40</v>
      </c>
      <c r="AX674" s="14" t="s">
        <v>81</v>
      </c>
      <c r="AY674" s="250" t="s">
        <v>135</v>
      </c>
    </row>
    <row r="675" s="12" customFormat="1" ht="25.92" customHeight="1">
      <c r="A675" s="12"/>
      <c r="B675" s="194"/>
      <c r="C675" s="195"/>
      <c r="D675" s="196" t="s">
        <v>80</v>
      </c>
      <c r="E675" s="197" t="s">
        <v>155</v>
      </c>
      <c r="F675" s="197" t="s">
        <v>1067</v>
      </c>
      <c r="G675" s="195"/>
      <c r="H675" s="195"/>
      <c r="I675" s="198"/>
      <c r="J675" s="199">
        <f>BK675</f>
        <v>0</v>
      </c>
      <c r="K675" s="195"/>
      <c r="L675" s="200"/>
      <c r="M675" s="201"/>
      <c r="N675" s="202"/>
      <c r="O675" s="202"/>
      <c r="P675" s="203">
        <f>P676</f>
        <v>0</v>
      </c>
      <c r="Q675" s="202"/>
      <c r="R675" s="203">
        <f>R676</f>
        <v>0</v>
      </c>
      <c r="S675" s="202"/>
      <c r="T675" s="204">
        <f>T676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05" t="s">
        <v>94</v>
      </c>
      <c r="AT675" s="206" t="s">
        <v>80</v>
      </c>
      <c r="AU675" s="206" t="s">
        <v>81</v>
      </c>
      <c r="AY675" s="205" t="s">
        <v>135</v>
      </c>
      <c r="BK675" s="207">
        <f>BK676</f>
        <v>0</v>
      </c>
    </row>
    <row r="676" s="12" customFormat="1" ht="22.8" customHeight="1">
      <c r="A676" s="12"/>
      <c r="B676" s="194"/>
      <c r="C676" s="195"/>
      <c r="D676" s="196" t="s">
        <v>80</v>
      </c>
      <c r="E676" s="208" t="s">
        <v>1068</v>
      </c>
      <c r="F676" s="208" t="s">
        <v>1069</v>
      </c>
      <c r="G676" s="195"/>
      <c r="H676" s="195"/>
      <c r="I676" s="198"/>
      <c r="J676" s="209">
        <f>BK676</f>
        <v>0</v>
      </c>
      <c r="K676" s="195"/>
      <c r="L676" s="200"/>
      <c r="M676" s="201"/>
      <c r="N676" s="202"/>
      <c r="O676" s="202"/>
      <c r="P676" s="203">
        <f>SUM(P677:P680)</f>
        <v>0</v>
      </c>
      <c r="Q676" s="202"/>
      <c r="R676" s="203">
        <f>SUM(R677:R680)</f>
        <v>0</v>
      </c>
      <c r="S676" s="202"/>
      <c r="T676" s="204">
        <f>SUM(T677:T680)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05" t="s">
        <v>94</v>
      </c>
      <c r="AT676" s="206" t="s">
        <v>80</v>
      </c>
      <c r="AU676" s="206" t="s">
        <v>86</v>
      </c>
      <c r="AY676" s="205" t="s">
        <v>135</v>
      </c>
      <c r="BK676" s="207">
        <f>SUM(BK677:BK680)</f>
        <v>0</v>
      </c>
    </row>
    <row r="677" s="2" customFormat="1" ht="24.15" customHeight="1">
      <c r="A677" s="42"/>
      <c r="B677" s="43"/>
      <c r="C677" s="210" t="s">
        <v>1029</v>
      </c>
      <c r="D677" s="210" t="s">
        <v>138</v>
      </c>
      <c r="E677" s="211" t="s">
        <v>1263</v>
      </c>
      <c r="F677" s="212" t="s">
        <v>1264</v>
      </c>
      <c r="G677" s="213" t="s">
        <v>1265</v>
      </c>
      <c r="H677" s="214">
        <v>1</v>
      </c>
      <c r="I677" s="215"/>
      <c r="J677" s="216">
        <f>ROUND(I677*H677,2)</f>
        <v>0</v>
      </c>
      <c r="K677" s="212" t="s">
        <v>42</v>
      </c>
      <c r="L677" s="48"/>
      <c r="M677" s="217" t="s">
        <v>42</v>
      </c>
      <c r="N677" s="218" t="s">
        <v>52</v>
      </c>
      <c r="O677" s="88"/>
      <c r="P677" s="219">
        <f>O677*H677</f>
        <v>0</v>
      </c>
      <c r="Q677" s="219">
        <v>0</v>
      </c>
      <c r="R677" s="219">
        <f>Q677*H677</f>
        <v>0</v>
      </c>
      <c r="S677" s="219">
        <v>0</v>
      </c>
      <c r="T677" s="220">
        <f>S677*H677</f>
        <v>0</v>
      </c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R677" s="221" t="s">
        <v>610</v>
      </c>
      <c r="AT677" s="221" t="s">
        <v>138</v>
      </c>
      <c r="AU677" s="221" t="s">
        <v>91</v>
      </c>
      <c r="AY677" s="20" t="s">
        <v>135</v>
      </c>
      <c r="BE677" s="222">
        <f>IF(N677="základní",J677,0)</f>
        <v>0</v>
      </c>
      <c r="BF677" s="222">
        <f>IF(N677="snížená",J677,0)</f>
        <v>0</v>
      </c>
      <c r="BG677" s="222">
        <f>IF(N677="zákl. přenesená",J677,0)</f>
        <v>0</v>
      </c>
      <c r="BH677" s="222">
        <f>IF(N677="sníž. přenesená",J677,0)</f>
        <v>0</v>
      </c>
      <c r="BI677" s="222">
        <f>IF(N677="nulová",J677,0)</f>
        <v>0</v>
      </c>
      <c r="BJ677" s="20" t="s">
        <v>86</v>
      </c>
      <c r="BK677" s="222">
        <f>ROUND(I677*H677,2)</f>
        <v>0</v>
      </c>
      <c r="BL677" s="20" t="s">
        <v>610</v>
      </c>
      <c r="BM677" s="221" t="s">
        <v>1266</v>
      </c>
    </row>
    <row r="678" s="2" customFormat="1">
      <c r="A678" s="42"/>
      <c r="B678" s="43"/>
      <c r="C678" s="44"/>
      <c r="D678" s="223" t="s">
        <v>144</v>
      </c>
      <c r="E678" s="44"/>
      <c r="F678" s="224" t="s">
        <v>1267</v>
      </c>
      <c r="G678" s="44"/>
      <c r="H678" s="44"/>
      <c r="I678" s="225"/>
      <c r="J678" s="44"/>
      <c r="K678" s="44"/>
      <c r="L678" s="48"/>
      <c r="M678" s="226"/>
      <c r="N678" s="227"/>
      <c r="O678" s="88"/>
      <c r="P678" s="88"/>
      <c r="Q678" s="88"/>
      <c r="R678" s="88"/>
      <c r="S678" s="88"/>
      <c r="T678" s="89"/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T678" s="20" t="s">
        <v>144</v>
      </c>
      <c r="AU678" s="20" t="s">
        <v>91</v>
      </c>
    </row>
    <row r="679" s="13" customFormat="1">
      <c r="A679" s="13"/>
      <c r="B679" s="230"/>
      <c r="C679" s="231"/>
      <c r="D679" s="223" t="s">
        <v>148</v>
      </c>
      <c r="E679" s="232" t="s">
        <v>42</v>
      </c>
      <c r="F679" s="233" t="s">
        <v>1268</v>
      </c>
      <c r="G679" s="231"/>
      <c r="H679" s="232" t="s">
        <v>42</v>
      </c>
      <c r="I679" s="234"/>
      <c r="J679" s="231"/>
      <c r="K679" s="231"/>
      <c r="L679" s="235"/>
      <c r="M679" s="236"/>
      <c r="N679" s="237"/>
      <c r="O679" s="237"/>
      <c r="P679" s="237"/>
      <c r="Q679" s="237"/>
      <c r="R679" s="237"/>
      <c r="S679" s="237"/>
      <c r="T679" s="23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9" t="s">
        <v>148</v>
      </c>
      <c r="AU679" s="239" t="s">
        <v>91</v>
      </c>
      <c r="AV679" s="13" t="s">
        <v>86</v>
      </c>
      <c r="AW679" s="13" t="s">
        <v>40</v>
      </c>
      <c r="AX679" s="13" t="s">
        <v>81</v>
      </c>
      <c r="AY679" s="239" t="s">
        <v>135</v>
      </c>
    </row>
    <row r="680" s="14" customFormat="1">
      <c r="A680" s="14"/>
      <c r="B680" s="240"/>
      <c r="C680" s="241"/>
      <c r="D680" s="223" t="s">
        <v>148</v>
      </c>
      <c r="E680" s="242" t="s">
        <v>42</v>
      </c>
      <c r="F680" s="243" t="s">
        <v>86</v>
      </c>
      <c r="G680" s="241"/>
      <c r="H680" s="244">
        <v>1</v>
      </c>
      <c r="I680" s="245"/>
      <c r="J680" s="241"/>
      <c r="K680" s="241"/>
      <c r="L680" s="246"/>
      <c r="M680" s="284"/>
      <c r="N680" s="285"/>
      <c r="O680" s="285"/>
      <c r="P680" s="285"/>
      <c r="Q680" s="285"/>
      <c r="R680" s="285"/>
      <c r="S680" s="285"/>
      <c r="T680" s="28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148</v>
      </c>
      <c r="AU680" s="250" t="s">
        <v>91</v>
      </c>
      <c r="AV680" s="14" t="s">
        <v>91</v>
      </c>
      <c r="AW680" s="14" t="s">
        <v>40</v>
      </c>
      <c r="AX680" s="14" t="s">
        <v>86</v>
      </c>
      <c r="AY680" s="250" t="s">
        <v>135</v>
      </c>
    </row>
    <row r="681" s="2" customFormat="1" ht="6.96" customHeight="1">
      <c r="A681" s="42"/>
      <c r="B681" s="63"/>
      <c r="C681" s="64"/>
      <c r="D681" s="64"/>
      <c r="E681" s="64"/>
      <c r="F681" s="64"/>
      <c r="G681" s="64"/>
      <c r="H681" s="64"/>
      <c r="I681" s="64"/>
      <c r="J681" s="64"/>
      <c r="K681" s="64"/>
      <c r="L681" s="48"/>
      <c r="M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</row>
  </sheetData>
  <sheetProtection sheet="1" autoFilter="0" formatColumns="0" formatRows="0" objects="1" scenarios="1" spinCount="100000" saltValue="Ljfu68eMl9LYw0k9nU8YK6EJ/ST4TsZMBmCLr29CndVJIw006+o/cnuTs0TaUcIiWzxVXzf1JCq+zeMvpTofCA==" hashValue="Ma/70Bm9LoY7K/qsHCUXJImpZ/GVvVF/6ycjo7zfiNYOPkg51q7+6qvzB5YbhKU06bYkOV/cRf/mC9Rx2m+gdA==" algorithmName="SHA-512" password="CC35"/>
  <autoFilter ref="C89:K68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6_01/122151101"/>
    <hyperlink ref="F100" r:id="rId2" display="https://podminky.urs.cz/item/CS_URS_2026_01/122151102"/>
    <hyperlink ref="F105" r:id="rId3" display="https://podminky.urs.cz/item/CS_URS_2026_01/133151101"/>
    <hyperlink ref="F110" r:id="rId4" display="https://podminky.urs.cz/item/CS_URS_2026_01/162251102"/>
    <hyperlink ref="F115" r:id="rId5" display="https://podminky.urs.cz/item/CS_URS_2026_01/162751117"/>
    <hyperlink ref="F122" r:id="rId6" display="https://podminky.urs.cz/item/CS_URS_2026_01/162751119"/>
    <hyperlink ref="F131" r:id="rId7" display="https://podminky.urs.cz/item/CS_URS_2026_01/171201231"/>
    <hyperlink ref="F139" r:id="rId8" display="https://podminky.urs.cz/item/CS_URS_2026_01/181151311"/>
    <hyperlink ref="F152" r:id="rId9" display="https://podminky.urs.cz/item/CS_URS_2026_01/181351003"/>
    <hyperlink ref="F157" r:id="rId10" display="https://podminky.urs.cz/item/CS_URS_2026_01/181411141"/>
    <hyperlink ref="F166" r:id="rId11" display="https://podminky.urs.cz/item/CS_URS_2026_01/183403114"/>
    <hyperlink ref="F171" r:id="rId12" display="https://podminky.urs.cz/item/CS_URS_2026_01/174101101"/>
    <hyperlink ref="F186" r:id="rId13" display="https://podminky.urs.cz/item/CS_URS_2026_01/181102302"/>
    <hyperlink ref="F199" r:id="rId14" display="https://podminky.urs.cz/item/CS_URS_2026_01/564581111"/>
    <hyperlink ref="F204" r:id="rId15" display="https://podminky.urs.cz/item/CS_URS_2026_01/564811111"/>
    <hyperlink ref="F209" r:id="rId16" display="https://podminky.urs.cz/item/CS_URS_2026_01/564871016"/>
    <hyperlink ref="F214" r:id="rId17" display="https://podminky.urs.cz/item/CS_URS_2026_01/565145101"/>
    <hyperlink ref="F219" r:id="rId18" display="https://podminky.urs.cz/item/CS_URS_2026_01/565145121"/>
    <hyperlink ref="F224" r:id="rId19" display="https://podminky.urs.cz/item/CS_URS_2026_01/573211111"/>
    <hyperlink ref="F229" r:id="rId20" display="https://podminky.urs.cz/item/CS_URS_2026_01/577134011"/>
    <hyperlink ref="F234" r:id="rId21" display="https://podminky.urs.cz/item/CS_URS_2026_01/577134121"/>
    <hyperlink ref="F239" r:id="rId22" display="https://podminky.urs.cz/item/CS_URS_2026_01/919121213"/>
    <hyperlink ref="F245" r:id="rId23" display="https://podminky.urs.cz/item/CS_URS_2026_01/938908411"/>
    <hyperlink ref="F252" r:id="rId24" display="https://podminky.urs.cz/item/CS_URS_2026_01/938909311"/>
    <hyperlink ref="F259" r:id="rId25" display="https://podminky.urs.cz/item/CS_URS_2026_01/998225111"/>
    <hyperlink ref="F264" r:id="rId26" display="https://podminky.urs.cz/item/CS_URS_2026_01/596211120"/>
    <hyperlink ref="F271" r:id="rId27" display="https://podminky.urs.cz/item/CS_URS_2026_01/596211123"/>
    <hyperlink ref="F292" r:id="rId28" display="https://podminky.urs.cz/item/CS_URS_2026_01/596211230"/>
    <hyperlink ref="F320" r:id="rId29" display="https://podminky.urs.cz/item/CS_URS_2026_01/916111123"/>
    <hyperlink ref="F327" r:id="rId30" display="https://podminky.urs.cz/item/CS_URS_2026_01/916131213"/>
    <hyperlink ref="F353" r:id="rId31" display="https://podminky.urs.cz/item/CS_URS_2026_01/916231213"/>
    <hyperlink ref="F362" r:id="rId32" display="https://podminky.urs.cz/item/CS_URS_2026_01/916132113"/>
    <hyperlink ref="F372" r:id="rId33" display="https://podminky.urs.cz/item/CS_URS_2026_01/916991121"/>
    <hyperlink ref="F391" r:id="rId34" display="https://podminky.urs.cz/item/CS_URS_2026_01/998223011"/>
    <hyperlink ref="F395" r:id="rId35" display="https://podminky.urs.cz/item/CS_URS_2026_01/452112112"/>
    <hyperlink ref="F400" r:id="rId36" display="https://podminky.urs.cz/item/CS_URS_2026_01/895941323"/>
    <hyperlink ref="F405" r:id="rId37" display="https://podminky.urs.cz/item/CS_URS_2026_01/895941314"/>
    <hyperlink ref="F410" r:id="rId38" display="https://podminky.urs.cz/item/CS_URS_2026_01/895941332"/>
    <hyperlink ref="F415" r:id="rId39" display="https://podminky.urs.cz/item/CS_URS_2026_01/895941302"/>
    <hyperlink ref="F420" r:id="rId40" display="https://podminky.urs.cz/item/CS_URS_2026_01/899204112"/>
    <hyperlink ref="F434" r:id="rId41" display="https://podminky.urs.cz/item/CS_URS_2026_01/998274101"/>
    <hyperlink ref="F445" r:id="rId42" display="https://podminky.urs.cz/item/CS_URS_2026_01/034303000"/>
    <hyperlink ref="F452" r:id="rId43" display="https://podminky.urs.cz/item/CS_URS_2026_01/914111111"/>
    <hyperlink ref="F462" r:id="rId44" display="https://podminky.urs.cz/item/CS_URS_2026_01/915211112"/>
    <hyperlink ref="F468" r:id="rId45" display="https://podminky.urs.cz/item/CS_URS_2026_01/915611111"/>
    <hyperlink ref="F473" r:id="rId46" display="https://podminky.urs.cz/item/CS_URS_2026_01/915231112"/>
    <hyperlink ref="F478" r:id="rId47" display="https://podminky.urs.cz/item/CS_URS_2026_01/915621111"/>
    <hyperlink ref="F484" r:id="rId48" display="https://podminky.urs.cz/item/CS_URS_2026_01/919112213"/>
    <hyperlink ref="F490" r:id="rId49" display="https://podminky.urs.cz/item/CS_URS_2026_01/919735111"/>
    <hyperlink ref="F495" r:id="rId50" display="https://podminky.urs.cz/item/CS_URS_2026_01/966007113"/>
    <hyperlink ref="F500" r:id="rId51" display="https://podminky.urs.cz/item/CS_URS_2026_01/113154518"/>
    <hyperlink ref="F505" r:id="rId52" display="https://podminky.urs.cz/item/CS_URS_2026_01/113154534"/>
    <hyperlink ref="F510" r:id="rId53" display="https://podminky.urs.cz/item/CS_URS_2026_01/113107322"/>
    <hyperlink ref="F517" r:id="rId54" display="https://podminky.urs.cz/item/CS_URS_2026_01/997221141"/>
    <hyperlink ref="F526" r:id="rId55" display="https://podminky.urs.cz/item/CS_URS_2026_01/997221551"/>
    <hyperlink ref="F534" r:id="rId56" display="https://podminky.urs.cz/item/CS_URS_2026_01/997221559"/>
    <hyperlink ref="F545" r:id="rId57" display="https://podminky.urs.cz/item/CS_URS_2026_01/997221875"/>
    <hyperlink ref="F552" r:id="rId58" display="https://podminky.urs.cz/item/CS_URS_2026_01/113202111"/>
    <hyperlink ref="F558" r:id="rId59" display="https://podminky.urs.cz/item/CS_URS_2026_01/113201112"/>
    <hyperlink ref="F564" r:id="rId60" display="https://podminky.urs.cz/item/CS_URS_2026_01/113203111"/>
    <hyperlink ref="F571" r:id="rId61" display="https://podminky.urs.cz/item/CS_URS_2026_01/113107330"/>
    <hyperlink ref="F581" r:id="rId62" display="https://podminky.urs.cz/item/CS_URS_2026_01/961044111"/>
    <hyperlink ref="F587" r:id="rId63" display="https://podminky.urs.cz/item/CS_URS_2026_01/979071022"/>
    <hyperlink ref="F597" r:id="rId64" display="https://podminky.urs.cz/item/CS_URS_2026_01/997221611"/>
    <hyperlink ref="F617" r:id="rId65" display="https://podminky.urs.cz/item/CS_URS_2026_01/997221151"/>
    <hyperlink ref="F624" r:id="rId66" display="https://podminky.urs.cz/item/CS_URS_2026_01/997221561"/>
    <hyperlink ref="F640" r:id="rId67" display="https://podminky.urs.cz/item/CS_URS_2026_01/997221569"/>
    <hyperlink ref="F662" r:id="rId68" display="https://podminky.urs.cz/item/CS_URS_2026_01/997221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104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Opravy škod po povodni, komunikace Opavská, komunikace k ČOV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105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30" customHeight="1">
      <c r="A9" s="42"/>
      <c r="B9" s="48"/>
      <c r="C9" s="42"/>
      <c r="D9" s="42"/>
      <c r="E9" s="139" t="s">
        <v>1269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90</v>
      </c>
      <c r="G11" s="42"/>
      <c r="H11" s="42"/>
      <c r="I11" s="136" t="s">
        <v>20</v>
      </c>
      <c r="J11" s="140" t="s">
        <v>21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21.84" customHeight="1">
      <c r="A13" s="42"/>
      <c r="B13" s="48"/>
      <c r="C13" s="42"/>
      <c r="D13" s="42"/>
      <c r="E13" s="42"/>
      <c r="F13" s="42"/>
      <c r="G13" s="42"/>
      <c r="H13" s="42"/>
      <c r="I13" s="142" t="s">
        <v>28</v>
      </c>
      <c r="J13" s="143" t="s">
        <v>107</v>
      </c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ROUND(J86,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ROUND((SUM(BE86:BE393)),  2)</f>
        <v>0</v>
      </c>
      <c r="G33" s="42"/>
      <c r="H33" s="42"/>
      <c r="I33" s="154">
        <v>0.20999999999999999</v>
      </c>
      <c r="J33" s="153">
        <f>ROUND(((SUM(BE86:BE393))*I33),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ROUND((SUM(BF86:BF393)),  2)</f>
        <v>0</v>
      </c>
      <c r="G34" s="42"/>
      <c r="H34" s="42"/>
      <c r="I34" s="154">
        <v>0.12</v>
      </c>
      <c r="J34" s="153">
        <f>ROUND(((SUM(BF86:BF393))*I34),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ROUND((SUM(BG86:BG393)),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ROUND((SUM(BH86:BH393)),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ROUND((SUM(BI86:BI393)),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>Opravy škod po povodni, komunikace Opavská, komunikace k ČOV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105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30" customHeight="1">
      <c r="A50" s="42"/>
      <c r="B50" s="43"/>
      <c r="C50" s="44"/>
      <c r="D50" s="44"/>
      <c r="E50" s="73" t="str">
        <f>E9</f>
        <v xml:space="preserve">4 - Opravy škod po povodni II. etapa –  Komunikace k ČOV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109</v>
      </c>
      <c r="D57" s="168"/>
      <c r="E57" s="168"/>
      <c r="F57" s="168"/>
      <c r="G57" s="168"/>
      <c r="H57" s="168"/>
      <c r="I57" s="168"/>
      <c r="J57" s="169" t="s">
        <v>110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J86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111</v>
      </c>
    </row>
    <row r="60" s="9" customFormat="1" ht="24.96" customHeight="1">
      <c r="A60" s="9"/>
      <c r="B60" s="171"/>
      <c r="C60" s="172"/>
      <c r="D60" s="173" t="s">
        <v>112</v>
      </c>
      <c r="E60" s="174"/>
      <c r="F60" s="174"/>
      <c r="G60" s="174"/>
      <c r="H60" s="174"/>
      <c r="I60" s="174"/>
      <c r="J60" s="175">
        <f>J87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113</v>
      </c>
      <c r="E61" s="180"/>
      <c r="F61" s="180"/>
      <c r="G61" s="180"/>
      <c r="H61" s="180"/>
      <c r="I61" s="180"/>
      <c r="J61" s="181">
        <f>J88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1270</v>
      </c>
      <c r="E62" s="180"/>
      <c r="F62" s="180"/>
      <c r="G62" s="180"/>
      <c r="H62" s="180"/>
      <c r="I62" s="180"/>
      <c r="J62" s="181">
        <f>J172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114</v>
      </c>
      <c r="E63" s="180"/>
      <c r="F63" s="180"/>
      <c r="G63" s="180"/>
      <c r="H63" s="180"/>
      <c r="I63" s="180"/>
      <c r="J63" s="181">
        <f>J224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117</v>
      </c>
      <c r="E64" s="180"/>
      <c r="F64" s="180"/>
      <c r="G64" s="180"/>
      <c r="H64" s="180"/>
      <c r="I64" s="180"/>
      <c r="J64" s="181">
        <f>J279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7"/>
      <c r="C65" s="178"/>
      <c r="D65" s="179" t="s">
        <v>118</v>
      </c>
      <c r="E65" s="180"/>
      <c r="F65" s="180"/>
      <c r="G65" s="180"/>
      <c r="H65" s="180"/>
      <c r="I65" s="180"/>
      <c r="J65" s="181">
        <f>J280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7"/>
      <c r="C66" s="178"/>
      <c r="D66" s="179" t="s">
        <v>119</v>
      </c>
      <c r="E66" s="180"/>
      <c r="F66" s="180"/>
      <c r="G66" s="180"/>
      <c r="H66" s="180"/>
      <c r="I66" s="180"/>
      <c r="J66" s="181">
        <f>J340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2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72" s="2" customFormat="1" ht="6.96" customHeight="1">
      <c r="A72" s="42"/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24.96" customHeight="1">
      <c r="A73" s="42"/>
      <c r="B73" s="43"/>
      <c r="C73" s="26" t="s">
        <v>120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16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166" t="str">
        <f>E7</f>
        <v>Opravy škod po povodni, komunikace Opavská, komunikace k ČOV</v>
      </c>
      <c r="F76" s="35"/>
      <c r="G76" s="35"/>
      <c r="H76" s="35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105</v>
      </c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30" customHeight="1">
      <c r="A78" s="42"/>
      <c r="B78" s="43"/>
      <c r="C78" s="44"/>
      <c r="D78" s="44"/>
      <c r="E78" s="73" t="str">
        <f>E9</f>
        <v xml:space="preserve">4 - Opravy škod po povodni II. etapa –  Komunikace k ČOV</v>
      </c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22</v>
      </c>
      <c r="D80" s="44"/>
      <c r="E80" s="44"/>
      <c r="F80" s="30" t="str">
        <f>F12</f>
        <v>Krnov</v>
      </c>
      <c r="G80" s="44"/>
      <c r="H80" s="44"/>
      <c r="I80" s="35" t="s">
        <v>24</v>
      </c>
      <c r="J80" s="76" t="str">
        <f>IF(J12="","",J12)</f>
        <v>26. 9. 2025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30</v>
      </c>
      <c r="D82" s="44"/>
      <c r="E82" s="44"/>
      <c r="F82" s="30" t="str">
        <f>E15</f>
        <v xml:space="preserve">Město Krnov </v>
      </c>
      <c r="G82" s="44"/>
      <c r="H82" s="44"/>
      <c r="I82" s="35" t="s">
        <v>38</v>
      </c>
      <c r="J82" s="40" t="str">
        <f>E21</f>
        <v>Ing. Petr Doležel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25.65" customHeight="1">
      <c r="A83" s="42"/>
      <c r="B83" s="43"/>
      <c r="C83" s="35" t="s">
        <v>36</v>
      </c>
      <c r="D83" s="44"/>
      <c r="E83" s="44"/>
      <c r="F83" s="30" t="str">
        <f>IF(E18="","",E18)</f>
        <v>Vyplň údaj</v>
      </c>
      <c r="G83" s="44"/>
      <c r="H83" s="44"/>
      <c r="I83" s="35" t="s">
        <v>43</v>
      </c>
      <c r="J83" s="40" t="str">
        <f>E24</f>
        <v xml:space="preserve">ing.Pospíšil Michal                  </v>
      </c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0.32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1" customFormat="1" ht="29.28" customHeight="1">
      <c r="A85" s="183"/>
      <c r="B85" s="184"/>
      <c r="C85" s="185" t="s">
        <v>121</v>
      </c>
      <c r="D85" s="186" t="s">
        <v>66</v>
      </c>
      <c r="E85" s="186" t="s">
        <v>62</v>
      </c>
      <c r="F85" s="186" t="s">
        <v>63</v>
      </c>
      <c r="G85" s="186" t="s">
        <v>122</v>
      </c>
      <c r="H85" s="186" t="s">
        <v>123</v>
      </c>
      <c r="I85" s="186" t="s">
        <v>124</v>
      </c>
      <c r="J85" s="186" t="s">
        <v>110</v>
      </c>
      <c r="K85" s="187" t="s">
        <v>125</v>
      </c>
      <c r="L85" s="188"/>
      <c r="M85" s="96" t="s">
        <v>42</v>
      </c>
      <c r="N85" s="97" t="s">
        <v>51</v>
      </c>
      <c r="O85" s="97" t="s">
        <v>126</v>
      </c>
      <c r="P85" s="97" t="s">
        <v>127</v>
      </c>
      <c r="Q85" s="97" t="s">
        <v>128</v>
      </c>
      <c r="R85" s="97" t="s">
        <v>129</v>
      </c>
      <c r="S85" s="97" t="s">
        <v>130</v>
      </c>
      <c r="T85" s="98" t="s">
        <v>131</v>
      </c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</row>
    <row r="86" s="2" customFormat="1" ht="22.8" customHeight="1">
      <c r="A86" s="42"/>
      <c r="B86" s="43"/>
      <c r="C86" s="103" t="s">
        <v>132</v>
      </c>
      <c r="D86" s="44"/>
      <c r="E86" s="44"/>
      <c r="F86" s="44"/>
      <c r="G86" s="44"/>
      <c r="H86" s="44"/>
      <c r="I86" s="44"/>
      <c r="J86" s="189">
        <f>BK86</f>
        <v>0</v>
      </c>
      <c r="K86" s="44"/>
      <c r="L86" s="48"/>
      <c r="M86" s="99"/>
      <c r="N86" s="190"/>
      <c r="O86" s="100"/>
      <c r="P86" s="191">
        <f>P87</f>
        <v>0</v>
      </c>
      <c r="Q86" s="100"/>
      <c r="R86" s="191">
        <f>R87</f>
        <v>315.85963767999999</v>
      </c>
      <c r="S86" s="100"/>
      <c r="T86" s="192">
        <f>T87</f>
        <v>282.368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80</v>
      </c>
      <c r="AU86" s="20" t="s">
        <v>111</v>
      </c>
      <c r="BK86" s="193">
        <f>BK87</f>
        <v>0</v>
      </c>
    </row>
    <row r="87" s="12" customFormat="1" ht="25.92" customHeight="1">
      <c r="A87" s="12"/>
      <c r="B87" s="194"/>
      <c r="C87" s="195"/>
      <c r="D87" s="196" t="s">
        <v>80</v>
      </c>
      <c r="E87" s="197" t="s">
        <v>133</v>
      </c>
      <c r="F87" s="197" t="s">
        <v>134</v>
      </c>
      <c r="G87" s="195"/>
      <c r="H87" s="195"/>
      <c r="I87" s="198"/>
      <c r="J87" s="199">
        <f>BK87</f>
        <v>0</v>
      </c>
      <c r="K87" s="195"/>
      <c r="L87" s="200"/>
      <c r="M87" s="201"/>
      <c r="N87" s="202"/>
      <c r="O87" s="202"/>
      <c r="P87" s="203">
        <f>P88+P172+P224+P279</f>
        <v>0</v>
      </c>
      <c r="Q87" s="202"/>
      <c r="R87" s="203">
        <f>R88+R172+R224+R279</f>
        <v>315.85963767999999</v>
      </c>
      <c r="S87" s="202"/>
      <c r="T87" s="204">
        <f>T88+T172+T224+T279</f>
        <v>282.368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5" t="s">
        <v>86</v>
      </c>
      <c r="AT87" s="206" t="s">
        <v>80</v>
      </c>
      <c r="AU87" s="206" t="s">
        <v>81</v>
      </c>
      <c r="AY87" s="205" t="s">
        <v>135</v>
      </c>
      <c r="BK87" s="207">
        <f>BK88+BK172+BK224+BK279</f>
        <v>0</v>
      </c>
    </row>
    <row r="88" s="12" customFormat="1" ht="22.8" customHeight="1">
      <c r="A88" s="12"/>
      <c r="B88" s="194"/>
      <c r="C88" s="195"/>
      <c r="D88" s="196" t="s">
        <v>80</v>
      </c>
      <c r="E88" s="208" t="s">
        <v>136</v>
      </c>
      <c r="F88" s="208" t="s">
        <v>137</v>
      </c>
      <c r="G88" s="195"/>
      <c r="H88" s="195"/>
      <c r="I88" s="198"/>
      <c r="J88" s="209">
        <f>BK88</f>
        <v>0</v>
      </c>
      <c r="K88" s="195"/>
      <c r="L88" s="200"/>
      <c r="M88" s="201"/>
      <c r="N88" s="202"/>
      <c r="O88" s="202"/>
      <c r="P88" s="203">
        <f>SUM(P89:P171)</f>
        <v>0</v>
      </c>
      <c r="Q88" s="202"/>
      <c r="R88" s="203">
        <f>SUM(R89:R171)</f>
        <v>183.71592200000001</v>
      </c>
      <c r="S88" s="202"/>
      <c r="T88" s="204">
        <f>SUM(T89:T171)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5" t="s">
        <v>86</v>
      </c>
      <c r="AT88" s="206" t="s">
        <v>80</v>
      </c>
      <c r="AU88" s="206" t="s">
        <v>86</v>
      </c>
      <c r="AY88" s="205" t="s">
        <v>135</v>
      </c>
      <c r="BK88" s="207">
        <f>SUM(BK89:BK171)</f>
        <v>0</v>
      </c>
    </row>
    <row r="89" s="2" customFormat="1" ht="33" customHeight="1">
      <c r="A89" s="42"/>
      <c r="B89" s="43"/>
      <c r="C89" s="210" t="s">
        <v>86</v>
      </c>
      <c r="D89" s="210" t="s">
        <v>138</v>
      </c>
      <c r="E89" s="211" t="s">
        <v>1271</v>
      </c>
      <c r="F89" s="212" t="s">
        <v>1272</v>
      </c>
      <c r="G89" s="213" t="s">
        <v>376</v>
      </c>
      <c r="H89" s="214">
        <v>83</v>
      </c>
      <c r="I89" s="215"/>
      <c r="J89" s="216">
        <f>ROUND(I89*H89,2)</f>
        <v>0</v>
      </c>
      <c r="K89" s="212" t="s">
        <v>142</v>
      </c>
      <c r="L89" s="48"/>
      <c r="M89" s="217" t="s">
        <v>42</v>
      </c>
      <c r="N89" s="218" t="s">
        <v>52</v>
      </c>
      <c r="O89" s="88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21" t="s">
        <v>97</v>
      </c>
      <c r="AT89" s="221" t="s">
        <v>138</v>
      </c>
      <c r="AU89" s="221" t="s">
        <v>91</v>
      </c>
      <c r="AY89" s="20" t="s">
        <v>135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20" t="s">
        <v>86</v>
      </c>
      <c r="BK89" s="222">
        <f>ROUND(I89*H89,2)</f>
        <v>0</v>
      </c>
      <c r="BL89" s="20" t="s">
        <v>97</v>
      </c>
      <c r="BM89" s="221" t="s">
        <v>1273</v>
      </c>
    </row>
    <row r="90" s="2" customFormat="1">
      <c r="A90" s="42"/>
      <c r="B90" s="43"/>
      <c r="C90" s="44"/>
      <c r="D90" s="223" t="s">
        <v>144</v>
      </c>
      <c r="E90" s="44"/>
      <c r="F90" s="224" t="s">
        <v>1274</v>
      </c>
      <c r="G90" s="44"/>
      <c r="H90" s="44"/>
      <c r="I90" s="225"/>
      <c r="J90" s="44"/>
      <c r="K90" s="44"/>
      <c r="L90" s="48"/>
      <c r="M90" s="226"/>
      <c r="N90" s="227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144</v>
      </c>
      <c r="AU90" s="20" t="s">
        <v>91</v>
      </c>
    </row>
    <row r="91" s="2" customFormat="1">
      <c r="A91" s="42"/>
      <c r="B91" s="43"/>
      <c r="C91" s="44"/>
      <c r="D91" s="228" t="s">
        <v>146</v>
      </c>
      <c r="E91" s="44"/>
      <c r="F91" s="229" t="s">
        <v>1275</v>
      </c>
      <c r="G91" s="44"/>
      <c r="H91" s="44"/>
      <c r="I91" s="225"/>
      <c r="J91" s="44"/>
      <c r="K91" s="44"/>
      <c r="L91" s="48"/>
      <c r="M91" s="226"/>
      <c r="N91" s="227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146</v>
      </c>
      <c r="AU91" s="20" t="s">
        <v>91</v>
      </c>
    </row>
    <row r="92" s="13" customFormat="1">
      <c r="A92" s="13"/>
      <c r="B92" s="230"/>
      <c r="C92" s="231"/>
      <c r="D92" s="223" t="s">
        <v>148</v>
      </c>
      <c r="E92" s="232" t="s">
        <v>42</v>
      </c>
      <c r="F92" s="233" t="s">
        <v>1276</v>
      </c>
      <c r="G92" s="231"/>
      <c r="H92" s="232" t="s">
        <v>42</v>
      </c>
      <c r="I92" s="234"/>
      <c r="J92" s="231"/>
      <c r="K92" s="231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148</v>
      </c>
      <c r="AU92" s="239" t="s">
        <v>91</v>
      </c>
      <c r="AV92" s="13" t="s">
        <v>86</v>
      </c>
      <c r="AW92" s="13" t="s">
        <v>40</v>
      </c>
      <c r="AX92" s="13" t="s">
        <v>81</v>
      </c>
      <c r="AY92" s="239" t="s">
        <v>135</v>
      </c>
    </row>
    <row r="93" s="14" customFormat="1">
      <c r="A93" s="14"/>
      <c r="B93" s="240"/>
      <c r="C93" s="241"/>
      <c r="D93" s="223" t="s">
        <v>148</v>
      </c>
      <c r="E93" s="242" t="s">
        <v>42</v>
      </c>
      <c r="F93" s="243" t="s">
        <v>997</v>
      </c>
      <c r="G93" s="241"/>
      <c r="H93" s="244">
        <v>83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0" t="s">
        <v>148</v>
      </c>
      <c r="AU93" s="250" t="s">
        <v>91</v>
      </c>
      <c r="AV93" s="14" t="s">
        <v>91</v>
      </c>
      <c r="AW93" s="14" t="s">
        <v>40</v>
      </c>
      <c r="AX93" s="14" t="s">
        <v>86</v>
      </c>
      <c r="AY93" s="250" t="s">
        <v>135</v>
      </c>
    </row>
    <row r="94" s="2" customFormat="1" ht="33" customHeight="1">
      <c r="A94" s="42"/>
      <c r="B94" s="43"/>
      <c r="C94" s="210" t="s">
        <v>91</v>
      </c>
      <c r="D94" s="210" t="s">
        <v>138</v>
      </c>
      <c r="E94" s="211" t="s">
        <v>1277</v>
      </c>
      <c r="F94" s="212" t="s">
        <v>1278</v>
      </c>
      <c r="G94" s="213" t="s">
        <v>376</v>
      </c>
      <c r="H94" s="214">
        <v>30.699999999999999</v>
      </c>
      <c r="I94" s="215"/>
      <c r="J94" s="216">
        <f>ROUND(I94*H94,2)</f>
        <v>0</v>
      </c>
      <c r="K94" s="212" t="s">
        <v>142</v>
      </c>
      <c r="L94" s="48"/>
      <c r="M94" s="217" t="s">
        <v>42</v>
      </c>
      <c r="N94" s="218" t="s">
        <v>52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97</v>
      </c>
      <c r="AT94" s="221" t="s">
        <v>138</v>
      </c>
      <c r="AU94" s="221" t="s">
        <v>91</v>
      </c>
      <c r="AY94" s="20" t="s">
        <v>135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97</v>
      </c>
      <c r="BM94" s="221" t="s">
        <v>1279</v>
      </c>
    </row>
    <row r="95" s="2" customFormat="1">
      <c r="A95" s="42"/>
      <c r="B95" s="43"/>
      <c r="C95" s="44"/>
      <c r="D95" s="223" t="s">
        <v>144</v>
      </c>
      <c r="E95" s="44"/>
      <c r="F95" s="224" t="s">
        <v>1280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144</v>
      </c>
      <c r="AU95" s="20" t="s">
        <v>91</v>
      </c>
    </row>
    <row r="96" s="2" customFormat="1">
      <c r="A96" s="42"/>
      <c r="B96" s="43"/>
      <c r="C96" s="44"/>
      <c r="D96" s="228" t="s">
        <v>146</v>
      </c>
      <c r="E96" s="44"/>
      <c r="F96" s="229" t="s">
        <v>1281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146</v>
      </c>
      <c r="AU96" s="20" t="s">
        <v>91</v>
      </c>
    </row>
    <row r="97" s="2" customFormat="1">
      <c r="A97" s="42"/>
      <c r="B97" s="43"/>
      <c r="C97" s="44"/>
      <c r="D97" s="223" t="s">
        <v>189</v>
      </c>
      <c r="E97" s="44"/>
      <c r="F97" s="261" t="s">
        <v>1282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189</v>
      </c>
      <c r="AU97" s="20" t="s">
        <v>91</v>
      </c>
    </row>
    <row r="98" s="13" customFormat="1">
      <c r="A98" s="13"/>
      <c r="B98" s="230"/>
      <c r="C98" s="231"/>
      <c r="D98" s="223" t="s">
        <v>148</v>
      </c>
      <c r="E98" s="232" t="s">
        <v>42</v>
      </c>
      <c r="F98" s="233" t="s">
        <v>1283</v>
      </c>
      <c r="G98" s="231"/>
      <c r="H98" s="232" t="s">
        <v>42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148</v>
      </c>
      <c r="AU98" s="239" t="s">
        <v>91</v>
      </c>
      <c r="AV98" s="13" t="s">
        <v>86</v>
      </c>
      <c r="AW98" s="13" t="s">
        <v>40</v>
      </c>
      <c r="AX98" s="13" t="s">
        <v>81</v>
      </c>
      <c r="AY98" s="239" t="s">
        <v>135</v>
      </c>
    </row>
    <row r="99" s="14" customFormat="1">
      <c r="A99" s="14"/>
      <c r="B99" s="240"/>
      <c r="C99" s="241"/>
      <c r="D99" s="223" t="s">
        <v>148</v>
      </c>
      <c r="E99" s="242" t="s">
        <v>42</v>
      </c>
      <c r="F99" s="243" t="s">
        <v>1284</v>
      </c>
      <c r="G99" s="241"/>
      <c r="H99" s="244">
        <v>30.699999999999999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148</v>
      </c>
      <c r="AU99" s="250" t="s">
        <v>91</v>
      </c>
      <c r="AV99" s="14" t="s">
        <v>91</v>
      </c>
      <c r="AW99" s="14" t="s">
        <v>40</v>
      </c>
      <c r="AX99" s="14" t="s">
        <v>86</v>
      </c>
      <c r="AY99" s="250" t="s">
        <v>135</v>
      </c>
    </row>
    <row r="100" s="2" customFormat="1" ht="37.8" customHeight="1">
      <c r="A100" s="42"/>
      <c r="B100" s="43"/>
      <c r="C100" s="210" t="s">
        <v>94</v>
      </c>
      <c r="D100" s="210" t="s">
        <v>138</v>
      </c>
      <c r="E100" s="211" t="s">
        <v>709</v>
      </c>
      <c r="F100" s="212" t="s">
        <v>710</v>
      </c>
      <c r="G100" s="213" t="s">
        <v>376</v>
      </c>
      <c r="H100" s="214">
        <v>248.40000000000001</v>
      </c>
      <c r="I100" s="215"/>
      <c r="J100" s="216">
        <f>ROUND(I100*H100,2)</f>
        <v>0</v>
      </c>
      <c r="K100" s="212" t="s">
        <v>142</v>
      </c>
      <c r="L100" s="48"/>
      <c r="M100" s="217" t="s">
        <v>42</v>
      </c>
      <c r="N100" s="218" t="s">
        <v>52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97</v>
      </c>
      <c r="AT100" s="221" t="s">
        <v>138</v>
      </c>
      <c r="AU100" s="221" t="s">
        <v>91</v>
      </c>
      <c r="AY100" s="20" t="s">
        <v>135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86</v>
      </c>
      <c r="BK100" s="222">
        <f>ROUND(I100*H100,2)</f>
        <v>0</v>
      </c>
      <c r="BL100" s="20" t="s">
        <v>97</v>
      </c>
      <c r="BM100" s="221" t="s">
        <v>711</v>
      </c>
    </row>
    <row r="101" s="2" customFormat="1">
      <c r="A101" s="42"/>
      <c r="B101" s="43"/>
      <c r="C101" s="44"/>
      <c r="D101" s="223" t="s">
        <v>144</v>
      </c>
      <c r="E101" s="44"/>
      <c r="F101" s="224" t="s">
        <v>712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144</v>
      </c>
      <c r="AU101" s="20" t="s">
        <v>91</v>
      </c>
    </row>
    <row r="102" s="2" customFormat="1">
      <c r="A102" s="42"/>
      <c r="B102" s="43"/>
      <c r="C102" s="44"/>
      <c r="D102" s="228" t="s">
        <v>146</v>
      </c>
      <c r="E102" s="44"/>
      <c r="F102" s="229" t="s">
        <v>713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146</v>
      </c>
      <c r="AU102" s="20" t="s">
        <v>91</v>
      </c>
    </row>
    <row r="103" s="13" customFormat="1">
      <c r="A103" s="13"/>
      <c r="B103" s="230"/>
      <c r="C103" s="231"/>
      <c r="D103" s="223" t="s">
        <v>148</v>
      </c>
      <c r="E103" s="232" t="s">
        <v>42</v>
      </c>
      <c r="F103" s="233" t="s">
        <v>1285</v>
      </c>
      <c r="G103" s="231"/>
      <c r="H103" s="232" t="s">
        <v>42</v>
      </c>
      <c r="I103" s="234"/>
      <c r="J103" s="231"/>
      <c r="K103" s="231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148</v>
      </c>
      <c r="AU103" s="239" t="s">
        <v>91</v>
      </c>
      <c r="AV103" s="13" t="s">
        <v>86</v>
      </c>
      <c r="AW103" s="13" t="s">
        <v>40</v>
      </c>
      <c r="AX103" s="13" t="s">
        <v>81</v>
      </c>
      <c r="AY103" s="239" t="s">
        <v>135</v>
      </c>
    </row>
    <row r="104" s="14" customFormat="1">
      <c r="A104" s="14"/>
      <c r="B104" s="240"/>
      <c r="C104" s="241"/>
      <c r="D104" s="223" t="s">
        <v>148</v>
      </c>
      <c r="E104" s="242" t="s">
        <v>42</v>
      </c>
      <c r="F104" s="243" t="s">
        <v>1286</v>
      </c>
      <c r="G104" s="241"/>
      <c r="H104" s="244">
        <v>10.5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148</v>
      </c>
      <c r="AU104" s="250" t="s">
        <v>91</v>
      </c>
      <c r="AV104" s="14" t="s">
        <v>91</v>
      </c>
      <c r="AW104" s="14" t="s">
        <v>40</v>
      </c>
      <c r="AX104" s="14" t="s">
        <v>81</v>
      </c>
      <c r="AY104" s="250" t="s">
        <v>135</v>
      </c>
    </row>
    <row r="105" s="13" customFormat="1">
      <c r="A105" s="13"/>
      <c r="B105" s="230"/>
      <c r="C105" s="231"/>
      <c r="D105" s="223" t="s">
        <v>148</v>
      </c>
      <c r="E105" s="232" t="s">
        <v>42</v>
      </c>
      <c r="F105" s="233" t="s">
        <v>1276</v>
      </c>
      <c r="G105" s="231"/>
      <c r="H105" s="232" t="s">
        <v>42</v>
      </c>
      <c r="I105" s="234"/>
      <c r="J105" s="231"/>
      <c r="K105" s="231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148</v>
      </c>
      <c r="AU105" s="239" t="s">
        <v>91</v>
      </c>
      <c r="AV105" s="13" t="s">
        <v>86</v>
      </c>
      <c r="AW105" s="13" t="s">
        <v>40</v>
      </c>
      <c r="AX105" s="13" t="s">
        <v>81</v>
      </c>
      <c r="AY105" s="239" t="s">
        <v>135</v>
      </c>
    </row>
    <row r="106" s="14" customFormat="1">
      <c r="A106" s="14"/>
      <c r="B106" s="240"/>
      <c r="C106" s="241"/>
      <c r="D106" s="223" t="s">
        <v>148</v>
      </c>
      <c r="E106" s="242" t="s">
        <v>42</v>
      </c>
      <c r="F106" s="243" t="s">
        <v>997</v>
      </c>
      <c r="G106" s="241"/>
      <c r="H106" s="244">
        <v>83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148</v>
      </c>
      <c r="AU106" s="250" t="s">
        <v>91</v>
      </c>
      <c r="AV106" s="14" t="s">
        <v>91</v>
      </c>
      <c r="AW106" s="14" t="s">
        <v>40</v>
      </c>
      <c r="AX106" s="14" t="s">
        <v>81</v>
      </c>
      <c r="AY106" s="250" t="s">
        <v>135</v>
      </c>
    </row>
    <row r="107" s="13" customFormat="1">
      <c r="A107" s="13"/>
      <c r="B107" s="230"/>
      <c r="C107" s="231"/>
      <c r="D107" s="223" t="s">
        <v>148</v>
      </c>
      <c r="E107" s="232" t="s">
        <v>42</v>
      </c>
      <c r="F107" s="233" t="s">
        <v>1283</v>
      </c>
      <c r="G107" s="231"/>
      <c r="H107" s="232" t="s">
        <v>42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148</v>
      </c>
      <c r="AU107" s="239" t="s">
        <v>91</v>
      </c>
      <c r="AV107" s="13" t="s">
        <v>86</v>
      </c>
      <c r="AW107" s="13" t="s">
        <v>40</v>
      </c>
      <c r="AX107" s="13" t="s">
        <v>81</v>
      </c>
      <c r="AY107" s="239" t="s">
        <v>135</v>
      </c>
    </row>
    <row r="108" s="14" customFormat="1">
      <c r="A108" s="14"/>
      <c r="B108" s="240"/>
      <c r="C108" s="241"/>
      <c r="D108" s="223" t="s">
        <v>148</v>
      </c>
      <c r="E108" s="242" t="s">
        <v>42</v>
      </c>
      <c r="F108" s="243" t="s">
        <v>1284</v>
      </c>
      <c r="G108" s="241"/>
      <c r="H108" s="244">
        <v>30.699999999999999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148</v>
      </c>
      <c r="AU108" s="250" t="s">
        <v>91</v>
      </c>
      <c r="AV108" s="14" t="s">
        <v>91</v>
      </c>
      <c r="AW108" s="14" t="s">
        <v>40</v>
      </c>
      <c r="AX108" s="14" t="s">
        <v>81</v>
      </c>
      <c r="AY108" s="250" t="s">
        <v>135</v>
      </c>
    </row>
    <row r="109" s="13" customFormat="1">
      <c r="A109" s="13"/>
      <c r="B109" s="230"/>
      <c r="C109" s="231"/>
      <c r="D109" s="223" t="s">
        <v>148</v>
      </c>
      <c r="E109" s="232" t="s">
        <v>42</v>
      </c>
      <c r="F109" s="233" t="s">
        <v>1287</v>
      </c>
      <c r="G109" s="231"/>
      <c r="H109" s="232" t="s">
        <v>42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148</v>
      </c>
      <c r="AU109" s="239" t="s">
        <v>91</v>
      </c>
      <c r="AV109" s="13" t="s">
        <v>86</v>
      </c>
      <c r="AW109" s="13" t="s">
        <v>40</v>
      </c>
      <c r="AX109" s="13" t="s">
        <v>81</v>
      </c>
      <c r="AY109" s="239" t="s">
        <v>135</v>
      </c>
    </row>
    <row r="110" s="14" customFormat="1">
      <c r="A110" s="14"/>
      <c r="B110" s="240"/>
      <c r="C110" s="241"/>
      <c r="D110" s="223" t="s">
        <v>148</v>
      </c>
      <c r="E110" s="242" t="s">
        <v>42</v>
      </c>
      <c r="F110" s="243" t="s">
        <v>1288</v>
      </c>
      <c r="G110" s="241"/>
      <c r="H110" s="244">
        <v>124.2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148</v>
      </c>
      <c r="AU110" s="250" t="s">
        <v>91</v>
      </c>
      <c r="AV110" s="14" t="s">
        <v>91</v>
      </c>
      <c r="AW110" s="14" t="s">
        <v>40</v>
      </c>
      <c r="AX110" s="14" t="s">
        <v>81</v>
      </c>
      <c r="AY110" s="250" t="s">
        <v>135</v>
      </c>
    </row>
    <row r="111" s="2" customFormat="1" ht="24.15" customHeight="1">
      <c r="A111" s="42"/>
      <c r="B111" s="43"/>
      <c r="C111" s="210" t="s">
        <v>97</v>
      </c>
      <c r="D111" s="210" t="s">
        <v>138</v>
      </c>
      <c r="E111" s="211" t="s">
        <v>1289</v>
      </c>
      <c r="F111" s="212" t="s">
        <v>1290</v>
      </c>
      <c r="G111" s="213" t="s">
        <v>376</v>
      </c>
      <c r="H111" s="214">
        <v>124.2</v>
      </c>
      <c r="I111" s="215"/>
      <c r="J111" s="216">
        <f>ROUND(I111*H111,2)</f>
        <v>0</v>
      </c>
      <c r="K111" s="212" t="s">
        <v>142</v>
      </c>
      <c r="L111" s="48"/>
      <c r="M111" s="217" t="s">
        <v>42</v>
      </c>
      <c r="N111" s="218" t="s">
        <v>52</v>
      </c>
      <c r="O111" s="88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1" t="s">
        <v>97</v>
      </c>
      <c r="AT111" s="221" t="s">
        <v>138</v>
      </c>
      <c r="AU111" s="221" t="s">
        <v>91</v>
      </c>
      <c r="AY111" s="20" t="s">
        <v>135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0" t="s">
        <v>86</v>
      </c>
      <c r="BK111" s="222">
        <f>ROUND(I111*H111,2)</f>
        <v>0</v>
      </c>
      <c r="BL111" s="20" t="s">
        <v>97</v>
      </c>
      <c r="BM111" s="221" t="s">
        <v>1291</v>
      </c>
    </row>
    <row r="112" s="2" customFormat="1">
      <c r="A112" s="42"/>
      <c r="B112" s="43"/>
      <c r="C112" s="44"/>
      <c r="D112" s="223" t="s">
        <v>144</v>
      </c>
      <c r="E112" s="44"/>
      <c r="F112" s="224" t="s">
        <v>1292</v>
      </c>
      <c r="G112" s="44"/>
      <c r="H112" s="44"/>
      <c r="I112" s="225"/>
      <c r="J112" s="44"/>
      <c r="K112" s="44"/>
      <c r="L112" s="48"/>
      <c r="M112" s="226"/>
      <c r="N112" s="227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144</v>
      </c>
      <c r="AU112" s="20" t="s">
        <v>91</v>
      </c>
    </row>
    <row r="113" s="2" customFormat="1">
      <c r="A113" s="42"/>
      <c r="B113" s="43"/>
      <c r="C113" s="44"/>
      <c r="D113" s="228" t="s">
        <v>146</v>
      </c>
      <c r="E113" s="44"/>
      <c r="F113" s="229" t="s">
        <v>1293</v>
      </c>
      <c r="G113" s="44"/>
      <c r="H113" s="44"/>
      <c r="I113" s="225"/>
      <c r="J113" s="44"/>
      <c r="K113" s="44"/>
      <c r="L113" s="48"/>
      <c r="M113" s="226"/>
      <c r="N113" s="227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146</v>
      </c>
      <c r="AU113" s="20" t="s">
        <v>91</v>
      </c>
    </row>
    <row r="114" s="13" customFormat="1">
      <c r="A114" s="13"/>
      <c r="B114" s="230"/>
      <c r="C114" s="231"/>
      <c r="D114" s="223" t="s">
        <v>148</v>
      </c>
      <c r="E114" s="232" t="s">
        <v>42</v>
      </c>
      <c r="F114" s="233" t="s">
        <v>1287</v>
      </c>
      <c r="G114" s="231"/>
      <c r="H114" s="232" t="s">
        <v>42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148</v>
      </c>
      <c r="AU114" s="239" t="s">
        <v>91</v>
      </c>
      <c r="AV114" s="13" t="s">
        <v>86</v>
      </c>
      <c r="AW114" s="13" t="s">
        <v>40</v>
      </c>
      <c r="AX114" s="13" t="s">
        <v>81</v>
      </c>
      <c r="AY114" s="239" t="s">
        <v>135</v>
      </c>
    </row>
    <row r="115" s="14" customFormat="1">
      <c r="A115" s="14"/>
      <c r="B115" s="240"/>
      <c r="C115" s="241"/>
      <c r="D115" s="223" t="s">
        <v>148</v>
      </c>
      <c r="E115" s="242" t="s">
        <v>42</v>
      </c>
      <c r="F115" s="243" t="s">
        <v>1288</v>
      </c>
      <c r="G115" s="241"/>
      <c r="H115" s="244">
        <v>124.2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148</v>
      </c>
      <c r="AU115" s="250" t="s">
        <v>91</v>
      </c>
      <c r="AV115" s="14" t="s">
        <v>91</v>
      </c>
      <c r="AW115" s="14" t="s">
        <v>40</v>
      </c>
      <c r="AX115" s="14" t="s">
        <v>86</v>
      </c>
      <c r="AY115" s="250" t="s">
        <v>135</v>
      </c>
    </row>
    <row r="116" s="2" customFormat="1" ht="24.15" customHeight="1">
      <c r="A116" s="42"/>
      <c r="B116" s="43"/>
      <c r="C116" s="210" t="s">
        <v>100</v>
      </c>
      <c r="D116" s="210" t="s">
        <v>138</v>
      </c>
      <c r="E116" s="211" t="s">
        <v>1294</v>
      </c>
      <c r="F116" s="212" t="s">
        <v>1295</v>
      </c>
      <c r="G116" s="213" t="s">
        <v>376</v>
      </c>
      <c r="H116" s="214">
        <v>124.2</v>
      </c>
      <c r="I116" s="215"/>
      <c r="J116" s="216">
        <f>ROUND(I116*H116,2)</f>
        <v>0</v>
      </c>
      <c r="K116" s="212" t="s">
        <v>142</v>
      </c>
      <c r="L116" s="48"/>
      <c r="M116" s="217" t="s">
        <v>42</v>
      </c>
      <c r="N116" s="218" t="s">
        <v>52</v>
      </c>
      <c r="O116" s="88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1" t="s">
        <v>97</v>
      </c>
      <c r="AT116" s="221" t="s">
        <v>138</v>
      </c>
      <c r="AU116" s="221" t="s">
        <v>91</v>
      </c>
      <c r="AY116" s="20" t="s">
        <v>135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20" t="s">
        <v>86</v>
      </c>
      <c r="BK116" s="222">
        <f>ROUND(I116*H116,2)</f>
        <v>0</v>
      </c>
      <c r="BL116" s="20" t="s">
        <v>97</v>
      </c>
      <c r="BM116" s="221" t="s">
        <v>1296</v>
      </c>
    </row>
    <row r="117" s="2" customFormat="1">
      <c r="A117" s="42"/>
      <c r="B117" s="43"/>
      <c r="C117" s="44"/>
      <c r="D117" s="223" t="s">
        <v>144</v>
      </c>
      <c r="E117" s="44"/>
      <c r="F117" s="224" t="s">
        <v>1297</v>
      </c>
      <c r="G117" s="44"/>
      <c r="H117" s="44"/>
      <c r="I117" s="225"/>
      <c r="J117" s="44"/>
      <c r="K117" s="44"/>
      <c r="L117" s="48"/>
      <c r="M117" s="226"/>
      <c r="N117" s="227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144</v>
      </c>
      <c r="AU117" s="20" t="s">
        <v>91</v>
      </c>
    </row>
    <row r="118" s="2" customFormat="1">
      <c r="A118" s="42"/>
      <c r="B118" s="43"/>
      <c r="C118" s="44"/>
      <c r="D118" s="228" t="s">
        <v>146</v>
      </c>
      <c r="E118" s="44"/>
      <c r="F118" s="229" t="s">
        <v>1298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146</v>
      </c>
      <c r="AU118" s="20" t="s">
        <v>91</v>
      </c>
    </row>
    <row r="119" s="13" customFormat="1">
      <c r="A119" s="13"/>
      <c r="B119" s="230"/>
      <c r="C119" s="231"/>
      <c r="D119" s="223" t="s">
        <v>148</v>
      </c>
      <c r="E119" s="232" t="s">
        <v>42</v>
      </c>
      <c r="F119" s="233" t="s">
        <v>1299</v>
      </c>
      <c r="G119" s="231"/>
      <c r="H119" s="232" t="s">
        <v>42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148</v>
      </c>
      <c r="AU119" s="239" t="s">
        <v>91</v>
      </c>
      <c r="AV119" s="13" t="s">
        <v>86</v>
      </c>
      <c r="AW119" s="13" t="s">
        <v>40</v>
      </c>
      <c r="AX119" s="13" t="s">
        <v>81</v>
      </c>
      <c r="AY119" s="239" t="s">
        <v>135</v>
      </c>
    </row>
    <row r="120" s="14" customFormat="1">
      <c r="A120" s="14"/>
      <c r="B120" s="240"/>
      <c r="C120" s="241"/>
      <c r="D120" s="223" t="s">
        <v>148</v>
      </c>
      <c r="E120" s="242" t="s">
        <v>42</v>
      </c>
      <c r="F120" s="243" t="s">
        <v>1288</v>
      </c>
      <c r="G120" s="241"/>
      <c r="H120" s="244">
        <v>124.2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148</v>
      </c>
      <c r="AU120" s="250" t="s">
        <v>91</v>
      </c>
      <c r="AV120" s="14" t="s">
        <v>91</v>
      </c>
      <c r="AW120" s="14" t="s">
        <v>40</v>
      </c>
      <c r="AX120" s="14" t="s">
        <v>86</v>
      </c>
      <c r="AY120" s="250" t="s">
        <v>135</v>
      </c>
    </row>
    <row r="121" s="2" customFormat="1" ht="24.15" customHeight="1">
      <c r="A121" s="42"/>
      <c r="B121" s="43"/>
      <c r="C121" s="210" t="s">
        <v>177</v>
      </c>
      <c r="D121" s="210" t="s">
        <v>138</v>
      </c>
      <c r="E121" s="211" t="s">
        <v>745</v>
      </c>
      <c r="F121" s="212" t="s">
        <v>746</v>
      </c>
      <c r="G121" s="213" t="s">
        <v>376</v>
      </c>
      <c r="H121" s="214">
        <v>11.199999999999999</v>
      </c>
      <c r="I121" s="215"/>
      <c r="J121" s="216">
        <f>ROUND(I121*H121,2)</f>
        <v>0</v>
      </c>
      <c r="K121" s="212" t="s">
        <v>142</v>
      </c>
      <c r="L121" s="48"/>
      <c r="M121" s="217" t="s">
        <v>42</v>
      </c>
      <c r="N121" s="218" t="s">
        <v>52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1" t="s">
        <v>97</v>
      </c>
      <c r="AT121" s="221" t="s">
        <v>138</v>
      </c>
      <c r="AU121" s="221" t="s">
        <v>91</v>
      </c>
      <c r="AY121" s="20" t="s">
        <v>135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20" t="s">
        <v>86</v>
      </c>
      <c r="BK121" s="222">
        <f>ROUND(I121*H121,2)</f>
        <v>0</v>
      </c>
      <c r="BL121" s="20" t="s">
        <v>97</v>
      </c>
      <c r="BM121" s="221" t="s">
        <v>747</v>
      </c>
    </row>
    <row r="122" s="2" customFormat="1">
      <c r="A122" s="42"/>
      <c r="B122" s="43"/>
      <c r="C122" s="44"/>
      <c r="D122" s="223" t="s">
        <v>144</v>
      </c>
      <c r="E122" s="44"/>
      <c r="F122" s="224" t="s">
        <v>748</v>
      </c>
      <c r="G122" s="44"/>
      <c r="H122" s="44"/>
      <c r="I122" s="225"/>
      <c r="J122" s="44"/>
      <c r="K122" s="44"/>
      <c r="L122" s="48"/>
      <c r="M122" s="226"/>
      <c r="N122" s="227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144</v>
      </c>
      <c r="AU122" s="20" t="s">
        <v>91</v>
      </c>
    </row>
    <row r="123" s="2" customFormat="1">
      <c r="A123" s="42"/>
      <c r="B123" s="43"/>
      <c r="C123" s="44"/>
      <c r="D123" s="228" t="s">
        <v>146</v>
      </c>
      <c r="E123" s="44"/>
      <c r="F123" s="229" t="s">
        <v>749</v>
      </c>
      <c r="G123" s="44"/>
      <c r="H123" s="44"/>
      <c r="I123" s="225"/>
      <c r="J123" s="44"/>
      <c r="K123" s="44"/>
      <c r="L123" s="48"/>
      <c r="M123" s="226"/>
      <c r="N123" s="227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146</v>
      </c>
      <c r="AU123" s="20" t="s">
        <v>91</v>
      </c>
    </row>
    <row r="124" s="2" customFormat="1">
      <c r="A124" s="42"/>
      <c r="B124" s="43"/>
      <c r="C124" s="44"/>
      <c r="D124" s="223" t="s">
        <v>189</v>
      </c>
      <c r="E124" s="44"/>
      <c r="F124" s="261" t="s">
        <v>750</v>
      </c>
      <c r="G124" s="44"/>
      <c r="H124" s="44"/>
      <c r="I124" s="225"/>
      <c r="J124" s="44"/>
      <c r="K124" s="44"/>
      <c r="L124" s="48"/>
      <c r="M124" s="226"/>
      <c r="N124" s="227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189</v>
      </c>
      <c r="AU124" s="20" t="s">
        <v>91</v>
      </c>
    </row>
    <row r="125" s="13" customFormat="1">
      <c r="A125" s="13"/>
      <c r="B125" s="230"/>
      <c r="C125" s="231"/>
      <c r="D125" s="223" t="s">
        <v>148</v>
      </c>
      <c r="E125" s="232" t="s">
        <v>42</v>
      </c>
      <c r="F125" s="233" t="s">
        <v>1300</v>
      </c>
      <c r="G125" s="231"/>
      <c r="H125" s="232" t="s">
        <v>42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148</v>
      </c>
      <c r="AU125" s="239" t="s">
        <v>91</v>
      </c>
      <c r="AV125" s="13" t="s">
        <v>86</v>
      </c>
      <c r="AW125" s="13" t="s">
        <v>40</v>
      </c>
      <c r="AX125" s="13" t="s">
        <v>81</v>
      </c>
      <c r="AY125" s="239" t="s">
        <v>135</v>
      </c>
    </row>
    <row r="126" s="14" customFormat="1">
      <c r="A126" s="14"/>
      <c r="B126" s="240"/>
      <c r="C126" s="241"/>
      <c r="D126" s="223" t="s">
        <v>148</v>
      </c>
      <c r="E126" s="242" t="s">
        <v>42</v>
      </c>
      <c r="F126" s="243" t="s">
        <v>1301</v>
      </c>
      <c r="G126" s="241"/>
      <c r="H126" s="244">
        <v>11.199999999999999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148</v>
      </c>
      <c r="AU126" s="250" t="s">
        <v>91</v>
      </c>
      <c r="AV126" s="14" t="s">
        <v>91</v>
      </c>
      <c r="AW126" s="14" t="s">
        <v>40</v>
      </c>
      <c r="AX126" s="14" t="s">
        <v>86</v>
      </c>
      <c r="AY126" s="250" t="s">
        <v>135</v>
      </c>
    </row>
    <row r="127" s="2" customFormat="1" ht="16.5" customHeight="1">
      <c r="A127" s="42"/>
      <c r="B127" s="43"/>
      <c r="C127" s="251" t="s">
        <v>183</v>
      </c>
      <c r="D127" s="251" t="s">
        <v>155</v>
      </c>
      <c r="E127" s="252" t="s">
        <v>1302</v>
      </c>
      <c r="F127" s="253" t="s">
        <v>1303</v>
      </c>
      <c r="G127" s="254" t="s">
        <v>158</v>
      </c>
      <c r="H127" s="255">
        <v>22.399999999999999</v>
      </c>
      <c r="I127" s="256"/>
      <c r="J127" s="257">
        <f>ROUND(I127*H127,2)</f>
        <v>0</v>
      </c>
      <c r="K127" s="253" t="s">
        <v>142</v>
      </c>
      <c r="L127" s="258"/>
      <c r="M127" s="259" t="s">
        <v>42</v>
      </c>
      <c r="N127" s="260" t="s">
        <v>52</v>
      </c>
      <c r="O127" s="88"/>
      <c r="P127" s="219">
        <f>O127*H127</f>
        <v>0</v>
      </c>
      <c r="Q127" s="219">
        <v>1</v>
      </c>
      <c r="R127" s="219">
        <f>Q127*H127</f>
        <v>22.399999999999999</v>
      </c>
      <c r="S127" s="219">
        <v>0</v>
      </c>
      <c r="T127" s="220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1" t="s">
        <v>159</v>
      </c>
      <c r="AT127" s="221" t="s">
        <v>155</v>
      </c>
      <c r="AU127" s="221" t="s">
        <v>91</v>
      </c>
      <c r="AY127" s="20" t="s">
        <v>135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20" t="s">
        <v>86</v>
      </c>
      <c r="BK127" s="222">
        <f>ROUND(I127*H127,2)</f>
        <v>0</v>
      </c>
      <c r="BL127" s="20" t="s">
        <v>97</v>
      </c>
      <c r="BM127" s="221" t="s">
        <v>1304</v>
      </c>
    </row>
    <row r="128" s="2" customFormat="1">
      <c r="A128" s="42"/>
      <c r="B128" s="43"/>
      <c r="C128" s="44"/>
      <c r="D128" s="223" t="s">
        <v>144</v>
      </c>
      <c r="E128" s="44"/>
      <c r="F128" s="224" t="s">
        <v>1303</v>
      </c>
      <c r="G128" s="44"/>
      <c r="H128" s="44"/>
      <c r="I128" s="225"/>
      <c r="J128" s="44"/>
      <c r="K128" s="44"/>
      <c r="L128" s="48"/>
      <c r="M128" s="226"/>
      <c r="N128" s="227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144</v>
      </c>
      <c r="AU128" s="20" t="s">
        <v>91</v>
      </c>
    </row>
    <row r="129" s="13" customFormat="1">
      <c r="A129" s="13"/>
      <c r="B129" s="230"/>
      <c r="C129" s="231"/>
      <c r="D129" s="223" t="s">
        <v>148</v>
      </c>
      <c r="E129" s="232" t="s">
        <v>42</v>
      </c>
      <c r="F129" s="233" t="s">
        <v>1300</v>
      </c>
      <c r="G129" s="231"/>
      <c r="H129" s="232" t="s">
        <v>42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148</v>
      </c>
      <c r="AU129" s="239" t="s">
        <v>91</v>
      </c>
      <c r="AV129" s="13" t="s">
        <v>86</v>
      </c>
      <c r="AW129" s="13" t="s">
        <v>40</v>
      </c>
      <c r="AX129" s="13" t="s">
        <v>81</v>
      </c>
      <c r="AY129" s="239" t="s">
        <v>135</v>
      </c>
    </row>
    <row r="130" s="14" customFormat="1">
      <c r="A130" s="14"/>
      <c r="B130" s="240"/>
      <c r="C130" s="241"/>
      <c r="D130" s="223" t="s">
        <v>148</v>
      </c>
      <c r="E130" s="242" t="s">
        <v>42</v>
      </c>
      <c r="F130" s="243" t="s">
        <v>1305</v>
      </c>
      <c r="G130" s="241"/>
      <c r="H130" s="244">
        <v>22.399999999999999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148</v>
      </c>
      <c r="AU130" s="250" t="s">
        <v>91</v>
      </c>
      <c r="AV130" s="14" t="s">
        <v>91</v>
      </c>
      <c r="AW130" s="14" t="s">
        <v>40</v>
      </c>
      <c r="AX130" s="14" t="s">
        <v>86</v>
      </c>
      <c r="AY130" s="250" t="s">
        <v>135</v>
      </c>
    </row>
    <row r="131" s="2" customFormat="1" ht="16.5" customHeight="1">
      <c r="A131" s="42"/>
      <c r="B131" s="43"/>
      <c r="C131" s="210" t="s">
        <v>159</v>
      </c>
      <c r="D131" s="210" t="s">
        <v>138</v>
      </c>
      <c r="E131" s="211" t="s">
        <v>1306</v>
      </c>
      <c r="F131" s="212" t="s">
        <v>1307</v>
      </c>
      <c r="G131" s="213" t="s">
        <v>141</v>
      </c>
      <c r="H131" s="214">
        <v>787.60000000000002</v>
      </c>
      <c r="I131" s="215"/>
      <c r="J131" s="216">
        <f>ROUND(I131*H131,2)</f>
        <v>0</v>
      </c>
      <c r="K131" s="212" t="s">
        <v>142</v>
      </c>
      <c r="L131" s="48"/>
      <c r="M131" s="217" t="s">
        <v>42</v>
      </c>
      <c r="N131" s="218" t="s">
        <v>52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1" t="s">
        <v>97</v>
      </c>
      <c r="AT131" s="221" t="s">
        <v>138</v>
      </c>
      <c r="AU131" s="221" t="s">
        <v>91</v>
      </c>
      <c r="AY131" s="20" t="s">
        <v>135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20" t="s">
        <v>86</v>
      </c>
      <c r="BK131" s="222">
        <f>ROUND(I131*H131,2)</f>
        <v>0</v>
      </c>
      <c r="BL131" s="20" t="s">
        <v>97</v>
      </c>
      <c r="BM131" s="221" t="s">
        <v>1308</v>
      </c>
    </row>
    <row r="132" s="2" customFormat="1">
      <c r="A132" s="42"/>
      <c r="B132" s="43"/>
      <c r="C132" s="44"/>
      <c r="D132" s="223" t="s">
        <v>144</v>
      </c>
      <c r="E132" s="44"/>
      <c r="F132" s="224" t="s">
        <v>1309</v>
      </c>
      <c r="G132" s="44"/>
      <c r="H132" s="44"/>
      <c r="I132" s="225"/>
      <c r="J132" s="44"/>
      <c r="K132" s="44"/>
      <c r="L132" s="48"/>
      <c r="M132" s="226"/>
      <c r="N132" s="227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144</v>
      </c>
      <c r="AU132" s="20" t="s">
        <v>91</v>
      </c>
    </row>
    <row r="133" s="2" customFormat="1">
      <c r="A133" s="42"/>
      <c r="B133" s="43"/>
      <c r="C133" s="44"/>
      <c r="D133" s="228" t="s">
        <v>146</v>
      </c>
      <c r="E133" s="44"/>
      <c r="F133" s="229" t="s">
        <v>1310</v>
      </c>
      <c r="G133" s="44"/>
      <c r="H133" s="44"/>
      <c r="I133" s="225"/>
      <c r="J133" s="44"/>
      <c r="K133" s="44"/>
      <c r="L133" s="48"/>
      <c r="M133" s="226"/>
      <c r="N133" s="227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146</v>
      </c>
      <c r="AU133" s="20" t="s">
        <v>91</v>
      </c>
    </row>
    <row r="134" s="13" customFormat="1">
      <c r="A134" s="13"/>
      <c r="B134" s="230"/>
      <c r="C134" s="231"/>
      <c r="D134" s="223" t="s">
        <v>148</v>
      </c>
      <c r="E134" s="232" t="s">
        <v>42</v>
      </c>
      <c r="F134" s="233" t="s">
        <v>1300</v>
      </c>
      <c r="G134" s="231"/>
      <c r="H134" s="232" t="s">
        <v>42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148</v>
      </c>
      <c r="AU134" s="239" t="s">
        <v>91</v>
      </c>
      <c r="AV134" s="13" t="s">
        <v>86</v>
      </c>
      <c r="AW134" s="13" t="s">
        <v>40</v>
      </c>
      <c r="AX134" s="13" t="s">
        <v>81</v>
      </c>
      <c r="AY134" s="239" t="s">
        <v>135</v>
      </c>
    </row>
    <row r="135" s="14" customFormat="1">
      <c r="A135" s="14"/>
      <c r="B135" s="240"/>
      <c r="C135" s="241"/>
      <c r="D135" s="223" t="s">
        <v>148</v>
      </c>
      <c r="E135" s="242" t="s">
        <v>42</v>
      </c>
      <c r="F135" s="243" t="s">
        <v>1311</v>
      </c>
      <c r="G135" s="241"/>
      <c r="H135" s="244">
        <v>787.60000000000002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148</v>
      </c>
      <c r="AU135" s="250" t="s">
        <v>91</v>
      </c>
      <c r="AV135" s="14" t="s">
        <v>91</v>
      </c>
      <c r="AW135" s="14" t="s">
        <v>40</v>
      </c>
      <c r="AX135" s="14" t="s">
        <v>86</v>
      </c>
      <c r="AY135" s="250" t="s">
        <v>135</v>
      </c>
    </row>
    <row r="136" s="2" customFormat="1" ht="37.8" customHeight="1">
      <c r="A136" s="42"/>
      <c r="B136" s="43"/>
      <c r="C136" s="210" t="s">
        <v>201</v>
      </c>
      <c r="D136" s="210" t="s">
        <v>138</v>
      </c>
      <c r="E136" s="211" t="s">
        <v>139</v>
      </c>
      <c r="F136" s="212" t="s">
        <v>140</v>
      </c>
      <c r="G136" s="213" t="s">
        <v>141</v>
      </c>
      <c r="H136" s="214">
        <v>1708.0999999999999</v>
      </c>
      <c r="I136" s="215"/>
      <c r="J136" s="216">
        <f>ROUND(I136*H136,2)</f>
        <v>0</v>
      </c>
      <c r="K136" s="212" t="s">
        <v>142</v>
      </c>
      <c r="L136" s="48"/>
      <c r="M136" s="217" t="s">
        <v>42</v>
      </c>
      <c r="N136" s="218" t="s">
        <v>52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1" t="s">
        <v>97</v>
      </c>
      <c r="AT136" s="221" t="s">
        <v>138</v>
      </c>
      <c r="AU136" s="221" t="s">
        <v>91</v>
      </c>
      <c r="AY136" s="20" t="s">
        <v>135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20" t="s">
        <v>86</v>
      </c>
      <c r="BK136" s="222">
        <f>ROUND(I136*H136,2)</f>
        <v>0</v>
      </c>
      <c r="BL136" s="20" t="s">
        <v>97</v>
      </c>
      <c r="BM136" s="221" t="s">
        <v>143</v>
      </c>
    </row>
    <row r="137" s="2" customFormat="1">
      <c r="A137" s="42"/>
      <c r="B137" s="43"/>
      <c r="C137" s="44"/>
      <c r="D137" s="223" t="s">
        <v>144</v>
      </c>
      <c r="E137" s="44"/>
      <c r="F137" s="224" t="s">
        <v>145</v>
      </c>
      <c r="G137" s="44"/>
      <c r="H137" s="44"/>
      <c r="I137" s="225"/>
      <c r="J137" s="44"/>
      <c r="K137" s="44"/>
      <c r="L137" s="48"/>
      <c r="M137" s="226"/>
      <c r="N137" s="227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144</v>
      </c>
      <c r="AU137" s="20" t="s">
        <v>91</v>
      </c>
    </row>
    <row r="138" s="2" customFormat="1">
      <c r="A138" s="42"/>
      <c r="B138" s="43"/>
      <c r="C138" s="44"/>
      <c r="D138" s="228" t="s">
        <v>146</v>
      </c>
      <c r="E138" s="44"/>
      <c r="F138" s="229" t="s">
        <v>147</v>
      </c>
      <c r="G138" s="44"/>
      <c r="H138" s="44"/>
      <c r="I138" s="225"/>
      <c r="J138" s="44"/>
      <c r="K138" s="44"/>
      <c r="L138" s="48"/>
      <c r="M138" s="226"/>
      <c r="N138" s="227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146</v>
      </c>
      <c r="AU138" s="20" t="s">
        <v>91</v>
      </c>
    </row>
    <row r="139" s="13" customFormat="1">
      <c r="A139" s="13"/>
      <c r="B139" s="230"/>
      <c r="C139" s="231"/>
      <c r="D139" s="223" t="s">
        <v>148</v>
      </c>
      <c r="E139" s="232" t="s">
        <v>42</v>
      </c>
      <c r="F139" s="233" t="s">
        <v>1312</v>
      </c>
      <c r="G139" s="231"/>
      <c r="H139" s="232" t="s">
        <v>42</v>
      </c>
      <c r="I139" s="234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148</v>
      </c>
      <c r="AU139" s="239" t="s">
        <v>91</v>
      </c>
      <c r="AV139" s="13" t="s">
        <v>86</v>
      </c>
      <c r="AW139" s="13" t="s">
        <v>40</v>
      </c>
      <c r="AX139" s="13" t="s">
        <v>81</v>
      </c>
      <c r="AY139" s="239" t="s">
        <v>135</v>
      </c>
    </row>
    <row r="140" s="14" customFormat="1">
      <c r="A140" s="14"/>
      <c r="B140" s="240"/>
      <c r="C140" s="241"/>
      <c r="D140" s="223" t="s">
        <v>148</v>
      </c>
      <c r="E140" s="242" t="s">
        <v>42</v>
      </c>
      <c r="F140" s="243" t="s">
        <v>1313</v>
      </c>
      <c r="G140" s="241"/>
      <c r="H140" s="244">
        <v>812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148</v>
      </c>
      <c r="AU140" s="250" t="s">
        <v>91</v>
      </c>
      <c r="AV140" s="14" t="s">
        <v>91</v>
      </c>
      <c r="AW140" s="14" t="s">
        <v>40</v>
      </c>
      <c r="AX140" s="14" t="s">
        <v>81</v>
      </c>
      <c r="AY140" s="250" t="s">
        <v>135</v>
      </c>
    </row>
    <row r="141" s="13" customFormat="1">
      <c r="A141" s="13"/>
      <c r="B141" s="230"/>
      <c r="C141" s="231"/>
      <c r="D141" s="223" t="s">
        <v>148</v>
      </c>
      <c r="E141" s="232" t="s">
        <v>42</v>
      </c>
      <c r="F141" s="233" t="s">
        <v>1314</v>
      </c>
      <c r="G141" s="231"/>
      <c r="H141" s="232" t="s">
        <v>42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148</v>
      </c>
      <c r="AU141" s="239" t="s">
        <v>91</v>
      </c>
      <c r="AV141" s="13" t="s">
        <v>86</v>
      </c>
      <c r="AW141" s="13" t="s">
        <v>40</v>
      </c>
      <c r="AX141" s="13" t="s">
        <v>81</v>
      </c>
      <c r="AY141" s="239" t="s">
        <v>135</v>
      </c>
    </row>
    <row r="142" s="14" customFormat="1">
      <c r="A142" s="14"/>
      <c r="B142" s="240"/>
      <c r="C142" s="241"/>
      <c r="D142" s="223" t="s">
        <v>148</v>
      </c>
      <c r="E142" s="242" t="s">
        <v>42</v>
      </c>
      <c r="F142" s="243" t="s">
        <v>1315</v>
      </c>
      <c r="G142" s="241"/>
      <c r="H142" s="244">
        <v>896.10000000000002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148</v>
      </c>
      <c r="AU142" s="250" t="s">
        <v>91</v>
      </c>
      <c r="AV142" s="14" t="s">
        <v>91</v>
      </c>
      <c r="AW142" s="14" t="s">
        <v>40</v>
      </c>
      <c r="AX142" s="14" t="s">
        <v>81</v>
      </c>
      <c r="AY142" s="250" t="s">
        <v>135</v>
      </c>
    </row>
    <row r="143" s="2" customFormat="1" ht="16.5" customHeight="1">
      <c r="A143" s="42"/>
      <c r="B143" s="43"/>
      <c r="C143" s="251" t="s">
        <v>193</v>
      </c>
      <c r="D143" s="251" t="s">
        <v>155</v>
      </c>
      <c r="E143" s="252" t="s">
        <v>156</v>
      </c>
      <c r="F143" s="253" t="s">
        <v>157</v>
      </c>
      <c r="G143" s="254" t="s">
        <v>158</v>
      </c>
      <c r="H143" s="255">
        <v>161.298</v>
      </c>
      <c r="I143" s="256"/>
      <c r="J143" s="257">
        <f>ROUND(I143*H143,2)</f>
        <v>0</v>
      </c>
      <c r="K143" s="253" t="s">
        <v>142</v>
      </c>
      <c r="L143" s="258"/>
      <c r="M143" s="259" t="s">
        <v>42</v>
      </c>
      <c r="N143" s="260" t="s">
        <v>52</v>
      </c>
      <c r="O143" s="88"/>
      <c r="P143" s="219">
        <f>O143*H143</f>
        <v>0</v>
      </c>
      <c r="Q143" s="219">
        <v>1</v>
      </c>
      <c r="R143" s="219">
        <f>Q143*H143</f>
        <v>161.298</v>
      </c>
      <c r="S143" s="219">
        <v>0</v>
      </c>
      <c r="T143" s="220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1" t="s">
        <v>159</v>
      </c>
      <c r="AT143" s="221" t="s">
        <v>155</v>
      </c>
      <c r="AU143" s="221" t="s">
        <v>91</v>
      </c>
      <c r="AY143" s="20" t="s">
        <v>135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20" t="s">
        <v>86</v>
      </c>
      <c r="BK143" s="222">
        <f>ROUND(I143*H143,2)</f>
        <v>0</v>
      </c>
      <c r="BL143" s="20" t="s">
        <v>97</v>
      </c>
      <c r="BM143" s="221" t="s">
        <v>160</v>
      </c>
    </row>
    <row r="144" s="2" customFormat="1">
      <c r="A144" s="42"/>
      <c r="B144" s="43"/>
      <c r="C144" s="44"/>
      <c r="D144" s="223" t="s">
        <v>144</v>
      </c>
      <c r="E144" s="44"/>
      <c r="F144" s="224" t="s">
        <v>157</v>
      </c>
      <c r="G144" s="44"/>
      <c r="H144" s="44"/>
      <c r="I144" s="225"/>
      <c r="J144" s="44"/>
      <c r="K144" s="44"/>
      <c r="L144" s="48"/>
      <c r="M144" s="226"/>
      <c r="N144" s="227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144</v>
      </c>
      <c r="AU144" s="20" t="s">
        <v>91</v>
      </c>
    </row>
    <row r="145" s="13" customFormat="1">
      <c r="A145" s="13"/>
      <c r="B145" s="230"/>
      <c r="C145" s="231"/>
      <c r="D145" s="223" t="s">
        <v>148</v>
      </c>
      <c r="E145" s="232" t="s">
        <v>42</v>
      </c>
      <c r="F145" s="233" t="s">
        <v>1314</v>
      </c>
      <c r="G145" s="231"/>
      <c r="H145" s="232" t="s">
        <v>42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148</v>
      </c>
      <c r="AU145" s="239" t="s">
        <v>91</v>
      </c>
      <c r="AV145" s="13" t="s">
        <v>86</v>
      </c>
      <c r="AW145" s="13" t="s">
        <v>40</v>
      </c>
      <c r="AX145" s="13" t="s">
        <v>81</v>
      </c>
      <c r="AY145" s="239" t="s">
        <v>135</v>
      </c>
    </row>
    <row r="146" s="14" customFormat="1">
      <c r="A146" s="14"/>
      <c r="B146" s="240"/>
      <c r="C146" s="241"/>
      <c r="D146" s="223" t="s">
        <v>148</v>
      </c>
      <c r="E146" s="242" t="s">
        <v>42</v>
      </c>
      <c r="F146" s="243" t="s">
        <v>1316</v>
      </c>
      <c r="G146" s="241"/>
      <c r="H146" s="244">
        <v>161.298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148</v>
      </c>
      <c r="AU146" s="250" t="s">
        <v>91</v>
      </c>
      <c r="AV146" s="14" t="s">
        <v>91</v>
      </c>
      <c r="AW146" s="14" t="s">
        <v>40</v>
      </c>
      <c r="AX146" s="14" t="s">
        <v>86</v>
      </c>
      <c r="AY146" s="250" t="s">
        <v>135</v>
      </c>
    </row>
    <row r="147" s="2" customFormat="1" ht="24.15" customHeight="1">
      <c r="A147" s="42"/>
      <c r="B147" s="43"/>
      <c r="C147" s="210" t="s">
        <v>214</v>
      </c>
      <c r="D147" s="210" t="s">
        <v>138</v>
      </c>
      <c r="E147" s="211" t="s">
        <v>162</v>
      </c>
      <c r="F147" s="212" t="s">
        <v>163</v>
      </c>
      <c r="G147" s="213" t="s">
        <v>141</v>
      </c>
      <c r="H147" s="214">
        <v>896.10000000000002</v>
      </c>
      <c r="I147" s="215"/>
      <c r="J147" s="216">
        <f>ROUND(I147*H147,2)</f>
        <v>0</v>
      </c>
      <c r="K147" s="212" t="s">
        <v>142</v>
      </c>
      <c r="L147" s="48"/>
      <c r="M147" s="217" t="s">
        <v>42</v>
      </c>
      <c r="N147" s="218" t="s">
        <v>52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1" t="s">
        <v>97</v>
      </c>
      <c r="AT147" s="221" t="s">
        <v>138</v>
      </c>
      <c r="AU147" s="221" t="s">
        <v>91</v>
      </c>
      <c r="AY147" s="20" t="s">
        <v>135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20" t="s">
        <v>86</v>
      </c>
      <c r="BK147" s="222">
        <f>ROUND(I147*H147,2)</f>
        <v>0</v>
      </c>
      <c r="BL147" s="20" t="s">
        <v>97</v>
      </c>
      <c r="BM147" s="221" t="s">
        <v>164</v>
      </c>
    </row>
    <row r="148" s="2" customFormat="1">
      <c r="A148" s="42"/>
      <c r="B148" s="43"/>
      <c r="C148" s="44"/>
      <c r="D148" s="223" t="s">
        <v>144</v>
      </c>
      <c r="E148" s="44"/>
      <c r="F148" s="224" t="s">
        <v>165</v>
      </c>
      <c r="G148" s="44"/>
      <c r="H148" s="44"/>
      <c r="I148" s="225"/>
      <c r="J148" s="44"/>
      <c r="K148" s="44"/>
      <c r="L148" s="48"/>
      <c r="M148" s="226"/>
      <c r="N148" s="227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144</v>
      </c>
      <c r="AU148" s="20" t="s">
        <v>91</v>
      </c>
    </row>
    <row r="149" s="2" customFormat="1">
      <c r="A149" s="42"/>
      <c r="B149" s="43"/>
      <c r="C149" s="44"/>
      <c r="D149" s="228" t="s">
        <v>146</v>
      </c>
      <c r="E149" s="44"/>
      <c r="F149" s="229" t="s">
        <v>166</v>
      </c>
      <c r="G149" s="44"/>
      <c r="H149" s="44"/>
      <c r="I149" s="225"/>
      <c r="J149" s="44"/>
      <c r="K149" s="44"/>
      <c r="L149" s="48"/>
      <c r="M149" s="226"/>
      <c r="N149" s="227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146</v>
      </c>
      <c r="AU149" s="20" t="s">
        <v>91</v>
      </c>
    </row>
    <row r="150" s="13" customFormat="1">
      <c r="A150" s="13"/>
      <c r="B150" s="230"/>
      <c r="C150" s="231"/>
      <c r="D150" s="223" t="s">
        <v>148</v>
      </c>
      <c r="E150" s="232" t="s">
        <v>42</v>
      </c>
      <c r="F150" s="233" t="s">
        <v>1314</v>
      </c>
      <c r="G150" s="231"/>
      <c r="H150" s="232" t="s">
        <v>42</v>
      </c>
      <c r="I150" s="234"/>
      <c r="J150" s="231"/>
      <c r="K150" s="231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148</v>
      </c>
      <c r="AU150" s="239" t="s">
        <v>91</v>
      </c>
      <c r="AV150" s="13" t="s">
        <v>86</v>
      </c>
      <c r="AW150" s="13" t="s">
        <v>40</v>
      </c>
      <c r="AX150" s="13" t="s">
        <v>81</v>
      </c>
      <c r="AY150" s="239" t="s">
        <v>135</v>
      </c>
    </row>
    <row r="151" s="14" customFormat="1">
      <c r="A151" s="14"/>
      <c r="B151" s="240"/>
      <c r="C151" s="241"/>
      <c r="D151" s="223" t="s">
        <v>148</v>
      </c>
      <c r="E151" s="242" t="s">
        <v>42</v>
      </c>
      <c r="F151" s="243" t="s">
        <v>1315</v>
      </c>
      <c r="G151" s="241"/>
      <c r="H151" s="244">
        <v>896.10000000000002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148</v>
      </c>
      <c r="AU151" s="250" t="s">
        <v>91</v>
      </c>
      <c r="AV151" s="14" t="s">
        <v>91</v>
      </c>
      <c r="AW151" s="14" t="s">
        <v>40</v>
      </c>
      <c r="AX151" s="14" t="s">
        <v>81</v>
      </c>
      <c r="AY151" s="250" t="s">
        <v>135</v>
      </c>
    </row>
    <row r="152" s="2" customFormat="1" ht="24.15" customHeight="1">
      <c r="A152" s="42"/>
      <c r="B152" s="43"/>
      <c r="C152" s="210" t="s">
        <v>8</v>
      </c>
      <c r="D152" s="210" t="s">
        <v>138</v>
      </c>
      <c r="E152" s="211" t="s">
        <v>167</v>
      </c>
      <c r="F152" s="212" t="s">
        <v>168</v>
      </c>
      <c r="G152" s="213" t="s">
        <v>141</v>
      </c>
      <c r="H152" s="214">
        <v>896.10000000000002</v>
      </c>
      <c r="I152" s="215"/>
      <c r="J152" s="216">
        <f>ROUND(I152*H152,2)</f>
        <v>0</v>
      </c>
      <c r="K152" s="212" t="s">
        <v>142</v>
      </c>
      <c r="L152" s="48"/>
      <c r="M152" s="217" t="s">
        <v>42</v>
      </c>
      <c r="N152" s="218" t="s">
        <v>52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1" t="s">
        <v>97</v>
      </c>
      <c r="AT152" s="221" t="s">
        <v>138</v>
      </c>
      <c r="AU152" s="221" t="s">
        <v>91</v>
      </c>
      <c r="AY152" s="20" t="s">
        <v>135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20" t="s">
        <v>86</v>
      </c>
      <c r="BK152" s="222">
        <f>ROUND(I152*H152,2)</f>
        <v>0</v>
      </c>
      <c r="BL152" s="20" t="s">
        <v>97</v>
      </c>
      <c r="BM152" s="221" t="s">
        <v>169</v>
      </c>
    </row>
    <row r="153" s="2" customFormat="1">
      <c r="A153" s="42"/>
      <c r="B153" s="43"/>
      <c r="C153" s="44"/>
      <c r="D153" s="223" t="s">
        <v>144</v>
      </c>
      <c r="E153" s="44"/>
      <c r="F153" s="224" t="s">
        <v>170</v>
      </c>
      <c r="G153" s="44"/>
      <c r="H153" s="44"/>
      <c r="I153" s="225"/>
      <c r="J153" s="44"/>
      <c r="K153" s="44"/>
      <c r="L153" s="48"/>
      <c r="M153" s="226"/>
      <c r="N153" s="227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144</v>
      </c>
      <c r="AU153" s="20" t="s">
        <v>91</v>
      </c>
    </row>
    <row r="154" s="2" customFormat="1">
      <c r="A154" s="42"/>
      <c r="B154" s="43"/>
      <c r="C154" s="44"/>
      <c r="D154" s="228" t="s">
        <v>146</v>
      </c>
      <c r="E154" s="44"/>
      <c r="F154" s="229" t="s">
        <v>171</v>
      </c>
      <c r="G154" s="44"/>
      <c r="H154" s="44"/>
      <c r="I154" s="225"/>
      <c r="J154" s="44"/>
      <c r="K154" s="44"/>
      <c r="L154" s="48"/>
      <c r="M154" s="226"/>
      <c r="N154" s="227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146</v>
      </c>
      <c r="AU154" s="20" t="s">
        <v>91</v>
      </c>
    </row>
    <row r="155" s="13" customFormat="1">
      <c r="A155" s="13"/>
      <c r="B155" s="230"/>
      <c r="C155" s="231"/>
      <c r="D155" s="223" t="s">
        <v>148</v>
      </c>
      <c r="E155" s="232" t="s">
        <v>42</v>
      </c>
      <c r="F155" s="233" t="s">
        <v>1314</v>
      </c>
      <c r="G155" s="231"/>
      <c r="H155" s="232" t="s">
        <v>42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148</v>
      </c>
      <c r="AU155" s="239" t="s">
        <v>91</v>
      </c>
      <c r="AV155" s="13" t="s">
        <v>86</v>
      </c>
      <c r="AW155" s="13" t="s">
        <v>40</v>
      </c>
      <c r="AX155" s="13" t="s">
        <v>81</v>
      </c>
      <c r="AY155" s="239" t="s">
        <v>135</v>
      </c>
    </row>
    <row r="156" s="14" customFormat="1">
      <c r="A156" s="14"/>
      <c r="B156" s="240"/>
      <c r="C156" s="241"/>
      <c r="D156" s="223" t="s">
        <v>148</v>
      </c>
      <c r="E156" s="242" t="s">
        <v>42</v>
      </c>
      <c r="F156" s="243" t="s">
        <v>1315</v>
      </c>
      <c r="G156" s="241"/>
      <c r="H156" s="244">
        <v>896.10000000000002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148</v>
      </c>
      <c r="AU156" s="250" t="s">
        <v>91</v>
      </c>
      <c r="AV156" s="14" t="s">
        <v>91</v>
      </c>
      <c r="AW156" s="14" t="s">
        <v>40</v>
      </c>
      <c r="AX156" s="14" t="s">
        <v>81</v>
      </c>
      <c r="AY156" s="250" t="s">
        <v>135</v>
      </c>
    </row>
    <row r="157" s="2" customFormat="1" ht="16.5" customHeight="1">
      <c r="A157" s="42"/>
      <c r="B157" s="43"/>
      <c r="C157" s="251" t="s">
        <v>227</v>
      </c>
      <c r="D157" s="251" t="s">
        <v>155</v>
      </c>
      <c r="E157" s="252" t="s">
        <v>172</v>
      </c>
      <c r="F157" s="253" t="s">
        <v>173</v>
      </c>
      <c r="G157" s="254" t="s">
        <v>174</v>
      </c>
      <c r="H157" s="255">
        <v>17.922000000000001</v>
      </c>
      <c r="I157" s="256"/>
      <c r="J157" s="257">
        <f>ROUND(I157*H157,2)</f>
        <v>0</v>
      </c>
      <c r="K157" s="253" t="s">
        <v>142</v>
      </c>
      <c r="L157" s="258"/>
      <c r="M157" s="259" t="s">
        <v>42</v>
      </c>
      <c r="N157" s="260" t="s">
        <v>52</v>
      </c>
      <c r="O157" s="88"/>
      <c r="P157" s="219">
        <f>O157*H157</f>
        <v>0</v>
      </c>
      <c r="Q157" s="219">
        <v>0.001</v>
      </c>
      <c r="R157" s="219">
        <f>Q157*H157</f>
        <v>0.017922</v>
      </c>
      <c r="S157" s="219">
        <v>0</v>
      </c>
      <c r="T157" s="220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1" t="s">
        <v>159</v>
      </c>
      <c r="AT157" s="221" t="s">
        <v>155</v>
      </c>
      <c r="AU157" s="221" t="s">
        <v>91</v>
      </c>
      <c r="AY157" s="20" t="s">
        <v>135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20" t="s">
        <v>86</v>
      </c>
      <c r="BK157" s="222">
        <f>ROUND(I157*H157,2)</f>
        <v>0</v>
      </c>
      <c r="BL157" s="20" t="s">
        <v>97</v>
      </c>
      <c r="BM157" s="221" t="s">
        <v>175</v>
      </c>
    </row>
    <row r="158" s="2" customFormat="1">
      <c r="A158" s="42"/>
      <c r="B158" s="43"/>
      <c r="C158" s="44"/>
      <c r="D158" s="223" t="s">
        <v>144</v>
      </c>
      <c r="E158" s="44"/>
      <c r="F158" s="224" t="s">
        <v>173</v>
      </c>
      <c r="G158" s="44"/>
      <c r="H158" s="44"/>
      <c r="I158" s="225"/>
      <c r="J158" s="44"/>
      <c r="K158" s="44"/>
      <c r="L158" s="48"/>
      <c r="M158" s="226"/>
      <c r="N158" s="227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144</v>
      </c>
      <c r="AU158" s="20" t="s">
        <v>91</v>
      </c>
    </row>
    <row r="159" s="13" customFormat="1">
      <c r="A159" s="13"/>
      <c r="B159" s="230"/>
      <c r="C159" s="231"/>
      <c r="D159" s="223" t="s">
        <v>148</v>
      </c>
      <c r="E159" s="232" t="s">
        <v>42</v>
      </c>
      <c r="F159" s="233" t="s">
        <v>1314</v>
      </c>
      <c r="G159" s="231"/>
      <c r="H159" s="232" t="s">
        <v>42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148</v>
      </c>
      <c r="AU159" s="239" t="s">
        <v>91</v>
      </c>
      <c r="AV159" s="13" t="s">
        <v>86</v>
      </c>
      <c r="AW159" s="13" t="s">
        <v>40</v>
      </c>
      <c r="AX159" s="13" t="s">
        <v>81</v>
      </c>
      <c r="AY159" s="239" t="s">
        <v>135</v>
      </c>
    </row>
    <row r="160" s="14" customFormat="1">
      <c r="A160" s="14"/>
      <c r="B160" s="240"/>
      <c r="C160" s="241"/>
      <c r="D160" s="223" t="s">
        <v>148</v>
      </c>
      <c r="E160" s="242" t="s">
        <v>42</v>
      </c>
      <c r="F160" s="243" t="s">
        <v>1317</v>
      </c>
      <c r="G160" s="241"/>
      <c r="H160" s="244">
        <v>17.922000000000001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148</v>
      </c>
      <c r="AU160" s="250" t="s">
        <v>91</v>
      </c>
      <c r="AV160" s="14" t="s">
        <v>91</v>
      </c>
      <c r="AW160" s="14" t="s">
        <v>40</v>
      </c>
      <c r="AX160" s="14" t="s">
        <v>81</v>
      </c>
      <c r="AY160" s="250" t="s">
        <v>135</v>
      </c>
    </row>
    <row r="161" s="2" customFormat="1" ht="21.75" customHeight="1">
      <c r="A161" s="42"/>
      <c r="B161" s="43"/>
      <c r="C161" s="210" t="s">
        <v>237</v>
      </c>
      <c r="D161" s="210" t="s">
        <v>138</v>
      </c>
      <c r="E161" s="211" t="s">
        <v>178</v>
      </c>
      <c r="F161" s="212" t="s">
        <v>179</v>
      </c>
      <c r="G161" s="213" t="s">
        <v>141</v>
      </c>
      <c r="H161" s="214">
        <v>896.10000000000002</v>
      </c>
      <c r="I161" s="215"/>
      <c r="J161" s="216">
        <f>ROUND(I161*H161,2)</f>
        <v>0</v>
      </c>
      <c r="K161" s="212" t="s">
        <v>142</v>
      </c>
      <c r="L161" s="48"/>
      <c r="M161" s="217" t="s">
        <v>42</v>
      </c>
      <c r="N161" s="218" t="s">
        <v>52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1" t="s">
        <v>97</v>
      </c>
      <c r="AT161" s="221" t="s">
        <v>138</v>
      </c>
      <c r="AU161" s="221" t="s">
        <v>91</v>
      </c>
      <c r="AY161" s="20" t="s">
        <v>135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20" t="s">
        <v>86</v>
      </c>
      <c r="BK161" s="222">
        <f>ROUND(I161*H161,2)</f>
        <v>0</v>
      </c>
      <c r="BL161" s="20" t="s">
        <v>97</v>
      </c>
      <c r="BM161" s="221" t="s">
        <v>180</v>
      </c>
    </row>
    <row r="162" s="2" customFormat="1">
      <c r="A162" s="42"/>
      <c r="B162" s="43"/>
      <c r="C162" s="44"/>
      <c r="D162" s="223" t="s">
        <v>144</v>
      </c>
      <c r="E162" s="44"/>
      <c r="F162" s="224" t="s">
        <v>181</v>
      </c>
      <c r="G162" s="44"/>
      <c r="H162" s="44"/>
      <c r="I162" s="225"/>
      <c r="J162" s="44"/>
      <c r="K162" s="44"/>
      <c r="L162" s="48"/>
      <c r="M162" s="226"/>
      <c r="N162" s="227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144</v>
      </c>
      <c r="AU162" s="20" t="s">
        <v>91</v>
      </c>
    </row>
    <row r="163" s="2" customFormat="1">
      <c r="A163" s="42"/>
      <c r="B163" s="43"/>
      <c r="C163" s="44"/>
      <c r="D163" s="228" t="s">
        <v>146</v>
      </c>
      <c r="E163" s="44"/>
      <c r="F163" s="229" t="s">
        <v>182</v>
      </c>
      <c r="G163" s="44"/>
      <c r="H163" s="44"/>
      <c r="I163" s="225"/>
      <c r="J163" s="44"/>
      <c r="K163" s="44"/>
      <c r="L163" s="48"/>
      <c r="M163" s="226"/>
      <c r="N163" s="227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146</v>
      </c>
      <c r="AU163" s="20" t="s">
        <v>91</v>
      </c>
    </row>
    <row r="164" s="13" customFormat="1">
      <c r="A164" s="13"/>
      <c r="B164" s="230"/>
      <c r="C164" s="231"/>
      <c r="D164" s="223" t="s">
        <v>148</v>
      </c>
      <c r="E164" s="232" t="s">
        <v>42</v>
      </c>
      <c r="F164" s="233" t="s">
        <v>1314</v>
      </c>
      <c r="G164" s="231"/>
      <c r="H164" s="232" t="s">
        <v>42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148</v>
      </c>
      <c r="AU164" s="239" t="s">
        <v>91</v>
      </c>
      <c r="AV164" s="13" t="s">
        <v>86</v>
      </c>
      <c r="AW164" s="13" t="s">
        <v>40</v>
      </c>
      <c r="AX164" s="13" t="s">
        <v>81</v>
      </c>
      <c r="AY164" s="239" t="s">
        <v>135</v>
      </c>
    </row>
    <row r="165" s="14" customFormat="1">
      <c r="A165" s="14"/>
      <c r="B165" s="240"/>
      <c r="C165" s="241"/>
      <c r="D165" s="223" t="s">
        <v>148</v>
      </c>
      <c r="E165" s="242" t="s">
        <v>42</v>
      </c>
      <c r="F165" s="243" t="s">
        <v>1315</v>
      </c>
      <c r="G165" s="241"/>
      <c r="H165" s="244">
        <v>896.10000000000002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148</v>
      </c>
      <c r="AU165" s="250" t="s">
        <v>91</v>
      </c>
      <c r="AV165" s="14" t="s">
        <v>91</v>
      </c>
      <c r="AW165" s="14" t="s">
        <v>40</v>
      </c>
      <c r="AX165" s="14" t="s">
        <v>81</v>
      </c>
      <c r="AY165" s="250" t="s">
        <v>135</v>
      </c>
    </row>
    <row r="166" s="2" customFormat="1" ht="24.15" customHeight="1">
      <c r="A166" s="42"/>
      <c r="B166" s="43"/>
      <c r="C166" s="210" t="s">
        <v>245</v>
      </c>
      <c r="D166" s="210" t="s">
        <v>138</v>
      </c>
      <c r="E166" s="211" t="s">
        <v>184</v>
      </c>
      <c r="F166" s="212" t="s">
        <v>185</v>
      </c>
      <c r="G166" s="213" t="s">
        <v>141</v>
      </c>
      <c r="H166" s="214">
        <v>41.5</v>
      </c>
      <c r="I166" s="215"/>
      <c r="J166" s="216">
        <f>ROUND(I166*H166,2)</f>
        <v>0</v>
      </c>
      <c r="K166" s="212" t="s">
        <v>142</v>
      </c>
      <c r="L166" s="48"/>
      <c r="M166" s="217" t="s">
        <v>42</v>
      </c>
      <c r="N166" s="218" t="s">
        <v>52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1" t="s">
        <v>97</v>
      </c>
      <c r="AT166" s="221" t="s">
        <v>138</v>
      </c>
      <c r="AU166" s="221" t="s">
        <v>91</v>
      </c>
      <c r="AY166" s="20" t="s">
        <v>135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20" t="s">
        <v>86</v>
      </c>
      <c r="BK166" s="222">
        <f>ROUND(I166*H166,2)</f>
        <v>0</v>
      </c>
      <c r="BL166" s="20" t="s">
        <v>97</v>
      </c>
      <c r="BM166" s="221" t="s">
        <v>1318</v>
      </c>
    </row>
    <row r="167" s="2" customFormat="1">
      <c r="A167" s="42"/>
      <c r="B167" s="43"/>
      <c r="C167" s="44"/>
      <c r="D167" s="223" t="s">
        <v>144</v>
      </c>
      <c r="E167" s="44"/>
      <c r="F167" s="224" t="s">
        <v>187</v>
      </c>
      <c r="G167" s="44"/>
      <c r="H167" s="44"/>
      <c r="I167" s="225"/>
      <c r="J167" s="44"/>
      <c r="K167" s="44"/>
      <c r="L167" s="48"/>
      <c r="M167" s="226"/>
      <c r="N167" s="227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144</v>
      </c>
      <c r="AU167" s="20" t="s">
        <v>91</v>
      </c>
    </row>
    <row r="168" s="2" customFormat="1">
      <c r="A168" s="42"/>
      <c r="B168" s="43"/>
      <c r="C168" s="44"/>
      <c r="D168" s="228" t="s">
        <v>146</v>
      </c>
      <c r="E168" s="44"/>
      <c r="F168" s="229" t="s">
        <v>188</v>
      </c>
      <c r="G168" s="44"/>
      <c r="H168" s="44"/>
      <c r="I168" s="225"/>
      <c r="J168" s="44"/>
      <c r="K168" s="44"/>
      <c r="L168" s="48"/>
      <c r="M168" s="226"/>
      <c r="N168" s="227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146</v>
      </c>
      <c r="AU168" s="20" t="s">
        <v>91</v>
      </c>
    </row>
    <row r="169" s="2" customFormat="1">
      <c r="A169" s="42"/>
      <c r="B169" s="43"/>
      <c r="C169" s="44"/>
      <c r="D169" s="223" t="s">
        <v>189</v>
      </c>
      <c r="E169" s="44"/>
      <c r="F169" s="261" t="s">
        <v>190</v>
      </c>
      <c r="G169" s="44"/>
      <c r="H169" s="44"/>
      <c r="I169" s="225"/>
      <c r="J169" s="44"/>
      <c r="K169" s="44"/>
      <c r="L169" s="48"/>
      <c r="M169" s="226"/>
      <c r="N169" s="227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189</v>
      </c>
      <c r="AU169" s="20" t="s">
        <v>91</v>
      </c>
    </row>
    <row r="170" s="13" customFormat="1">
      <c r="A170" s="13"/>
      <c r="B170" s="230"/>
      <c r="C170" s="231"/>
      <c r="D170" s="223" t="s">
        <v>148</v>
      </c>
      <c r="E170" s="232" t="s">
        <v>42</v>
      </c>
      <c r="F170" s="233" t="s">
        <v>1319</v>
      </c>
      <c r="G170" s="231"/>
      <c r="H170" s="232" t="s">
        <v>42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148</v>
      </c>
      <c r="AU170" s="239" t="s">
        <v>91</v>
      </c>
      <c r="AV170" s="13" t="s">
        <v>86</v>
      </c>
      <c r="AW170" s="13" t="s">
        <v>40</v>
      </c>
      <c r="AX170" s="13" t="s">
        <v>81</v>
      </c>
      <c r="AY170" s="239" t="s">
        <v>135</v>
      </c>
    </row>
    <row r="171" s="14" customFormat="1">
      <c r="A171" s="14"/>
      <c r="B171" s="240"/>
      <c r="C171" s="241"/>
      <c r="D171" s="223" t="s">
        <v>148</v>
      </c>
      <c r="E171" s="242" t="s">
        <v>42</v>
      </c>
      <c r="F171" s="243" t="s">
        <v>1320</v>
      </c>
      <c r="G171" s="241"/>
      <c r="H171" s="244">
        <v>41.5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148</v>
      </c>
      <c r="AU171" s="250" t="s">
        <v>91</v>
      </c>
      <c r="AV171" s="14" t="s">
        <v>91</v>
      </c>
      <c r="AW171" s="14" t="s">
        <v>40</v>
      </c>
      <c r="AX171" s="14" t="s">
        <v>86</v>
      </c>
      <c r="AY171" s="250" t="s">
        <v>135</v>
      </c>
    </row>
    <row r="172" s="12" customFormat="1" ht="22.8" customHeight="1">
      <c r="A172" s="12"/>
      <c r="B172" s="194"/>
      <c r="C172" s="195"/>
      <c r="D172" s="196" t="s">
        <v>80</v>
      </c>
      <c r="E172" s="208" t="s">
        <v>97</v>
      </c>
      <c r="F172" s="208" t="s">
        <v>1321</v>
      </c>
      <c r="G172" s="195"/>
      <c r="H172" s="195"/>
      <c r="I172" s="198"/>
      <c r="J172" s="209">
        <f>BK172</f>
        <v>0</v>
      </c>
      <c r="K172" s="195"/>
      <c r="L172" s="200"/>
      <c r="M172" s="201"/>
      <c r="N172" s="202"/>
      <c r="O172" s="202"/>
      <c r="P172" s="203">
        <f>SUM(P173:P223)</f>
        <v>0</v>
      </c>
      <c r="Q172" s="202"/>
      <c r="R172" s="203">
        <f>SUM(R173:R223)</f>
        <v>79.101883999999998</v>
      </c>
      <c r="S172" s="202"/>
      <c r="T172" s="204">
        <f>SUM(T173:T223)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5" t="s">
        <v>86</v>
      </c>
      <c r="AT172" s="206" t="s">
        <v>80</v>
      </c>
      <c r="AU172" s="206" t="s">
        <v>86</v>
      </c>
      <c r="AY172" s="205" t="s">
        <v>135</v>
      </c>
      <c r="BK172" s="207">
        <f>SUM(BK173:BK223)</f>
        <v>0</v>
      </c>
    </row>
    <row r="173" s="2" customFormat="1" ht="16.5" customHeight="1">
      <c r="A173" s="42"/>
      <c r="B173" s="43"/>
      <c r="C173" s="210" t="s">
        <v>252</v>
      </c>
      <c r="D173" s="210" t="s">
        <v>138</v>
      </c>
      <c r="E173" s="211" t="s">
        <v>1322</v>
      </c>
      <c r="F173" s="212" t="s">
        <v>1323</v>
      </c>
      <c r="G173" s="213" t="s">
        <v>376</v>
      </c>
      <c r="H173" s="214">
        <v>12.6</v>
      </c>
      <c r="I173" s="215"/>
      <c r="J173" s="216">
        <f>ROUND(I173*H173,2)</f>
        <v>0</v>
      </c>
      <c r="K173" s="212" t="s">
        <v>142</v>
      </c>
      <c r="L173" s="48"/>
      <c r="M173" s="217" t="s">
        <v>42</v>
      </c>
      <c r="N173" s="218" t="s">
        <v>52</v>
      </c>
      <c r="O173" s="88"/>
      <c r="P173" s="219">
        <f>O173*H173</f>
        <v>0</v>
      </c>
      <c r="Q173" s="219">
        <v>2.5018699999999998</v>
      </c>
      <c r="R173" s="219">
        <f>Q173*H173</f>
        <v>31.523561999999998</v>
      </c>
      <c r="S173" s="219">
        <v>0</v>
      </c>
      <c r="T173" s="220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1" t="s">
        <v>97</v>
      </c>
      <c r="AT173" s="221" t="s">
        <v>138</v>
      </c>
      <c r="AU173" s="221" t="s">
        <v>91</v>
      </c>
      <c r="AY173" s="20" t="s">
        <v>135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20" t="s">
        <v>86</v>
      </c>
      <c r="BK173" s="222">
        <f>ROUND(I173*H173,2)</f>
        <v>0</v>
      </c>
      <c r="BL173" s="20" t="s">
        <v>97</v>
      </c>
      <c r="BM173" s="221" t="s">
        <v>1324</v>
      </c>
    </row>
    <row r="174" s="2" customFormat="1">
      <c r="A174" s="42"/>
      <c r="B174" s="43"/>
      <c r="C174" s="44"/>
      <c r="D174" s="223" t="s">
        <v>144</v>
      </c>
      <c r="E174" s="44"/>
      <c r="F174" s="224" t="s">
        <v>1325</v>
      </c>
      <c r="G174" s="44"/>
      <c r="H174" s="44"/>
      <c r="I174" s="225"/>
      <c r="J174" s="44"/>
      <c r="K174" s="44"/>
      <c r="L174" s="48"/>
      <c r="M174" s="226"/>
      <c r="N174" s="227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144</v>
      </c>
      <c r="AU174" s="20" t="s">
        <v>91</v>
      </c>
    </row>
    <row r="175" s="2" customFormat="1">
      <c r="A175" s="42"/>
      <c r="B175" s="43"/>
      <c r="C175" s="44"/>
      <c r="D175" s="228" t="s">
        <v>146</v>
      </c>
      <c r="E175" s="44"/>
      <c r="F175" s="229" t="s">
        <v>1326</v>
      </c>
      <c r="G175" s="44"/>
      <c r="H175" s="44"/>
      <c r="I175" s="225"/>
      <c r="J175" s="44"/>
      <c r="K175" s="44"/>
      <c r="L175" s="48"/>
      <c r="M175" s="226"/>
      <c r="N175" s="227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0" t="s">
        <v>146</v>
      </c>
      <c r="AU175" s="20" t="s">
        <v>91</v>
      </c>
    </row>
    <row r="176" s="13" customFormat="1">
      <c r="A176" s="13"/>
      <c r="B176" s="230"/>
      <c r="C176" s="231"/>
      <c r="D176" s="223" t="s">
        <v>148</v>
      </c>
      <c r="E176" s="232" t="s">
        <v>42</v>
      </c>
      <c r="F176" s="233" t="s">
        <v>1327</v>
      </c>
      <c r="G176" s="231"/>
      <c r="H176" s="232" t="s">
        <v>42</v>
      </c>
      <c r="I176" s="234"/>
      <c r="J176" s="231"/>
      <c r="K176" s="231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148</v>
      </c>
      <c r="AU176" s="239" t="s">
        <v>91</v>
      </c>
      <c r="AV176" s="13" t="s">
        <v>86</v>
      </c>
      <c r="AW176" s="13" t="s">
        <v>40</v>
      </c>
      <c r="AX176" s="13" t="s">
        <v>81</v>
      </c>
      <c r="AY176" s="239" t="s">
        <v>135</v>
      </c>
    </row>
    <row r="177" s="14" customFormat="1">
      <c r="A177" s="14"/>
      <c r="B177" s="240"/>
      <c r="C177" s="241"/>
      <c r="D177" s="223" t="s">
        <v>148</v>
      </c>
      <c r="E177" s="242" t="s">
        <v>42</v>
      </c>
      <c r="F177" s="243" t="s">
        <v>1328</v>
      </c>
      <c r="G177" s="241"/>
      <c r="H177" s="244">
        <v>12.6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148</v>
      </c>
      <c r="AU177" s="250" t="s">
        <v>91</v>
      </c>
      <c r="AV177" s="14" t="s">
        <v>91</v>
      </c>
      <c r="AW177" s="14" t="s">
        <v>40</v>
      </c>
      <c r="AX177" s="14" t="s">
        <v>81</v>
      </c>
      <c r="AY177" s="250" t="s">
        <v>135</v>
      </c>
    </row>
    <row r="178" s="2" customFormat="1" ht="16.5" customHeight="1">
      <c r="A178" s="42"/>
      <c r="B178" s="43"/>
      <c r="C178" s="210" t="s">
        <v>261</v>
      </c>
      <c r="D178" s="210" t="s">
        <v>138</v>
      </c>
      <c r="E178" s="211" t="s">
        <v>1329</v>
      </c>
      <c r="F178" s="212" t="s">
        <v>1330</v>
      </c>
      <c r="G178" s="213" t="s">
        <v>141</v>
      </c>
      <c r="H178" s="214">
        <v>9.3000000000000007</v>
      </c>
      <c r="I178" s="215"/>
      <c r="J178" s="216">
        <f>ROUND(I178*H178,2)</f>
        <v>0</v>
      </c>
      <c r="K178" s="212" t="s">
        <v>142</v>
      </c>
      <c r="L178" s="48"/>
      <c r="M178" s="217" t="s">
        <v>42</v>
      </c>
      <c r="N178" s="218" t="s">
        <v>52</v>
      </c>
      <c r="O178" s="88"/>
      <c r="P178" s="219">
        <f>O178*H178</f>
        <v>0</v>
      </c>
      <c r="Q178" s="219">
        <v>0.0029399999999999999</v>
      </c>
      <c r="R178" s="219">
        <f>Q178*H178</f>
        <v>0.027342000000000002</v>
      </c>
      <c r="S178" s="219">
        <v>0</v>
      </c>
      <c r="T178" s="220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1" t="s">
        <v>97</v>
      </c>
      <c r="AT178" s="221" t="s">
        <v>138</v>
      </c>
      <c r="AU178" s="221" t="s">
        <v>91</v>
      </c>
      <c r="AY178" s="20" t="s">
        <v>135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20" t="s">
        <v>86</v>
      </c>
      <c r="BK178" s="222">
        <f>ROUND(I178*H178,2)</f>
        <v>0</v>
      </c>
      <c r="BL178" s="20" t="s">
        <v>97</v>
      </c>
      <c r="BM178" s="221" t="s">
        <v>1331</v>
      </c>
    </row>
    <row r="179" s="2" customFormat="1">
      <c r="A179" s="42"/>
      <c r="B179" s="43"/>
      <c r="C179" s="44"/>
      <c r="D179" s="223" t="s">
        <v>144</v>
      </c>
      <c r="E179" s="44"/>
      <c r="F179" s="224" t="s">
        <v>1332</v>
      </c>
      <c r="G179" s="44"/>
      <c r="H179" s="44"/>
      <c r="I179" s="225"/>
      <c r="J179" s="44"/>
      <c r="K179" s="44"/>
      <c r="L179" s="48"/>
      <c r="M179" s="226"/>
      <c r="N179" s="227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144</v>
      </c>
      <c r="AU179" s="20" t="s">
        <v>91</v>
      </c>
    </row>
    <row r="180" s="2" customFormat="1">
      <c r="A180" s="42"/>
      <c r="B180" s="43"/>
      <c r="C180" s="44"/>
      <c r="D180" s="228" t="s">
        <v>146</v>
      </c>
      <c r="E180" s="44"/>
      <c r="F180" s="229" t="s">
        <v>1333</v>
      </c>
      <c r="G180" s="44"/>
      <c r="H180" s="44"/>
      <c r="I180" s="225"/>
      <c r="J180" s="44"/>
      <c r="K180" s="44"/>
      <c r="L180" s="48"/>
      <c r="M180" s="226"/>
      <c r="N180" s="227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146</v>
      </c>
      <c r="AU180" s="20" t="s">
        <v>91</v>
      </c>
    </row>
    <row r="181" s="13" customFormat="1">
      <c r="A181" s="13"/>
      <c r="B181" s="230"/>
      <c r="C181" s="231"/>
      <c r="D181" s="223" t="s">
        <v>148</v>
      </c>
      <c r="E181" s="232" t="s">
        <v>42</v>
      </c>
      <c r="F181" s="233" t="s">
        <v>1334</v>
      </c>
      <c r="G181" s="231"/>
      <c r="H181" s="232" t="s">
        <v>42</v>
      </c>
      <c r="I181" s="234"/>
      <c r="J181" s="231"/>
      <c r="K181" s="231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148</v>
      </c>
      <c r="AU181" s="239" t="s">
        <v>91</v>
      </c>
      <c r="AV181" s="13" t="s">
        <v>86</v>
      </c>
      <c r="AW181" s="13" t="s">
        <v>40</v>
      </c>
      <c r="AX181" s="13" t="s">
        <v>81</v>
      </c>
      <c r="AY181" s="239" t="s">
        <v>135</v>
      </c>
    </row>
    <row r="182" s="14" customFormat="1">
      <c r="A182" s="14"/>
      <c r="B182" s="240"/>
      <c r="C182" s="241"/>
      <c r="D182" s="223" t="s">
        <v>148</v>
      </c>
      <c r="E182" s="242" t="s">
        <v>42</v>
      </c>
      <c r="F182" s="243" t="s">
        <v>1335</v>
      </c>
      <c r="G182" s="241"/>
      <c r="H182" s="244">
        <v>9.3000000000000007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148</v>
      </c>
      <c r="AU182" s="250" t="s">
        <v>91</v>
      </c>
      <c r="AV182" s="14" t="s">
        <v>91</v>
      </c>
      <c r="AW182" s="14" t="s">
        <v>40</v>
      </c>
      <c r="AX182" s="14" t="s">
        <v>81</v>
      </c>
      <c r="AY182" s="250" t="s">
        <v>135</v>
      </c>
    </row>
    <row r="183" s="2" customFormat="1" ht="16.5" customHeight="1">
      <c r="A183" s="42"/>
      <c r="B183" s="43"/>
      <c r="C183" s="210" t="s">
        <v>275</v>
      </c>
      <c r="D183" s="210" t="s">
        <v>138</v>
      </c>
      <c r="E183" s="211" t="s">
        <v>1336</v>
      </c>
      <c r="F183" s="212" t="s">
        <v>1337</v>
      </c>
      <c r="G183" s="213" t="s">
        <v>141</v>
      </c>
      <c r="H183" s="214">
        <v>9.3000000000000007</v>
      </c>
      <c r="I183" s="215"/>
      <c r="J183" s="216">
        <f>ROUND(I183*H183,2)</f>
        <v>0</v>
      </c>
      <c r="K183" s="212" t="s">
        <v>142</v>
      </c>
      <c r="L183" s="48"/>
      <c r="M183" s="217" t="s">
        <v>42</v>
      </c>
      <c r="N183" s="218" t="s">
        <v>52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21" t="s">
        <v>97</v>
      </c>
      <c r="AT183" s="221" t="s">
        <v>138</v>
      </c>
      <c r="AU183" s="221" t="s">
        <v>91</v>
      </c>
      <c r="AY183" s="20" t="s">
        <v>135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20" t="s">
        <v>86</v>
      </c>
      <c r="BK183" s="222">
        <f>ROUND(I183*H183,2)</f>
        <v>0</v>
      </c>
      <c r="BL183" s="20" t="s">
        <v>97</v>
      </c>
      <c r="BM183" s="221" t="s">
        <v>1338</v>
      </c>
    </row>
    <row r="184" s="2" customFormat="1">
      <c r="A184" s="42"/>
      <c r="B184" s="43"/>
      <c r="C184" s="44"/>
      <c r="D184" s="223" t="s">
        <v>144</v>
      </c>
      <c r="E184" s="44"/>
      <c r="F184" s="224" t="s">
        <v>1339</v>
      </c>
      <c r="G184" s="44"/>
      <c r="H184" s="44"/>
      <c r="I184" s="225"/>
      <c r="J184" s="44"/>
      <c r="K184" s="44"/>
      <c r="L184" s="48"/>
      <c r="M184" s="226"/>
      <c r="N184" s="227"/>
      <c r="O184" s="88"/>
      <c r="P184" s="88"/>
      <c r="Q184" s="88"/>
      <c r="R184" s="88"/>
      <c r="S184" s="88"/>
      <c r="T184" s="89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T184" s="20" t="s">
        <v>144</v>
      </c>
      <c r="AU184" s="20" t="s">
        <v>91</v>
      </c>
    </row>
    <row r="185" s="2" customFormat="1">
      <c r="A185" s="42"/>
      <c r="B185" s="43"/>
      <c r="C185" s="44"/>
      <c r="D185" s="228" t="s">
        <v>146</v>
      </c>
      <c r="E185" s="44"/>
      <c r="F185" s="229" t="s">
        <v>1340</v>
      </c>
      <c r="G185" s="44"/>
      <c r="H185" s="44"/>
      <c r="I185" s="225"/>
      <c r="J185" s="44"/>
      <c r="K185" s="44"/>
      <c r="L185" s="48"/>
      <c r="M185" s="226"/>
      <c r="N185" s="227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146</v>
      </c>
      <c r="AU185" s="20" t="s">
        <v>91</v>
      </c>
    </row>
    <row r="186" s="13" customFormat="1">
      <c r="A186" s="13"/>
      <c r="B186" s="230"/>
      <c r="C186" s="231"/>
      <c r="D186" s="223" t="s">
        <v>148</v>
      </c>
      <c r="E186" s="232" t="s">
        <v>42</v>
      </c>
      <c r="F186" s="233" t="s">
        <v>1334</v>
      </c>
      <c r="G186" s="231"/>
      <c r="H186" s="232" t="s">
        <v>42</v>
      </c>
      <c r="I186" s="234"/>
      <c r="J186" s="231"/>
      <c r="K186" s="231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148</v>
      </c>
      <c r="AU186" s="239" t="s">
        <v>91</v>
      </c>
      <c r="AV186" s="13" t="s">
        <v>86</v>
      </c>
      <c r="AW186" s="13" t="s">
        <v>40</v>
      </c>
      <c r="AX186" s="13" t="s">
        <v>81</v>
      </c>
      <c r="AY186" s="239" t="s">
        <v>135</v>
      </c>
    </row>
    <row r="187" s="14" customFormat="1">
      <c r="A187" s="14"/>
      <c r="B187" s="240"/>
      <c r="C187" s="241"/>
      <c r="D187" s="223" t="s">
        <v>148</v>
      </c>
      <c r="E187" s="242" t="s">
        <v>42</v>
      </c>
      <c r="F187" s="243" t="s">
        <v>1335</v>
      </c>
      <c r="G187" s="241"/>
      <c r="H187" s="244">
        <v>9.3000000000000007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148</v>
      </c>
      <c r="AU187" s="250" t="s">
        <v>91</v>
      </c>
      <c r="AV187" s="14" t="s">
        <v>91</v>
      </c>
      <c r="AW187" s="14" t="s">
        <v>40</v>
      </c>
      <c r="AX187" s="14" t="s">
        <v>81</v>
      </c>
      <c r="AY187" s="250" t="s">
        <v>135</v>
      </c>
    </row>
    <row r="188" s="2" customFormat="1" ht="16.5" customHeight="1">
      <c r="A188" s="42"/>
      <c r="B188" s="43"/>
      <c r="C188" s="210" t="s">
        <v>283</v>
      </c>
      <c r="D188" s="210" t="s">
        <v>138</v>
      </c>
      <c r="E188" s="211" t="s">
        <v>1341</v>
      </c>
      <c r="F188" s="212" t="s">
        <v>1342</v>
      </c>
      <c r="G188" s="213" t="s">
        <v>376</v>
      </c>
      <c r="H188" s="214">
        <v>2.1000000000000001</v>
      </c>
      <c r="I188" s="215"/>
      <c r="J188" s="216">
        <f>ROUND(I188*H188,2)</f>
        <v>0</v>
      </c>
      <c r="K188" s="212" t="s">
        <v>142</v>
      </c>
      <c r="L188" s="48"/>
      <c r="M188" s="217" t="s">
        <v>42</v>
      </c>
      <c r="N188" s="218" t="s">
        <v>52</v>
      </c>
      <c r="O188" s="88"/>
      <c r="P188" s="219">
        <f>O188*H188</f>
        <v>0</v>
      </c>
      <c r="Q188" s="219">
        <v>2.5018699999999998</v>
      </c>
      <c r="R188" s="219">
        <f>Q188*H188</f>
        <v>5.253927</v>
      </c>
      <c r="S188" s="219">
        <v>0</v>
      </c>
      <c r="T188" s="220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1" t="s">
        <v>97</v>
      </c>
      <c r="AT188" s="221" t="s">
        <v>138</v>
      </c>
      <c r="AU188" s="221" t="s">
        <v>91</v>
      </c>
      <c r="AY188" s="20" t="s">
        <v>135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20" t="s">
        <v>86</v>
      </c>
      <c r="BK188" s="222">
        <f>ROUND(I188*H188,2)</f>
        <v>0</v>
      </c>
      <c r="BL188" s="20" t="s">
        <v>97</v>
      </c>
      <c r="BM188" s="221" t="s">
        <v>1343</v>
      </c>
    </row>
    <row r="189" s="2" customFormat="1">
      <c r="A189" s="42"/>
      <c r="B189" s="43"/>
      <c r="C189" s="44"/>
      <c r="D189" s="223" t="s">
        <v>144</v>
      </c>
      <c r="E189" s="44"/>
      <c r="F189" s="224" t="s">
        <v>1344</v>
      </c>
      <c r="G189" s="44"/>
      <c r="H189" s="44"/>
      <c r="I189" s="225"/>
      <c r="J189" s="44"/>
      <c r="K189" s="44"/>
      <c r="L189" s="48"/>
      <c r="M189" s="226"/>
      <c r="N189" s="227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0" t="s">
        <v>144</v>
      </c>
      <c r="AU189" s="20" t="s">
        <v>91</v>
      </c>
    </row>
    <row r="190" s="2" customFormat="1">
      <c r="A190" s="42"/>
      <c r="B190" s="43"/>
      <c r="C190" s="44"/>
      <c r="D190" s="228" t="s">
        <v>146</v>
      </c>
      <c r="E190" s="44"/>
      <c r="F190" s="229" t="s">
        <v>1345</v>
      </c>
      <c r="G190" s="44"/>
      <c r="H190" s="44"/>
      <c r="I190" s="225"/>
      <c r="J190" s="44"/>
      <c r="K190" s="44"/>
      <c r="L190" s="48"/>
      <c r="M190" s="226"/>
      <c r="N190" s="227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146</v>
      </c>
      <c r="AU190" s="20" t="s">
        <v>91</v>
      </c>
    </row>
    <row r="191" s="13" customFormat="1">
      <c r="A191" s="13"/>
      <c r="B191" s="230"/>
      <c r="C191" s="231"/>
      <c r="D191" s="223" t="s">
        <v>148</v>
      </c>
      <c r="E191" s="232" t="s">
        <v>42</v>
      </c>
      <c r="F191" s="233" t="s">
        <v>1327</v>
      </c>
      <c r="G191" s="231"/>
      <c r="H191" s="232" t="s">
        <v>42</v>
      </c>
      <c r="I191" s="234"/>
      <c r="J191" s="231"/>
      <c r="K191" s="231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148</v>
      </c>
      <c r="AU191" s="239" t="s">
        <v>91</v>
      </c>
      <c r="AV191" s="13" t="s">
        <v>86</v>
      </c>
      <c r="AW191" s="13" t="s">
        <v>40</v>
      </c>
      <c r="AX191" s="13" t="s">
        <v>81</v>
      </c>
      <c r="AY191" s="239" t="s">
        <v>135</v>
      </c>
    </row>
    <row r="192" s="14" customFormat="1">
      <c r="A192" s="14"/>
      <c r="B192" s="240"/>
      <c r="C192" s="241"/>
      <c r="D192" s="223" t="s">
        <v>148</v>
      </c>
      <c r="E192" s="242" t="s">
        <v>42</v>
      </c>
      <c r="F192" s="243" t="s">
        <v>1346</v>
      </c>
      <c r="G192" s="241"/>
      <c r="H192" s="244">
        <v>2.1000000000000001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148</v>
      </c>
      <c r="AU192" s="250" t="s">
        <v>91</v>
      </c>
      <c r="AV192" s="14" t="s">
        <v>91</v>
      </c>
      <c r="AW192" s="14" t="s">
        <v>40</v>
      </c>
      <c r="AX192" s="14" t="s">
        <v>81</v>
      </c>
      <c r="AY192" s="250" t="s">
        <v>135</v>
      </c>
    </row>
    <row r="193" s="2" customFormat="1" ht="16.5" customHeight="1">
      <c r="A193" s="42"/>
      <c r="B193" s="43"/>
      <c r="C193" s="210" t="s">
        <v>290</v>
      </c>
      <c r="D193" s="210" t="s">
        <v>138</v>
      </c>
      <c r="E193" s="211" t="s">
        <v>1347</v>
      </c>
      <c r="F193" s="212" t="s">
        <v>1348</v>
      </c>
      <c r="G193" s="213" t="s">
        <v>141</v>
      </c>
      <c r="H193" s="214">
        <v>11.699999999999999</v>
      </c>
      <c r="I193" s="215"/>
      <c r="J193" s="216">
        <f>ROUND(I193*H193,2)</f>
        <v>0</v>
      </c>
      <c r="K193" s="212" t="s">
        <v>142</v>
      </c>
      <c r="L193" s="48"/>
      <c r="M193" s="217" t="s">
        <v>42</v>
      </c>
      <c r="N193" s="218" t="s">
        <v>52</v>
      </c>
      <c r="O193" s="88"/>
      <c r="P193" s="219">
        <f>O193*H193</f>
        <v>0</v>
      </c>
      <c r="Q193" s="219">
        <v>0.0026900000000000001</v>
      </c>
      <c r="R193" s="219">
        <f>Q193*H193</f>
        <v>0.031473000000000001</v>
      </c>
      <c r="S193" s="219">
        <v>0</v>
      </c>
      <c r="T193" s="220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1" t="s">
        <v>97</v>
      </c>
      <c r="AT193" s="221" t="s">
        <v>138</v>
      </c>
      <c r="AU193" s="221" t="s">
        <v>91</v>
      </c>
      <c r="AY193" s="20" t="s">
        <v>135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20" t="s">
        <v>86</v>
      </c>
      <c r="BK193" s="222">
        <f>ROUND(I193*H193,2)</f>
        <v>0</v>
      </c>
      <c r="BL193" s="20" t="s">
        <v>97</v>
      </c>
      <c r="BM193" s="221" t="s">
        <v>1349</v>
      </c>
    </row>
    <row r="194" s="2" customFormat="1">
      <c r="A194" s="42"/>
      <c r="B194" s="43"/>
      <c r="C194" s="44"/>
      <c r="D194" s="223" t="s">
        <v>144</v>
      </c>
      <c r="E194" s="44"/>
      <c r="F194" s="224" t="s">
        <v>1350</v>
      </c>
      <c r="G194" s="44"/>
      <c r="H194" s="44"/>
      <c r="I194" s="225"/>
      <c r="J194" s="44"/>
      <c r="K194" s="44"/>
      <c r="L194" s="48"/>
      <c r="M194" s="226"/>
      <c r="N194" s="227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144</v>
      </c>
      <c r="AU194" s="20" t="s">
        <v>91</v>
      </c>
    </row>
    <row r="195" s="2" customFormat="1">
      <c r="A195" s="42"/>
      <c r="B195" s="43"/>
      <c r="C195" s="44"/>
      <c r="D195" s="228" t="s">
        <v>146</v>
      </c>
      <c r="E195" s="44"/>
      <c r="F195" s="229" t="s">
        <v>1351</v>
      </c>
      <c r="G195" s="44"/>
      <c r="H195" s="44"/>
      <c r="I195" s="225"/>
      <c r="J195" s="44"/>
      <c r="K195" s="44"/>
      <c r="L195" s="48"/>
      <c r="M195" s="226"/>
      <c r="N195" s="227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0" t="s">
        <v>146</v>
      </c>
      <c r="AU195" s="20" t="s">
        <v>91</v>
      </c>
    </row>
    <row r="196" s="13" customFormat="1">
      <c r="A196" s="13"/>
      <c r="B196" s="230"/>
      <c r="C196" s="231"/>
      <c r="D196" s="223" t="s">
        <v>148</v>
      </c>
      <c r="E196" s="232" t="s">
        <v>42</v>
      </c>
      <c r="F196" s="233" t="s">
        <v>1334</v>
      </c>
      <c r="G196" s="231"/>
      <c r="H196" s="232" t="s">
        <v>42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148</v>
      </c>
      <c r="AU196" s="239" t="s">
        <v>91</v>
      </c>
      <c r="AV196" s="13" t="s">
        <v>86</v>
      </c>
      <c r="AW196" s="13" t="s">
        <v>40</v>
      </c>
      <c r="AX196" s="13" t="s">
        <v>81</v>
      </c>
      <c r="AY196" s="239" t="s">
        <v>135</v>
      </c>
    </row>
    <row r="197" s="14" customFormat="1">
      <c r="A197" s="14"/>
      <c r="B197" s="240"/>
      <c r="C197" s="241"/>
      <c r="D197" s="223" t="s">
        <v>148</v>
      </c>
      <c r="E197" s="242" t="s">
        <v>42</v>
      </c>
      <c r="F197" s="243" t="s">
        <v>1352</v>
      </c>
      <c r="G197" s="241"/>
      <c r="H197" s="244">
        <v>11.699999999999999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148</v>
      </c>
      <c r="AU197" s="250" t="s">
        <v>91</v>
      </c>
      <c r="AV197" s="14" t="s">
        <v>91</v>
      </c>
      <c r="AW197" s="14" t="s">
        <v>40</v>
      </c>
      <c r="AX197" s="14" t="s">
        <v>81</v>
      </c>
      <c r="AY197" s="250" t="s">
        <v>135</v>
      </c>
    </row>
    <row r="198" s="2" customFormat="1" ht="16.5" customHeight="1">
      <c r="A198" s="42"/>
      <c r="B198" s="43"/>
      <c r="C198" s="210" t="s">
        <v>7</v>
      </c>
      <c r="D198" s="210" t="s">
        <v>138</v>
      </c>
      <c r="E198" s="211" t="s">
        <v>1353</v>
      </c>
      <c r="F198" s="212" t="s">
        <v>1354</v>
      </c>
      <c r="G198" s="213" t="s">
        <v>141</v>
      </c>
      <c r="H198" s="214">
        <v>11.699999999999999</v>
      </c>
      <c r="I198" s="215"/>
      <c r="J198" s="216">
        <f>ROUND(I198*H198,2)</f>
        <v>0</v>
      </c>
      <c r="K198" s="212" t="s">
        <v>142</v>
      </c>
      <c r="L198" s="48"/>
      <c r="M198" s="217" t="s">
        <v>42</v>
      </c>
      <c r="N198" s="218" t="s">
        <v>52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1" t="s">
        <v>97</v>
      </c>
      <c r="AT198" s="221" t="s">
        <v>138</v>
      </c>
      <c r="AU198" s="221" t="s">
        <v>91</v>
      </c>
      <c r="AY198" s="20" t="s">
        <v>135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20" t="s">
        <v>86</v>
      </c>
      <c r="BK198" s="222">
        <f>ROUND(I198*H198,2)</f>
        <v>0</v>
      </c>
      <c r="BL198" s="20" t="s">
        <v>97</v>
      </c>
      <c r="BM198" s="221" t="s">
        <v>1355</v>
      </c>
    </row>
    <row r="199" s="2" customFormat="1">
      <c r="A199" s="42"/>
      <c r="B199" s="43"/>
      <c r="C199" s="44"/>
      <c r="D199" s="223" t="s">
        <v>144</v>
      </c>
      <c r="E199" s="44"/>
      <c r="F199" s="224" t="s">
        <v>1356</v>
      </c>
      <c r="G199" s="44"/>
      <c r="H199" s="44"/>
      <c r="I199" s="225"/>
      <c r="J199" s="44"/>
      <c r="K199" s="44"/>
      <c r="L199" s="48"/>
      <c r="M199" s="226"/>
      <c r="N199" s="227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0" t="s">
        <v>144</v>
      </c>
      <c r="AU199" s="20" t="s">
        <v>91</v>
      </c>
    </row>
    <row r="200" s="2" customFormat="1">
      <c r="A200" s="42"/>
      <c r="B200" s="43"/>
      <c r="C200" s="44"/>
      <c r="D200" s="228" t="s">
        <v>146</v>
      </c>
      <c r="E200" s="44"/>
      <c r="F200" s="229" t="s">
        <v>1357</v>
      </c>
      <c r="G200" s="44"/>
      <c r="H200" s="44"/>
      <c r="I200" s="225"/>
      <c r="J200" s="44"/>
      <c r="K200" s="44"/>
      <c r="L200" s="48"/>
      <c r="M200" s="226"/>
      <c r="N200" s="227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146</v>
      </c>
      <c r="AU200" s="20" t="s">
        <v>91</v>
      </c>
    </row>
    <row r="201" s="13" customFormat="1">
      <c r="A201" s="13"/>
      <c r="B201" s="230"/>
      <c r="C201" s="231"/>
      <c r="D201" s="223" t="s">
        <v>148</v>
      </c>
      <c r="E201" s="232" t="s">
        <v>42</v>
      </c>
      <c r="F201" s="233" t="s">
        <v>1334</v>
      </c>
      <c r="G201" s="231"/>
      <c r="H201" s="232" t="s">
        <v>42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148</v>
      </c>
      <c r="AU201" s="239" t="s">
        <v>91</v>
      </c>
      <c r="AV201" s="13" t="s">
        <v>86</v>
      </c>
      <c r="AW201" s="13" t="s">
        <v>40</v>
      </c>
      <c r="AX201" s="13" t="s">
        <v>81</v>
      </c>
      <c r="AY201" s="239" t="s">
        <v>135</v>
      </c>
    </row>
    <row r="202" s="14" customFormat="1">
      <c r="A202" s="14"/>
      <c r="B202" s="240"/>
      <c r="C202" s="241"/>
      <c r="D202" s="223" t="s">
        <v>148</v>
      </c>
      <c r="E202" s="242" t="s">
        <v>42</v>
      </c>
      <c r="F202" s="243" t="s">
        <v>1352</v>
      </c>
      <c r="G202" s="241"/>
      <c r="H202" s="244">
        <v>11.699999999999999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148</v>
      </c>
      <c r="AU202" s="250" t="s">
        <v>91</v>
      </c>
      <c r="AV202" s="14" t="s">
        <v>91</v>
      </c>
      <c r="AW202" s="14" t="s">
        <v>40</v>
      </c>
      <c r="AX202" s="14" t="s">
        <v>81</v>
      </c>
      <c r="AY202" s="250" t="s">
        <v>135</v>
      </c>
    </row>
    <row r="203" s="2" customFormat="1" ht="24.15" customHeight="1">
      <c r="A203" s="42"/>
      <c r="B203" s="43"/>
      <c r="C203" s="210" t="s">
        <v>301</v>
      </c>
      <c r="D203" s="210" t="s">
        <v>138</v>
      </c>
      <c r="E203" s="211" t="s">
        <v>1358</v>
      </c>
      <c r="F203" s="212" t="s">
        <v>1359</v>
      </c>
      <c r="G203" s="213" t="s">
        <v>286</v>
      </c>
      <c r="H203" s="214">
        <v>6</v>
      </c>
      <c r="I203" s="215"/>
      <c r="J203" s="216">
        <f>ROUND(I203*H203,2)</f>
        <v>0</v>
      </c>
      <c r="K203" s="212" t="s">
        <v>142</v>
      </c>
      <c r="L203" s="48"/>
      <c r="M203" s="217" t="s">
        <v>42</v>
      </c>
      <c r="N203" s="218" t="s">
        <v>52</v>
      </c>
      <c r="O203" s="88"/>
      <c r="P203" s="219">
        <f>O203*H203</f>
        <v>0</v>
      </c>
      <c r="Q203" s="219">
        <v>0.20716000000000001</v>
      </c>
      <c r="R203" s="219">
        <f>Q203*H203</f>
        <v>1.2429600000000001</v>
      </c>
      <c r="S203" s="219">
        <v>0</v>
      </c>
      <c r="T203" s="220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21" t="s">
        <v>97</v>
      </c>
      <c r="AT203" s="221" t="s">
        <v>138</v>
      </c>
      <c r="AU203" s="221" t="s">
        <v>91</v>
      </c>
      <c r="AY203" s="20" t="s">
        <v>135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20" t="s">
        <v>86</v>
      </c>
      <c r="BK203" s="222">
        <f>ROUND(I203*H203,2)</f>
        <v>0</v>
      </c>
      <c r="BL203" s="20" t="s">
        <v>97</v>
      </c>
      <c r="BM203" s="221" t="s">
        <v>1360</v>
      </c>
    </row>
    <row r="204" s="2" customFormat="1">
      <c r="A204" s="42"/>
      <c r="B204" s="43"/>
      <c r="C204" s="44"/>
      <c r="D204" s="223" t="s">
        <v>144</v>
      </c>
      <c r="E204" s="44"/>
      <c r="F204" s="224" t="s">
        <v>1361</v>
      </c>
      <c r="G204" s="44"/>
      <c r="H204" s="44"/>
      <c r="I204" s="225"/>
      <c r="J204" s="44"/>
      <c r="K204" s="44"/>
      <c r="L204" s="48"/>
      <c r="M204" s="226"/>
      <c r="N204" s="227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0" t="s">
        <v>144</v>
      </c>
      <c r="AU204" s="20" t="s">
        <v>91</v>
      </c>
    </row>
    <row r="205" s="2" customFormat="1">
      <c r="A205" s="42"/>
      <c r="B205" s="43"/>
      <c r="C205" s="44"/>
      <c r="D205" s="228" t="s">
        <v>146</v>
      </c>
      <c r="E205" s="44"/>
      <c r="F205" s="229" t="s">
        <v>1362</v>
      </c>
      <c r="G205" s="44"/>
      <c r="H205" s="44"/>
      <c r="I205" s="225"/>
      <c r="J205" s="44"/>
      <c r="K205" s="44"/>
      <c r="L205" s="48"/>
      <c r="M205" s="226"/>
      <c r="N205" s="227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0" t="s">
        <v>146</v>
      </c>
      <c r="AU205" s="20" t="s">
        <v>91</v>
      </c>
    </row>
    <row r="206" s="13" customFormat="1">
      <c r="A206" s="13"/>
      <c r="B206" s="230"/>
      <c r="C206" s="231"/>
      <c r="D206" s="223" t="s">
        <v>148</v>
      </c>
      <c r="E206" s="232" t="s">
        <v>42</v>
      </c>
      <c r="F206" s="233" t="s">
        <v>1334</v>
      </c>
      <c r="G206" s="231"/>
      <c r="H206" s="232" t="s">
        <v>42</v>
      </c>
      <c r="I206" s="234"/>
      <c r="J206" s="231"/>
      <c r="K206" s="231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148</v>
      </c>
      <c r="AU206" s="239" t="s">
        <v>91</v>
      </c>
      <c r="AV206" s="13" t="s">
        <v>86</v>
      </c>
      <c r="AW206" s="13" t="s">
        <v>40</v>
      </c>
      <c r="AX206" s="13" t="s">
        <v>81</v>
      </c>
      <c r="AY206" s="239" t="s">
        <v>135</v>
      </c>
    </row>
    <row r="207" s="14" customFormat="1">
      <c r="A207" s="14"/>
      <c r="B207" s="240"/>
      <c r="C207" s="241"/>
      <c r="D207" s="223" t="s">
        <v>148</v>
      </c>
      <c r="E207" s="242" t="s">
        <v>42</v>
      </c>
      <c r="F207" s="243" t="s">
        <v>1363</v>
      </c>
      <c r="G207" s="241"/>
      <c r="H207" s="244">
        <v>6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148</v>
      </c>
      <c r="AU207" s="250" t="s">
        <v>91</v>
      </c>
      <c r="AV207" s="14" t="s">
        <v>91</v>
      </c>
      <c r="AW207" s="14" t="s">
        <v>40</v>
      </c>
      <c r="AX207" s="14" t="s">
        <v>81</v>
      </c>
      <c r="AY207" s="250" t="s">
        <v>135</v>
      </c>
    </row>
    <row r="208" s="2" customFormat="1" ht="16.5" customHeight="1">
      <c r="A208" s="42"/>
      <c r="B208" s="43"/>
      <c r="C208" s="251" t="s">
        <v>308</v>
      </c>
      <c r="D208" s="251" t="s">
        <v>155</v>
      </c>
      <c r="E208" s="252" t="s">
        <v>1364</v>
      </c>
      <c r="F208" s="253" t="s">
        <v>1365</v>
      </c>
      <c r="G208" s="254" t="s">
        <v>286</v>
      </c>
      <c r="H208" s="255">
        <v>4.04</v>
      </c>
      <c r="I208" s="256"/>
      <c r="J208" s="257">
        <f>ROUND(I208*H208,2)</f>
        <v>0</v>
      </c>
      <c r="K208" s="253" t="s">
        <v>142</v>
      </c>
      <c r="L208" s="258"/>
      <c r="M208" s="259" t="s">
        <v>42</v>
      </c>
      <c r="N208" s="260" t="s">
        <v>52</v>
      </c>
      <c r="O208" s="88"/>
      <c r="P208" s="219">
        <f>O208*H208</f>
        <v>0</v>
      </c>
      <c r="Q208" s="219">
        <v>5.9379999999999997</v>
      </c>
      <c r="R208" s="219">
        <f>Q208*H208</f>
        <v>23.989519999999999</v>
      </c>
      <c r="S208" s="219">
        <v>0</v>
      </c>
      <c r="T208" s="220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21" t="s">
        <v>159</v>
      </c>
      <c r="AT208" s="221" t="s">
        <v>155</v>
      </c>
      <c r="AU208" s="221" t="s">
        <v>91</v>
      </c>
      <c r="AY208" s="20" t="s">
        <v>135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20" t="s">
        <v>86</v>
      </c>
      <c r="BK208" s="222">
        <f>ROUND(I208*H208,2)</f>
        <v>0</v>
      </c>
      <c r="BL208" s="20" t="s">
        <v>97</v>
      </c>
      <c r="BM208" s="221" t="s">
        <v>1366</v>
      </c>
    </row>
    <row r="209" s="2" customFormat="1">
      <c r="A209" s="42"/>
      <c r="B209" s="43"/>
      <c r="C209" s="44"/>
      <c r="D209" s="223" t="s">
        <v>144</v>
      </c>
      <c r="E209" s="44"/>
      <c r="F209" s="224" t="s">
        <v>1365</v>
      </c>
      <c r="G209" s="44"/>
      <c r="H209" s="44"/>
      <c r="I209" s="225"/>
      <c r="J209" s="44"/>
      <c r="K209" s="44"/>
      <c r="L209" s="48"/>
      <c r="M209" s="226"/>
      <c r="N209" s="227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0" t="s">
        <v>144</v>
      </c>
      <c r="AU209" s="20" t="s">
        <v>91</v>
      </c>
    </row>
    <row r="210" s="13" customFormat="1">
      <c r="A210" s="13"/>
      <c r="B210" s="230"/>
      <c r="C210" s="231"/>
      <c r="D210" s="223" t="s">
        <v>148</v>
      </c>
      <c r="E210" s="232" t="s">
        <v>42</v>
      </c>
      <c r="F210" s="233" t="s">
        <v>1327</v>
      </c>
      <c r="G210" s="231"/>
      <c r="H210" s="232" t="s">
        <v>42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148</v>
      </c>
      <c r="AU210" s="239" t="s">
        <v>91</v>
      </c>
      <c r="AV210" s="13" t="s">
        <v>86</v>
      </c>
      <c r="AW210" s="13" t="s">
        <v>40</v>
      </c>
      <c r="AX210" s="13" t="s">
        <v>81</v>
      </c>
      <c r="AY210" s="239" t="s">
        <v>135</v>
      </c>
    </row>
    <row r="211" s="14" customFormat="1">
      <c r="A211" s="14"/>
      <c r="B211" s="240"/>
      <c r="C211" s="241"/>
      <c r="D211" s="223" t="s">
        <v>148</v>
      </c>
      <c r="E211" s="242" t="s">
        <v>42</v>
      </c>
      <c r="F211" s="243" t="s">
        <v>1367</v>
      </c>
      <c r="G211" s="241"/>
      <c r="H211" s="244">
        <v>4.04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148</v>
      </c>
      <c r="AU211" s="250" t="s">
        <v>91</v>
      </c>
      <c r="AV211" s="14" t="s">
        <v>91</v>
      </c>
      <c r="AW211" s="14" t="s">
        <v>40</v>
      </c>
      <c r="AX211" s="14" t="s">
        <v>86</v>
      </c>
      <c r="AY211" s="250" t="s">
        <v>135</v>
      </c>
    </row>
    <row r="212" s="2" customFormat="1" ht="16.5" customHeight="1">
      <c r="A212" s="42"/>
      <c r="B212" s="43"/>
      <c r="C212" s="251" t="s">
        <v>315</v>
      </c>
      <c r="D212" s="251" t="s">
        <v>155</v>
      </c>
      <c r="E212" s="252" t="s">
        <v>1368</v>
      </c>
      <c r="F212" s="253" t="s">
        <v>1369</v>
      </c>
      <c r="G212" s="254" t="s">
        <v>286</v>
      </c>
      <c r="H212" s="255">
        <v>2.02</v>
      </c>
      <c r="I212" s="256"/>
      <c r="J212" s="257">
        <f>ROUND(I212*H212,2)</f>
        <v>0</v>
      </c>
      <c r="K212" s="253" t="s">
        <v>42</v>
      </c>
      <c r="L212" s="258"/>
      <c r="M212" s="259" t="s">
        <v>42</v>
      </c>
      <c r="N212" s="260" t="s">
        <v>52</v>
      </c>
      <c r="O212" s="88"/>
      <c r="P212" s="219">
        <f>O212*H212</f>
        <v>0</v>
      </c>
      <c r="Q212" s="219">
        <v>6.5</v>
      </c>
      <c r="R212" s="219">
        <f>Q212*H212</f>
        <v>13.130000000000001</v>
      </c>
      <c r="S212" s="219">
        <v>0</v>
      </c>
      <c r="T212" s="220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1" t="s">
        <v>159</v>
      </c>
      <c r="AT212" s="221" t="s">
        <v>155</v>
      </c>
      <c r="AU212" s="221" t="s">
        <v>91</v>
      </c>
      <c r="AY212" s="20" t="s">
        <v>135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20" t="s">
        <v>86</v>
      </c>
      <c r="BK212" s="222">
        <f>ROUND(I212*H212,2)</f>
        <v>0</v>
      </c>
      <c r="BL212" s="20" t="s">
        <v>97</v>
      </c>
      <c r="BM212" s="221" t="s">
        <v>1370</v>
      </c>
    </row>
    <row r="213" s="2" customFormat="1">
      <c r="A213" s="42"/>
      <c r="B213" s="43"/>
      <c r="C213" s="44"/>
      <c r="D213" s="223" t="s">
        <v>144</v>
      </c>
      <c r="E213" s="44"/>
      <c r="F213" s="224" t="s">
        <v>1371</v>
      </c>
      <c r="G213" s="44"/>
      <c r="H213" s="44"/>
      <c r="I213" s="225"/>
      <c r="J213" s="44"/>
      <c r="K213" s="44"/>
      <c r="L213" s="48"/>
      <c r="M213" s="226"/>
      <c r="N213" s="227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0" t="s">
        <v>144</v>
      </c>
      <c r="AU213" s="20" t="s">
        <v>91</v>
      </c>
    </row>
    <row r="214" s="13" customFormat="1">
      <c r="A214" s="13"/>
      <c r="B214" s="230"/>
      <c r="C214" s="231"/>
      <c r="D214" s="223" t="s">
        <v>148</v>
      </c>
      <c r="E214" s="232" t="s">
        <v>42</v>
      </c>
      <c r="F214" s="233" t="s">
        <v>1327</v>
      </c>
      <c r="G214" s="231"/>
      <c r="H214" s="232" t="s">
        <v>42</v>
      </c>
      <c r="I214" s="234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148</v>
      </c>
      <c r="AU214" s="239" t="s">
        <v>91</v>
      </c>
      <c r="AV214" s="13" t="s">
        <v>86</v>
      </c>
      <c r="AW214" s="13" t="s">
        <v>40</v>
      </c>
      <c r="AX214" s="13" t="s">
        <v>81</v>
      </c>
      <c r="AY214" s="239" t="s">
        <v>135</v>
      </c>
    </row>
    <row r="215" s="14" customFormat="1">
      <c r="A215" s="14"/>
      <c r="B215" s="240"/>
      <c r="C215" s="241"/>
      <c r="D215" s="223" t="s">
        <v>148</v>
      </c>
      <c r="E215" s="242" t="s">
        <v>42</v>
      </c>
      <c r="F215" s="243" t="s">
        <v>1372</v>
      </c>
      <c r="G215" s="241"/>
      <c r="H215" s="244">
        <v>2.02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148</v>
      </c>
      <c r="AU215" s="250" t="s">
        <v>91</v>
      </c>
      <c r="AV215" s="14" t="s">
        <v>91</v>
      </c>
      <c r="AW215" s="14" t="s">
        <v>40</v>
      </c>
      <c r="AX215" s="14" t="s">
        <v>86</v>
      </c>
      <c r="AY215" s="250" t="s">
        <v>135</v>
      </c>
    </row>
    <row r="216" s="2" customFormat="1" ht="33" customHeight="1">
      <c r="A216" s="42"/>
      <c r="B216" s="43"/>
      <c r="C216" s="210" t="s">
        <v>321</v>
      </c>
      <c r="D216" s="210" t="s">
        <v>138</v>
      </c>
      <c r="E216" s="211" t="s">
        <v>1373</v>
      </c>
      <c r="F216" s="212" t="s">
        <v>1374</v>
      </c>
      <c r="G216" s="213" t="s">
        <v>141</v>
      </c>
      <c r="H216" s="214">
        <v>5</v>
      </c>
      <c r="I216" s="215"/>
      <c r="J216" s="216">
        <f>ROUND(I216*H216,2)</f>
        <v>0</v>
      </c>
      <c r="K216" s="212" t="s">
        <v>142</v>
      </c>
      <c r="L216" s="48"/>
      <c r="M216" s="217" t="s">
        <v>42</v>
      </c>
      <c r="N216" s="218" t="s">
        <v>52</v>
      </c>
      <c r="O216" s="88"/>
      <c r="P216" s="219">
        <f>O216*H216</f>
        <v>0</v>
      </c>
      <c r="Q216" s="219">
        <v>0.78061999999999998</v>
      </c>
      <c r="R216" s="219">
        <f>Q216*H216</f>
        <v>3.9030999999999998</v>
      </c>
      <c r="S216" s="219">
        <v>0</v>
      </c>
      <c r="T216" s="220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1" t="s">
        <v>97</v>
      </c>
      <c r="AT216" s="221" t="s">
        <v>138</v>
      </c>
      <c r="AU216" s="221" t="s">
        <v>91</v>
      </c>
      <c r="AY216" s="20" t="s">
        <v>135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20" t="s">
        <v>86</v>
      </c>
      <c r="BK216" s="222">
        <f>ROUND(I216*H216,2)</f>
        <v>0</v>
      </c>
      <c r="BL216" s="20" t="s">
        <v>97</v>
      </c>
      <c r="BM216" s="221" t="s">
        <v>1375</v>
      </c>
    </row>
    <row r="217" s="2" customFormat="1">
      <c r="A217" s="42"/>
      <c r="B217" s="43"/>
      <c r="C217" s="44"/>
      <c r="D217" s="223" t="s">
        <v>144</v>
      </c>
      <c r="E217" s="44"/>
      <c r="F217" s="224" t="s">
        <v>1376</v>
      </c>
      <c r="G217" s="44"/>
      <c r="H217" s="44"/>
      <c r="I217" s="225"/>
      <c r="J217" s="44"/>
      <c r="K217" s="44"/>
      <c r="L217" s="48"/>
      <c r="M217" s="226"/>
      <c r="N217" s="227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144</v>
      </c>
      <c r="AU217" s="20" t="s">
        <v>91</v>
      </c>
    </row>
    <row r="218" s="2" customFormat="1">
      <c r="A218" s="42"/>
      <c r="B218" s="43"/>
      <c r="C218" s="44"/>
      <c r="D218" s="228" t="s">
        <v>146</v>
      </c>
      <c r="E218" s="44"/>
      <c r="F218" s="229" t="s">
        <v>1377</v>
      </c>
      <c r="G218" s="44"/>
      <c r="H218" s="44"/>
      <c r="I218" s="225"/>
      <c r="J218" s="44"/>
      <c r="K218" s="44"/>
      <c r="L218" s="48"/>
      <c r="M218" s="226"/>
      <c r="N218" s="227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0" t="s">
        <v>146</v>
      </c>
      <c r="AU218" s="20" t="s">
        <v>91</v>
      </c>
    </row>
    <row r="219" s="13" customFormat="1">
      <c r="A219" s="13"/>
      <c r="B219" s="230"/>
      <c r="C219" s="231"/>
      <c r="D219" s="223" t="s">
        <v>148</v>
      </c>
      <c r="E219" s="232" t="s">
        <v>42</v>
      </c>
      <c r="F219" s="233" t="s">
        <v>1327</v>
      </c>
      <c r="G219" s="231"/>
      <c r="H219" s="232" t="s">
        <v>42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148</v>
      </c>
      <c r="AU219" s="239" t="s">
        <v>91</v>
      </c>
      <c r="AV219" s="13" t="s">
        <v>86</v>
      </c>
      <c r="AW219" s="13" t="s">
        <v>40</v>
      </c>
      <c r="AX219" s="13" t="s">
        <v>81</v>
      </c>
      <c r="AY219" s="239" t="s">
        <v>135</v>
      </c>
    </row>
    <row r="220" s="14" customFormat="1">
      <c r="A220" s="14"/>
      <c r="B220" s="240"/>
      <c r="C220" s="241"/>
      <c r="D220" s="223" t="s">
        <v>148</v>
      </c>
      <c r="E220" s="242" t="s">
        <v>42</v>
      </c>
      <c r="F220" s="243" t="s">
        <v>1378</v>
      </c>
      <c r="G220" s="241"/>
      <c r="H220" s="244">
        <v>5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148</v>
      </c>
      <c r="AU220" s="250" t="s">
        <v>91</v>
      </c>
      <c r="AV220" s="14" t="s">
        <v>91</v>
      </c>
      <c r="AW220" s="14" t="s">
        <v>40</v>
      </c>
      <c r="AX220" s="14" t="s">
        <v>86</v>
      </c>
      <c r="AY220" s="250" t="s">
        <v>135</v>
      </c>
    </row>
    <row r="221" s="2" customFormat="1" ht="24.15" customHeight="1">
      <c r="A221" s="42"/>
      <c r="B221" s="43"/>
      <c r="C221" s="210" t="s">
        <v>329</v>
      </c>
      <c r="D221" s="210" t="s">
        <v>138</v>
      </c>
      <c r="E221" s="211" t="s">
        <v>1379</v>
      </c>
      <c r="F221" s="212" t="s">
        <v>1380</v>
      </c>
      <c r="G221" s="213" t="s">
        <v>158</v>
      </c>
      <c r="H221" s="214">
        <v>79.102000000000004</v>
      </c>
      <c r="I221" s="215"/>
      <c r="J221" s="216">
        <f>ROUND(I221*H221,2)</f>
        <v>0</v>
      </c>
      <c r="K221" s="212" t="s">
        <v>142</v>
      </c>
      <c r="L221" s="48"/>
      <c r="M221" s="217" t="s">
        <v>42</v>
      </c>
      <c r="N221" s="218" t="s">
        <v>52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1" t="s">
        <v>97</v>
      </c>
      <c r="AT221" s="221" t="s">
        <v>138</v>
      </c>
      <c r="AU221" s="221" t="s">
        <v>91</v>
      </c>
      <c r="AY221" s="20" t="s">
        <v>135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20" t="s">
        <v>86</v>
      </c>
      <c r="BK221" s="222">
        <f>ROUND(I221*H221,2)</f>
        <v>0</v>
      </c>
      <c r="BL221" s="20" t="s">
        <v>97</v>
      </c>
      <c r="BM221" s="221" t="s">
        <v>1381</v>
      </c>
    </row>
    <row r="222" s="2" customFormat="1">
      <c r="A222" s="42"/>
      <c r="B222" s="43"/>
      <c r="C222" s="44"/>
      <c r="D222" s="223" t="s">
        <v>144</v>
      </c>
      <c r="E222" s="44"/>
      <c r="F222" s="224" t="s">
        <v>1382</v>
      </c>
      <c r="G222" s="44"/>
      <c r="H222" s="44"/>
      <c r="I222" s="225"/>
      <c r="J222" s="44"/>
      <c r="K222" s="44"/>
      <c r="L222" s="48"/>
      <c r="M222" s="226"/>
      <c r="N222" s="227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144</v>
      </c>
      <c r="AU222" s="20" t="s">
        <v>91</v>
      </c>
    </row>
    <row r="223" s="2" customFormat="1">
      <c r="A223" s="42"/>
      <c r="B223" s="43"/>
      <c r="C223" s="44"/>
      <c r="D223" s="228" t="s">
        <v>146</v>
      </c>
      <c r="E223" s="44"/>
      <c r="F223" s="229" t="s">
        <v>1383</v>
      </c>
      <c r="G223" s="44"/>
      <c r="H223" s="44"/>
      <c r="I223" s="225"/>
      <c r="J223" s="44"/>
      <c r="K223" s="44"/>
      <c r="L223" s="48"/>
      <c r="M223" s="226"/>
      <c r="N223" s="227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146</v>
      </c>
      <c r="AU223" s="20" t="s">
        <v>91</v>
      </c>
    </row>
    <row r="224" s="12" customFormat="1" ht="22.8" customHeight="1">
      <c r="A224" s="12"/>
      <c r="B224" s="194"/>
      <c r="C224" s="195"/>
      <c r="D224" s="196" t="s">
        <v>80</v>
      </c>
      <c r="E224" s="208" t="s">
        <v>194</v>
      </c>
      <c r="F224" s="208" t="s">
        <v>195</v>
      </c>
      <c r="G224" s="195"/>
      <c r="H224" s="195"/>
      <c r="I224" s="198"/>
      <c r="J224" s="209">
        <f>BK224</f>
        <v>0</v>
      </c>
      <c r="K224" s="195"/>
      <c r="L224" s="200"/>
      <c r="M224" s="201"/>
      <c r="N224" s="202"/>
      <c r="O224" s="202"/>
      <c r="P224" s="203">
        <f>SUM(P225:P278)</f>
        <v>0</v>
      </c>
      <c r="Q224" s="202"/>
      <c r="R224" s="203">
        <f>SUM(R225:R278)</f>
        <v>49.741783999999996</v>
      </c>
      <c r="S224" s="202"/>
      <c r="T224" s="204">
        <f>SUM(T225:T278)</f>
        <v>30.803999999999995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5" t="s">
        <v>86</v>
      </c>
      <c r="AT224" s="206" t="s">
        <v>80</v>
      </c>
      <c r="AU224" s="206" t="s">
        <v>86</v>
      </c>
      <c r="AY224" s="205" t="s">
        <v>135</v>
      </c>
      <c r="BK224" s="207">
        <f>SUM(BK225:BK278)</f>
        <v>0</v>
      </c>
    </row>
    <row r="225" s="2" customFormat="1" ht="21.75" customHeight="1">
      <c r="A225" s="42"/>
      <c r="B225" s="43"/>
      <c r="C225" s="210" t="s">
        <v>334</v>
      </c>
      <c r="D225" s="210" t="s">
        <v>138</v>
      </c>
      <c r="E225" s="211" t="s">
        <v>1384</v>
      </c>
      <c r="F225" s="212" t="s">
        <v>1385</v>
      </c>
      <c r="G225" s="213" t="s">
        <v>141</v>
      </c>
      <c r="H225" s="214">
        <v>29.5</v>
      </c>
      <c r="I225" s="215"/>
      <c r="J225" s="216">
        <f>ROUND(I225*H225,2)</f>
        <v>0</v>
      </c>
      <c r="K225" s="212" t="s">
        <v>142</v>
      </c>
      <c r="L225" s="48"/>
      <c r="M225" s="217" t="s">
        <v>42</v>
      </c>
      <c r="N225" s="218" t="s">
        <v>52</v>
      </c>
      <c r="O225" s="88"/>
      <c r="P225" s="219">
        <f>O225*H225</f>
        <v>0</v>
      </c>
      <c r="Q225" s="219">
        <v>0.23000000000000001</v>
      </c>
      <c r="R225" s="219">
        <f>Q225*H225</f>
        <v>6.7850000000000001</v>
      </c>
      <c r="S225" s="219">
        <v>0</v>
      </c>
      <c r="T225" s="220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1" t="s">
        <v>97</v>
      </c>
      <c r="AT225" s="221" t="s">
        <v>138</v>
      </c>
      <c r="AU225" s="221" t="s">
        <v>91</v>
      </c>
      <c r="AY225" s="20" t="s">
        <v>135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20" t="s">
        <v>86</v>
      </c>
      <c r="BK225" s="222">
        <f>ROUND(I225*H225,2)</f>
        <v>0</v>
      </c>
      <c r="BL225" s="20" t="s">
        <v>97</v>
      </c>
      <c r="BM225" s="221" t="s">
        <v>1386</v>
      </c>
    </row>
    <row r="226" s="2" customFormat="1">
      <c r="A226" s="42"/>
      <c r="B226" s="43"/>
      <c r="C226" s="44"/>
      <c r="D226" s="223" t="s">
        <v>144</v>
      </c>
      <c r="E226" s="44"/>
      <c r="F226" s="224" t="s">
        <v>1387</v>
      </c>
      <c r="G226" s="44"/>
      <c r="H226" s="44"/>
      <c r="I226" s="225"/>
      <c r="J226" s="44"/>
      <c r="K226" s="44"/>
      <c r="L226" s="48"/>
      <c r="M226" s="226"/>
      <c r="N226" s="227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144</v>
      </c>
      <c r="AU226" s="20" t="s">
        <v>91</v>
      </c>
    </row>
    <row r="227" s="2" customFormat="1">
      <c r="A227" s="42"/>
      <c r="B227" s="43"/>
      <c r="C227" s="44"/>
      <c r="D227" s="228" t="s">
        <v>146</v>
      </c>
      <c r="E227" s="44"/>
      <c r="F227" s="229" t="s">
        <v>1388</v>
      </c>
      <c r="G227" s="44"/>
      <c r="H227" s="44"/>
      <c r="I227" s="225"/>
      <c r="J227" s="44"/>
      <c r="K227" s="44"/>
      <c r="L227" s="48"/>
      <c r="M227" s="226"/>
      <c r="N227" s="227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146</v>
      </c>
      <c r="AU227" s="20" t="s">
        <v>91</v>
      </c>
    </row>
    <row r="228" s="13" customFormat="1">
      <c r="A228" s="13"/>
      <c r="B228" s="230"/>
      <c r="C228" s="231"/>
      <c r="D228" s="223" t="s">
        <v>148</v>
      </c>
      <c r="E228" s="232" t="s">
        <v>42</v>
      </c>
      <c r="F228" s="233" t="s">
        <v>1389</v>
      </c>
      <c r="G228" s="231"/>
      <c r="H228" s="232" t="s">
        <v>42</v>
      </c>
      <c r="I228" s="234"/>
      <c r="J228" s="231"/>
      <c r="K228" s="231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148</v>
      </c>
      <c r="AU228" s="239" t="s">
        <v>91</v>
      </c>
      <c r="AV228" s="13" t="s">
        <v>86</v>
      </c>
      <c r="AW228" s="13" t="s">
        <v>40</v>
      </c>
      <c r="AX228" s="13" t="s">
        <v>81</v>
      </c>
      <c r="AY228" s="239" t="s">
        <v>135</v>
      </c>
    </row>
    <row r="229" s="14" customFormat="1">
      <c r="A229" s="14"/>
      <c r="B229" s="240"/>
      <c r="C229" s="241"/>
      <c r="D229" s="223" t="s">
        <v>148</v>
      </c>
      <c r="E229" s="242" t="s">
        <v>42</v>
      </c>
      <c r="F229" s="243" t="s">
        <v>1390</v>
      </c>
      <c r="G229" s="241"/>
      <c r="H229" s="244">
        <v>29.5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148</v>
      </c>
      <c r="AU229" s="250" t="s">
        <v>91</v>
      </c>
      <c r="AV229" s="14" t="s">
        <v>91</v>
      </c>
      <c r="AW229" s="14" t="s">
        <v>40</v>
      </c>
      <c r="AX229" s="14" t="s">
        <v>86</v>
      </c>
      <c r="AY229" s="250" t="s">
        <v>135</v>
      </c>
    </row>
    <row r="230" s="2" customFormat="1" ht="21.75" customHeight="1">
      <c r="A230" s="42"/>
      <c r="B230" s="43"/>
      <c r="C230" s="210" t="s">
        <v>343</v>
      </c>
      <c r="D230" s="210" t="s">
        <v>138</v>
      </c>
      <c r="E230" s="211" t="s">
        <v>1391</v>
      </c>
      <c r="F230" s="212" t="s">
        <v>1392</v>
      </c>
      <c r="G230" s="213" t="s">
        <v>141</v>
      </c>
      <c r="H230" s="214">
        <v>41.5</v>
      </c>
      <c r="I230" s="215"/>
      <c r="J230" s="216">
        <f>ROUND(I230*H230,2)</f>
        <v>0</v>
      </c>
      <c r="K230" s="212" t="s">
        <v>142</v>
      </c>
      <c r="L230" s="48"/>
      <c r="M230" s="217" t="s">
        <v>42</v>
      </c>
      <c r="N230" s="218" t="s">
        <v>52</v>
      </c>
      <c r="O230" s="88"/>
      <c r="P230" s="219">
        <f>O230*H230</f>
        <v>0</v>
      </c>
      <c r="Q230" s="219">
        <v>0.34499999999999997</v>
      </c>
      <c r="R230" s="219">
        <f>Q230*H230</f>
        <v>14.317499999999999</v>
      </c>
      <c r="S230" s="219">
        <v>0</v>
      </c>
      <c r="T230" s="220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21" t="s">
        <v>97</v>
      </c>
      <c r="AT230" s="221" t="s">
        <v>138</v>
      </c>
      <c r="AU230" s="221" t="s">
        <v>91</v>
      </c>
      <c r="AY230" s="20" t="s">
        <v>135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20" t="s">
        <v>86</v>
      </c>
      <c r="BK230" s="222">
        <f>ROUND(I230*H230,2)</f>
        <v>0</v>
      </c>
      <c r="BL230" s="20" t="s">
        <v>97</v>
      </c>
      <c r="BM230" s="221" t="s">
        <v>1393</v>
      </c>
    </row>
    <row r="231" s="2" customFormat="1">
      <c r="A231" s="42"/>
      <c r="B231" s="43"/>
      <c r="C231" s="44"/>
      <c r="D231" s="223" t="s">
        <v>144</v>
      </c>
      <c r="E231" s="44"/>
      <c r="F231" s="224" t="s">
        <v>1394</v>
      </c>
      <c r="G231" s="44"/>
      <c r="H231" s="44"/>
      <c r="I231" s="225"/>
      <c r="J231" s="44"/>
      <c r="K231" s="44"/>
      <c r="L231" s="48"/>
      <c r="M231" s="226"/>
      <c r="N231" s="227"/>
      <c r="O231" s="88"/>
      <c r="P231" s="88"/>
      <c r="Q231" s="88"/>
      <c r="R231" s="88"/>
      <c r="S231" s="88"/>
      <c r="T231" s="89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T231" s="20" t="s">
        <v>144</v>
      </c>
      <c r="AU231" s="20" t="s">
        <v>91</v>
      </c>
    </row>
    <row r="232" s="2" customFormat="1">
      <c r="A232" s="42"/>
      <c r="B232" s="43"/>
      <c r="C232" s="44"/>
      <c r="D232" s="228" t="s">
        <v>146</v>
      </c>
      <c r="E232" s="44"/>
      <c r="F232" s="229" t="s">
        <v>1395</v>
      </c>
      <c r="G232" s="44"/>
      <c r="H232" s="44"/>
      <c r="I232" s="225"/>
      <c r="J232" s="44"/>
      <c r="K232" s="44"/>
      <c r="L232" s="48"/>
      <c r="M232" s="226"/>
      <c r="N232" s="227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0" t="s">
        <v>146</v>
      </c>
      <c r="AU232" s="20" t="s">
        <v>91</v>
      </c>
    </row>
    <row r="233" s="13" customFormat="1">
      <c r="A233" s="13"/>
      <c r="B233" s="230"/>
      <c r="C233" s="231"/>
      <c r="D233" s="223" t="s">
        <v>148</v>
      </c>
      <c r="E233" s="232" t="s">
        <v>42</v>
      </c>
      <c r="F233" s="233" t="s">
        <v>1396</v>
      </c>
      <c r="G233" s="231"/>
      <c r="H233" s="232" t="s">
        <v>42</v>
      </c>
      <c r="I233" s="234"/>
      <c r="J233" s="231"/>
      <c r="K233" s="231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148</v>
      </c>
      <c r="AU233" s="239" t="s">
        <v>91</v>
      </c>
      <c r="AV233" s="13" t="s">
        <v>86</v>
      </c>
      <c r="AW233" s="13" t="s">
        <v>40</v>
      </c>
      <c r="AX233" s="13" t="s">
        <v>81</v>
      </c>
      <c r="AY233" s="239" t="s">
        <v>135</v>
      </c>
    </row>
    <row r="234" s="14" customFormat="1">
      <c r="A234" s="14"/>
      <c r="B234" s="240"/>
      <c r="C234" s="241"/>
      <c r="D234" s="223" t="s">
        <v>148</v>
      </c>
      <c r="E234" s="242" t="s">
        <v>42</v>
      </c>
      <c r="F234" s="243" t="s">
        <v>1320</v>
      </c>
      <c r="G234" s="241"/>
      <c r="H234" s="244">
        <v>41.5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148</v>
      </c>
      <c r="AU234" s="250" t="s">
        <v>91</v>
      </c>
      <c r="AV234" s="14" t="s">
        <v>91</v>
      </c>
      <c r="AW234" s="14" t="s">
        <v>40</v>
      </c>
      <c r="AX234" s="14" t="s">
        <v>86</v>
      </c>
      <c r="AY234" s="250" t="s">
        <v>135</v>
      </c>
    </row>
    <row r="235" s="2" customFormat="1" ht="21.75" customHeight="1">
      <c r="A235" s="42"/>
      <c r="B235" s="43"/>
      <c r="C235" s="210" t="s">
        <v>348</v>
      </c>
      <c r="D235" s="210" t="s">
        <v>138</v>
      </c>
      <c r="E235" s="211" t="s">
        <v>202</v>
      </c>
      <c r="F235" s="212" t="s">
        <v>203</v>
      </c>
      <c r="G235" s="213" t="s">
        <v>141</v>
      </c>
      <c r="H235" s="214">
        <v>41.5</v>
      </c>
      <c r="I235" s="215"/>
      <c r="J235" s="216">
        <f>ROUND(I235*H235,2)</f>
        <v>0</v>
      </c>
      <c r="K235" s="212" t="s">
        <v>142</v>
      </c>
      <c r="L235" s="48"/>
      <c r="M235" s="217" t="s">
        <v>42</v>
      </c>
      <c r="N235" s="218" t="s">
        <v>52</v>
      </c>
      <c r="O235" s="88"/>
      <c r="P235" s="219">
        <f>O235*H235</f>
        <v>0</v>
      </c>
      <c r="Q235" s="219">
        <v>0.68999999999999995</v>
      </c>
      <c r="R235" s="219">
        <f>Q235*H235</f>
        <v>28.634999999999998</v>
      </c>
      <c r="S235" s="219">
        <v>0</v>
      </c>
      <c r="T235" s="220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1" t="s">
        <v>97</v>
      </c>
      <c r="AT235" s="221" t="s">
        <v>138</v>
      </c>
      <c r="AU235" s="221" t="s">
        <v>91</v>
      </c>
      <c r="AY235" s="20" t="s">
        <v>135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20" t="s">
        <v>86</v>
      </c>
      <c r="BK235" s="222">
        <f>ROUND(I235*H235,2)</f>
        <v>0</v>
      </c>
      <c r="BL235" s="20" t="s">
        <v>97</v>
      </c>
      <c r="BM235" s="221" t="s">
        <v>204</v>
      </c>
    </row>
    <row r="236" s="2" customFormat="1">
      <c r="A236" s="42"/>
      <c r="B236" s="43"/>
      <c r="C236" s="44"/>
      <c r="D236" s="223" t="s">
        <v>144</v>
      </c>
      <c r="E236" s="44"/>
      <c r="F236" s="224" t="s">
        <v>205</v>
      </c>
      <c r="G236" s="44"/>
      <c r="H236" s="44"/>
      <c r="I236" s="225"/>
      <c r="J236" s="44"/>
      <c r="K236" s="44"/>
      <c r="L236" s="48"/>
      <c r="M236" s="226"/>
      <c r="N236" s="227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0" t="s">
        <v>144</v>
      </c>
      <c r="AU236" s="20" t="s">
        <v>91</v>
      </c>
    </row>
    <row r="237" s="2" customFormat="1">
      <c r="A237" s="42"/>
      <c r="B237" s="43"/>
      <c r="C237" s="44"/>
      <c r="D237" s="228" t="s">
        <v>146</v>
      </c>
      <c r="E237" s="44"/>
      <c r="F237" s="229" t="s">
        <v>206</v>
      </c>
      <c r="G237" s="44"/>
      <c r="H237" s="44"/>
      <c r="I237" s="225"/>
      <c r="J237" s="44"/>
      <c r="K237" s="44"/>
      <c r="L237" s="48"/>
      <c r="M237" s="226"/>
      <c r="N237" s="227"/>
      <c r="O237" s="88"/>
      <c r="P237" s="88"/>
      <c r="Q237" s="88"/>
      <c r="R237" s="88"/>
      <c r="S237" s="88"/>
      <c r="T237" s="89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T237" s="20" t="s">
        <v>146</v>
      </c>
      <c r="AU237" s="20" t="s">
        <v>91</v>
      </c>
    </row>
    <row r="238" s="13" customFormat="1">
      <c r="A238" s="13"/>
      <c r="B238" s="230"/>
      <c r="C238" s="231"/>
      <c r="D238" s="223" t="s">
        <v>148</v>
      </c>
      <c r="E238" s="232" t="s">
        <v>42</v>
      </c>
      <c r="F238" s="233" t="s">
        <v>1319</v>
      </c>
      <c r="G238" s="231"/>
      <c r="H238" s="232" t="s">
        <v>42</v>
      </c>
      <c r="I238" s="234"/>
      <c r="J238" s="231"/>
      <c r="K238" s="231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148</v>
      </c>
      <c r="AU238" s="239" t="s">
        <v>91</v>
      </c>
      <c r="AV238" s="13" t="s">
        <v>86</v>
      </c>
      <c r="AW238" s="13" t="s">
        <v>40</v>
      </c>
      <c r="AX238" s="13" t="s">
        <v>81</v>
      </c>
      <c r="AY238" s="239" t="s">
        <v>135</v>
      </c>
    </row>
    <row r="239" s="14" customFormat="1">
      <c r="A239" s="14"/>
      <c r="B239" s="240"/>
      <c r="C239" s="241"/>
      <c r="D239" s="223" t="s">
        <v>148</v>
      </c>
      <c r="E239" s="242" t="s">
        <v>42</v>
      </c>
      <c r="F239" s="243" t="s">
        <v>1320</v>
      </c>
      <c r="G239" s="241"/>
      <c r="H239" s="244">
        <v>41.5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148</v>
      </c>
      <c r="AU239" s="250" t="s">
        <v>91</v>
      </c>
      <c r="AV239" s="14" t="s">
        <v>91</v>
      </c>
      <c r="AW239" s="14" t="s">
        <v>40</v>
      </c>
      <c r="AX239" s="14" t="s">
        <v>86</v>
      </c>
      <c r="AY239" s="250" t="s">
        <v>135</v>
      </c>
    </row>
    <row r="240" s="2" customFormat="1" ht="16.5" customHeight="1">
      <c r="A240" s="42"/>
      <c r="B240" s="43"/>
      <c r="C240" s="210" t="s">
        <v>356</v>
      </c>
      <c r="D240" s="210" t="s">
        <v>138</v>
      </c>
      <c r="E240" s="211" t="s">
        <v>1397</v>
      </c>
      <c r="F240" s="212" t="s">
        <v>1398</v>
      </c>
      <c r="G240" s="213" t="s">
        <v>141</v>
      </c>
      <c r="H240" s="214">
        <v>133.80000000000001</v>
      </c>
      <c r="I240" s="215"/>
      <c r="J240" s="216">
        <f>ROUND(I240*H240,2)</f>
        <v>0</v>
      </c>
      <c r="K240" s="212" t="s">
        <v>142</v>
      </c>
      <c r="L240" s="48"/>
      <c r="M240" s="217" t="s">
        <v>42</v>
      </c>
      <c r="N240" s="218" t="s">
        <v>52</v>
      </c>
      <c r="O240" s="88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21" t="s">
        <v>97</v>
      </c>
      <c r="AT240" s="221" t="s">
        <v>138</v>
      </c>
      <c r="AU240" s="221" t="s">
        <v>91</v>
      </c>
      <c r="AY240" s="20" t="s">
        <v>135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20" t="s">
        <v>86</v>
      </c>
      <c r="BK240" s="222">
        <f>ROUND(I240*H240,2)</f>
        <v>0</v>
      </c>
      <c r="BL240" s="20" t="s">
        <v>97</v>
      </c>
      <c r="BM240" s="221" t="s">
        <v>1399</v>
      </c>
    </row>
    <row r="241" s="2" customFormat="1">
      <c r="A241" s="42"/>
      <c r="B241" s="43"/>
      <c r="C241" s="44"/>
      <c r="D241" s="223" t="s">
        <v>144</v>
      </c>
      <c r="E241" s="44"/>
      <c r="F241" s="224" t="s">
        <v>1400</v>
      </c>
      <c r="G241" s="44"/>
      <c r="H241" s="44"/>
      <c r="I241" s="225"/>
      <c r="J241" s="44"/>
      <c r="K241" s="44"/>
      <c r="L241" s="48"/>
      <c r="M241" s="226"/>
      <c r="N241" s="227"/>
      <c r="O241" s="88"/>
      <c r="P241" s="88"/>
      <c r="Q241" s="88"/>
      <c r="R241" s="88"/>
      <c r="S241" s="88"/>
      <c r="T241" s="89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T241" s="20" t="s">
        <v>144</v>
      </c>
      <c r="AU241" s="20" t="s">
        <v>91</v>
      </c>
    </row>
    <row r="242" s="2" customFormat="1">
      <c r="A242" s="42"/>
      <c r="B242" s="43"/>
      <c r="C242" s="44"/>
      <c r="D242" s="228" t="s">
        <v>146</v>
      </c>
      <c r="E242" s="44"/>
      <c r="F242" s="229" t="s">
        <v>1401</v>
      </c>
      <c r="G242" s="44"/>
      <c r="H242" s="44"/>
      <c r="I242" s="225"/>
      <c r="J242" s="44"/>
      <c r="K242" s="44"/>
      <c r="L242" s="48"/>
      <c r="M242" s="226"/>
      <c r="N242" s="227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146</v>
      </c>
      <c r="AU242" s="20" t="s">
        <v>91</v>
      </c>
    </row>
    <row r="243" s="13" customFormat="1">
      <c r="A243" s="13"/>
      <c r="B243" s="230"/>
      <c r="C243" s="231"/>
      <c r="D243" s="223" t="s">
        <v>148</v>
      </c>
      <c r="E243" s="232" t="s">
        <v>42</v>
      </c>
      <c r="F243" s="233" t="s">
        <v>1402</v>
      </c>
      <c r="G243" s="231"/>
      <c r="H243" s="232" t="s">
        <v>42</v>
      </c>
      <c r="I243" s="234"/>
      <c r="J243" s="231"/>
      <c r="K243" s="231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148</v>
      </c>
      <c r="AU243" s="239" t="s">
        <v>91</v>
      </c>
      <c r="AV243" s="13" t="s">
        <v>86</v>
      </c>
      <c r="AW243" s="13" t="s">
        <v>40</v>
      </c>
      <c r="AX243" s="13" t="s">
        <v>81</v>
      </c>
      <c r="AY243" s="239" t="s">
        <v>135</v>
      </c>
    </row>
    <row r="244" s="14" customFormat="1">
      <c r="A244" s="14"/>
      <c r="B244" s="240"/>
      <c r="C244" s="241"/>
      <c r="D244" s="223" t="s">
        <v>148</v>
      </c>
      <c r="E244" s="242" t="s">
        <v>42</v>
      </c>
      <c r="F244" s="243" t="s">
        <v>1403</v>
      </c>
      <c r="G244" s="241"/>
      <c r="H244" s="244">
        <v>133.80000000000001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148</v>
      </c>
      <c r="AU244" s="250" t="s">
        <v>91</v>
      </c>
      <c r="AV244" s="14" t="s">
        <v>91</v>
      </c>
      <c r="AW244" s="14" t="s">
        <v>40</v>
      </c>
      <c r="AX244" s="14" t="s">
        <v>86</v>
      </c>
      <c r="AY244" s="250" t="s">
        <v>135</v>
      </c>
    </row>
    <row r="245" s="2" customFormat="1" ht="24.15" customHeight="1">
      <c r="A245" s="42"/>
      <c r="B245" s="43"/>
      <c r="C245" s="210" t="s">
        <v>361</v>
      </c>
      <c r="D245" s="210" t="s">
        <v>138</v>
      </c>
      <c r="E245" s="211" t="s">
        <v>1404</v>
      </c>
      <c r="F245" s="212" t="s">
        <v>1405</v>
      </c>
      <c r="G245" s="213" t="s">
        <v>141</v>
      </c>
      <c r="H245" s="214">
        <v>1129.483</v>
      </c>
      <c r="I245" s="215"/>
      <c r="J245" s="216">
        <f>ROUND(I245*H245,2)</f>
        <v>0</v>
      </c>
      <c r="K245" s="212" t="s">
        <v>42</v>
      </c>
      <c r="L245" s="48"/>
      <c r="M245" s="217" t="s">
        <v>42</v>
      </c>
      <c r="N245" s="218" t="s">
        <v>52</v>
      </c>
      <c r="O245" s="88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1" t="s">
        <v>97</v>
      </c>
      <c r="AT245" s="221" t="s">
        <v>138</v>
      </c>
      <c r="AU245" s="221" t="s">
        <v>91</v>
      </c>
      <c r="AY245" s="20" t="s">
        <v>135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20" t="s">
        <v>86</v>
      </c>
      <c r="BK245" s="222">
        <f>ROUND(I245*H245,2)</f>
        <v>0</v>
      </c>
      <c r="BL245" s="20" t="s">
        <v>97</v>
      </c>
      <c r="BM245" s="221" t="s">
        <v>1406</v>
      </c>
    </row>
    <row r="246" s="2" customFormat="1">
      <c r="A246" s="42"/>
      <c r="B246" s="43"/>
      <c r="C246" s="44"/>
      <c r="D246" s="223" t="s">
        <v>144</v>
      </c>
      <c r="E246" s="44"/>
      <c r="F246" s="224" t="s">
        <v>1407</v>
      </c>
      <c r="G246" s="44"/>
      <c r="H246" s="44"/>
      <c r="I246" s="225"/>
      <c r="J246" s="44"/>
      <c r="K246" s="44"/>
      <c r="L246" s="48"/>
      <c r="M246" s="226"/>
      <c r="N246" s="227"/>
      <c r="O246" s="88"/>
      <c r="P246" s="88"/>
      <c r="Q246" s="88"/>
      <c r="R246" s="88"/>
      <c r="S246" s="88"/>
      <c r="T246" s="89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T246" s="20" t="s">
        <v>144</v>
      </c>
      <c r="AU246" s="20" t="s">
        <v>91</v>
      </c>
    </row>
    <row r="247" s="13" customFormat="1">
      <c r="A247" s="13"/>
      <c r="B247" s="230"/>
      <c r="C247" s="231"/>
      <c r="D247" s="223" t="s">
        <v>148</v>
      </c>
      <c r="E247" s="232" t="s">
        <v>42</v>
      </c>
      <c r="F247" s="233" t="s">
        <v>1408</v>
      </c>
      <c r="G247" s="231"/>
      <c r="H247" s="232" t="s">
        <v>42</v>
      </c>
      <c r="I247" s="234"/>
      <c r="J247" s="231"/>
      <c r="K247" s="231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148</v>
      </c>
      <c r="AU247" s="239" t="s">
        <v>91</v>
      </c>
      <c r="AV247" s="13" t="s">
        <v>86</v>
      </c>
      <c r="AW247" s="13" t="s">
        <v>40</v>
      </c>
      <c r="AX247" s="13" t="s">
        <v>81</v>
      </c>
      <c r="AY247" s="239" t="s">
        <v>135</v>
      </c>
    </row>
    <row r="248" s="14" customFormat="1">
      <c r="A248" s="14"/>
      <c r="B248" s="240"/>
      <c r="C248" s="241"/>
      <c r="D248" s="223" t="s">
        <v>148</v>
      </c>
      <c r="E248" s="242" t="s">
        <v>42</v>
      </c>
      <c r="F248" s="243" t="s">
        <v>1409</v>
      </c>
      <c r="G248" s="241"/>
      <c r="H248" s="244">
        <v>1129.483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148</v>
      </c>
      <c r="AU248" s="250" t="s">
        <v>91</v>
      </c>
      <c r="AV248" s="14" t="s">
        <v>91</v>
      </c>
      <c r="AW248" s="14" t="s">
        <v>40</v>
      </c>
      <c r="AX248" s="14" t="s">
        <v>86</v>
      </c>
      <c r="AY248" s="250" t="s">
        <v>135</v>
      </c>
    </row>
    <row r="249" s="2" customFormat="1" ht="21.75" customHeight="1">
      <c r="A249" s="42"/>
      <c r="B249" s="43"/>
      <c r="C249" s="210" t="s">
        <v>368</v>
      </c>
      <c r="D249" s="210" t="s">
        <v>138</v>
      </c>
      <c r="E249" s="211" t="s">
        <v>215</v>
      </c>
      <c r="F249" s="212" t="s">
        <v>216</v>
      </c>
      <c r="G249" s="213" t="s">
        <v>141</v>
      </c>
      <c r="H249" s="214">
        <v>1042.3</v>
      </c>
      <c r="I249" s="215"/>
      <c r="J249" s="216">
        <f>ROUND(I249*H249,2)</f>
        <v>0</v>
      </c>
      <c r="K249" s="212" t="s">
        <v>142</v>
      </c>
      <c r="L249" s="48"/>
      <c r="M249" s="217" t="s">
        <v>42</v>
      </c>
      <c r="N249" s="218" t="s">
        <v>52</v>
      </c>
      <c r="O249" s="88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21" t="s">
        <v>97</v>
      </c>
      <c r="AT249" s="221" t="s">
        <v>138</v>
      </c>
      <c r="AU249" s="221" t="s">
        <v>91</v>
      </c>
      <c r="AY249" s="20" t="s">
        <v>135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20" t="s">
        <v>86</v>
      </c>
      <c r="BK249" s="222">
        <f>ROUND(I249*H249,2)</f>
        <v>0</v>
      </c>
      <c r="BL249" s="20" t="s">
        <v>97</v>
      </c>
      <c r="BM249" s="221" t="s">
        <v>217</v>
      </c>
    </row>
    <row r="250" s="2" customFormat="1">
      <c r="A250" s="42"/>
      <c r="B250" s="43"/>
      <c r="C250" s="44"/>
      <c r="D250" s="223" t="s">
        <v>144</v>
      </c>
      <c r="E250" s="44"/>
      <c r="F250" s="224" t="s">
        <v>218</v>
      </c>
      <c r="G250" s="44"/>
      <c r="H250" s="44"/>
      <c r="I250" s="225"/>
      <c r="J250" s="44"/>
      <c r="K250" s="44"/>
      <c r="L250" s="48"/>
      <c r="M250" s="226"/>
      <c r="N250" s="227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144</v>
      </c>
      <c r="AU250" s="20" t="s">
        <v>91</v>
      </c>
    </row>
    <row r="251" s="2" customFormat="1">
      <c r="A251" s="42"/>
      <c r="B251" s="43"/>
      <c r="C251" s="44"/>
      <c r="D251" s="228" t="s">
        <v>146</v>
      </c>
      <c r="E251" s="44"/>
      <c r="F251" s="229" t="s">
        <v>219</v>
      </c>
      <c r="G251" s="44"/>
      <c r="H251" s="44"/>
      <c r="I251" s="225"/>
      <c r="J251" s="44"/>
      <c r="K251" s="44"/>
      <c r="L251" s="48"/>
      <c r="M251" s="226"/>
      <c r="N251" s="227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0" t="s">
        <v>146</v>
      </c>
      <c r="AU251" s="20" t="s">
        <v>91</v>
      </c>
    </row>
    <row r="252" s="13" customFormat="1">
      <c r="A252" s="13"/>
      <c r="B252" s="230"/>
      <c r="C252" s="231"/>
      <c r="D252" s="223" t="s">
        <v>148</v>
      </c>
      <c r="E252" s="232" t="s">
        <v>42</v>
      </c>
      <c r="F252" s="233" t="s">
        <v>1410</v>
      </c>
      <c r="G252" s="231"/>
      <c r="H252" s="232" t="s">
        <v>42</v>
      </c>
      <c r="I252" s="234"/>
      <c r="J252" s="231"/>
      <c r="K252" s="231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148</v>
      </c>
      <c r="AU252" s="239" t="s">
        <v>91</v>
      </c>
      <c r="AV252" s="13" t="s">
        <v>86</v>
      </c>
      <c r="AW252" s="13" t="s">
        <v>40</v>
      </c>
      <c r="AX252" s="13" t="s">
        <v>81</v>
      </c>
      <c r="AY252" s="239" t="s">
        <v>135</v>
      </c>
    </row>
    <row r="253" s="14" customFormat="1">
      <c r="A253" s="14"/>
      <c r="B253" s="240"/>
      <c r="C253" s="241"/>
      <c r="D253" s="223" t="s">
        <v>148</v>
      </c>
      <c r="E253" s="242" t="s">
        <v>42</v>
      </c>
      <c r="F253" s="243" t="s">
        <v>1411</v>
      </c>
      <c r="G253" s="241"/>
      <c r="H253" s="244">
        <v>1042.3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148</v>
      </c>
      <c r="AU253" s="250" t="s">
        <v>91</v>
      </c>
      <c r="AV253" s="14" t="s">
        <v>91</v>
      </c>
      <c r="AW253" s="14" t="s">
        <v>40</v>
      </c>
      <c r="AX253" s="14" t="s">
        <v>81</v>
      </c>
      <c r="AY253" s="250" t="s">
        <v>135</v>
      </c>
    </row>
    <row r="254" s="2" customFormat="1" ht="24.15" customHeight="1">
      <c r="A254" s="42"/>
      <c r="B254" s="43"/>
      <c r="C254" s="210" t="s">
        <v>373</v>
      </c>
      <c r="D254" s="210" t="s">
        <v>138</v>
      </c>
      <c r="E254" s="211" t="s">
        <v>1145</v>
      </c>
      <c r="F254" s="212" t="s">
        <v>1146</v>
      </c>
      <c r="G254" s="213" t="s">
        <v>141</v>
      </c>
      <c r="H254" s="214">
        <v>1006.8</v>
      </c>
      <c r="I254" s="215"/>
      <c r="J254" s="216">
        <f>ROUND(I254*H254,2)</f>
        <v>0</v>
      </c>
      <c r="K254" s="212" t="s">
        <v>142</v>
      </c>
      <c r="L254" s="48"/>
      <c r="M254" s="217" t="s">
        <v>42</v>
      </c>
      <c r="N254" s="218" t="s">
        <v>52</v>
      </c>
      <c r="O254" s="88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1" t="s">
        <v>97</v>
      </c>
      <c r="AT254" s="221" t="s">
        <v>138</v>
      </c>
      <c r="AU254" s="221" t="s">
        <v>91</v>
      </c>
      <c r="AY254" s="20" t="s">
        <v>135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20" t="s">
        <v>86</v>
      </c>
      <c r="BK254" s="222">
        <f>ROUND(I254*H254,2)</f>
        <v>0</v>
      </c>
      <c r="BL254" s="20" t="s">
        <v>97</v>
      </c>
      <c r="BM254" s="221" t="s">
        <v>1147</v>
      </c>
    </row>
    <row r="255" s="2" customFormat="1">
      <c r="A255" s="42"/>
      <c r="B255" s="43"/>
      <c r="C255" s="44"/>
      <c r="D255" s="223" t="s">
        <v>144</v>
      </c>
      <c r="E255" s="44"/>
      <c r="F255" s="224" t="s">
        <v>1148</v>
      </c>
      <c r="G255" s="44"/>
      <c r="H255" s="44"/>
      <c r="I255" s="225"/>
      <c r="J255" s="44"/>
      <c r="K255" s="44"/>
      <c r="L255" s="48"/>
      <c r="M255" s="226"/>
      <c r="N255" s="227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0" t="s">
        <v>144</v>
      </c>
      <c r="AU255" s="20" t="s">
        <v>91</v>
      </c>
    </row>
    <row r="256" s="2" customFormat="1">
      <c r="A256" s="42"/>
      <c r="B256" s="43"/>
      <c r="C256" s="44"/>
      <c r="D256" s="228" t="s">
        <v>146</v>
      </c>
      <c r="E256" s="44"/>
      <c r="F256" s="229" t="s">
        <v>1149</v>
      </c>
      <c r="G256" s="44"/>
      <c r="H256" s="44"/>
      <c r="I256" s="225"/>
      <c r="J256" s="44"/>
      <c r="K256" s="44"/>
      <c r="L256" s="48"/>
      <c r="M256" s="226"/>
      <c r="N256" s="227"/>
      <c r="O256" s="88"/>
      <c r="P256" s="88"/>
      <c r="Q256" s="88"/>
      <c r="R256" s="88"/>
      <c r="S256" s="88"/>
      <c r="T256" s="89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T256" s="20" t="s">
        <v>146</v>
      </c>
      <c r="AU256" s="20" t="s">
        <v>91</v>
      </c>
    </row>
    <row r="257" s="13" customFormat="1">
      <c r="A257" s="13"/>
      <c r="B257" s="230"/>
      <c r="C257" s="231"/>
      <c r="D257" s="223" t="s">
        <v>148</v>
      </c>
      <c r="E257" s="232" t="s">
        <v>42</v>
      </c>
      <c r="F257" s="233" t="s">
        <v>1412</v>
      </c>
      <c r="G257" s="231"/>
      <c r="H257" s="232" t="s">
        <v>42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148</v>
      </c>
      <c r="AU257" s="239" t="s">
        <v>91</v>
      </c>
      <c r="AV257" s="13" t="s">
        <v>86</v>
      </c>
      <c r="AW257" s="13" t="s">
        <v>40</v>
      </c>
      <c r="AX257" s="13" t="s">
        <v>81</v>
      </c>
      <c r="AY257" s="239" t="s">
        <v>135</v>
      </c>
    </row>
    <row r="258" s="14" customFormat="1">
      <c r="A258" s="14"/>
      <c r="B258" s="240"/>
      <c r="C258" s="241"/>
      <c r="D258" s="223" t="s">
        <v>148</v>
      </c>
      <c r="E258" s="242" t="s">
        <v>42</v>
      </c>
      <c r="F258" s="243" t="s">
        <v>1413</v>
      </c>
      <c r="G258" s="241"/>
      <c r="H258" s="244">
        <v>1006.8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148</v>
      </c>
      <c r="AU258" s="250" t="s">
        <v>91</v>
      </c>
      <c r="AV258" s="14" t="s">
        <v>91</v>
      </c>
      <c r="AW258" s="14" t="s">
        <v>40</v>
      </c>
      <c r="AX258" s="14" t="s">
        <v>86</v>
      </c>
      <c r="AY258" s="250" t="s">
        <v>135</v>
      </c>
    </row>
    <row r="259" s="2" customFormat="1" ht="24.15" customHeight="1">
      <c r="A259" s="42"/>
      <c r="B259" s="43"/>
      <c r="C259" s="210" t="s">
        <v>383</v>
      </c>
      <c r="D259" s="210" t="s">
        <v>138</v>
      </c>
      <c r="E259" s="211" t="s">
        <v>228</v>
      </c>
      <c r="F259" s="212" t="s">
        <v>229</v>
      </c>
      <c r="G259" s="213" t="s">
        <v>230</v>
      </c>
      <c r="H259" s="214">
        <v>15.300000000000001</v>
      </c>
      <c r="I259" s="215"/>
      <c r="J259" s="216">
        <f>ROUND(I259*H259,2)</f>
        <v>0</v>
      </c>
      <c r="K259" s="212" t="s">
        <v>142</v>
      </c>
      <c r="L259" s="48"/>
      <c r="M259" s="217" t="s">
        <v>42</v>
      </c>
      <c r="N259" s="218" t="s">
        <v>52</v>
      </c>
      <c r="O259" s="88"/>
      <c r="P259" s="219">
        <f>O259*H259</f>
        <v>0</v>
      </c>
      <c r="Q259" s="219">
        <v>0.00027999999999999998</v>
      </c>
      <c r="R259" s="219">
        <f>Q259*H259</f>
        <v>0.0042839999999999996</v>
      </c>
      <c r="S259" s="219">
        <v>0</v>
      </c>
      <c r="T259" s="220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1" t="s">
        <v>97</v>
      </c>
      <c r="AT259" s="221" t="s">
        <v>138</v>
      </c>
      <c r="AU259" s="221" t="s">
        <v>91</v>
      </c>
      <c r="AY259" s="20" t="s">
        <v>135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20" t="s">
        <v>86</v>
      </c>
      <c r="BK259" s="222">
        <f>ROUND(I259*H259,2)</f>
        <v>0</v>
      </c>
      <c r="BL259" s="20" t="s">
        <v>97</v>
      </c>
      <c r="BM259" s="221" t="s">
        <v>231</v>
      </c>
    </row>
    <row r="260" s="2" customFormat="1">
      <c r="A260" s="42"/>
      <c r="B260" s="43"/>
      <c r="C260" s="44"/>
      <c r="D260" s="223" t="s">
        <v>144</v>
      </c>
      <c r="E260" s="44"/>
      <c r="F260" s="224" t="s">
        <v>232</v>
      </c>
      <c r="G260" s="44"/>
      <c r="H260" s="44"/>
      <c r="I260" s="225"/>
      <c r="J260" s="44"/>
      <c r="K260" s="44"/>
      <c r="L260" s="48"/>
      <c r="M260" s="226"/>
      <c r="N260" s="227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144</v>
      </c>
      <c r="AU260" s="20" t="s">
        <v>91</v>
      </c>
    </row>
    <row r="261" s="2" customFormat="1">
      <c r="A261" s="42"/>
      <c r="B261" s="43"/>
      <c r="C261" s="44"/>
      <c r="D261" s="228" t="s">
        <v>146</v>
      </c>
      <c r="E261" s="44"/>
      <c r="F261" s="229" t="s">
        <v>233</v>
      </c>
      <c r="G261" s="44"/>
      <c r="H261" s="44"/>
      <c r="I261" s="225"/>
      <c r="J261" s="44"/>
      <c r="K261" s="44"/>
      <c r="L261" s="48"/>
      <c r="M261" s="226"/>
      <c r="N261" s="227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146</v>
      </c>
      <c r="AU261" s="20" t="s">
        <v>91</v>
      </c>
    </row>
    <row r="262" s="2" customFormat="1">
      <c r="A262" s="42"/>
      <c r="B262" s="43"/>
      <c r="C262" s="44"/>
      <c r="D262" s="223" t="s">
        <v>189</v>
      </c>
      <c r="E262" s="44"/>
      <c r="F262" s="261" t="s">
        <v>234</v>
      </c>
      <c r="G262" s="44"/>
      <c r="H262" s="44"/>
      <c r="I262" s="225"/>
      <c r="J262" s="44"/>
      <c r="K262" s="44"/>
      <c r="L262" s="48"/>
      <c r="M262" s="226"/>
      <c r="N262" s="227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0" t="s">
        <v>189</v>
      </c>
      <c r="AU262" s="20" t="s">
        <v>91</v>
      </c>
    </row>
    <row r="263" s="13" customFormat="1">
      <c r="A263" s="13"/>
      <c r="B263" s="230"/>
      <c r="C263" s="231"/>
      <c r="D263" s="223" t="s">
        <v>148</v>
      </c>
      <c r="E263" s="232" t="s">
        <v>42</v>
      </c>
      <c r="F263" s="233" t="s">
        <v>1414</v>
      </c>
      <c r="G263" s="231"/>
      <c r="H263" s="232" t="s">
        <v>42</v>
      </c>
      <c r="I263" s="234"/>
      <c r="J263" s="231"/>
      <c r="K263" s="231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148</v>
      </c>
      <c r="AU263" s="239" t="s">
        <v>91</v>
      </c>
      <c r="AV263" s="13" t="s">
        <v>86</v>
      </c>
      <c r="AW263" s="13" t="s">
        <v>40</v>
      </c>
      <c r="AX263" s="13" t="s">
        <v>81</v>
      </c>
      <c r="AY263" s="239" t="s">
        <v>135</v>
      </c>
    </row>
    <row r="264" s="14" customFormat="1">
      <c r="A264" s="14"/>
      <c r="B264" s="240"/>
      <c r="C264" s="241"/>
      <c r="D264" s="223" t="s">
        <v>148</v>
      </c>
      <c r="E264" s="242" t="s">
        <v>42</v>
      </c>
      <c r="F264" s="243" t="s">
        <v>1415</v>
      </c>
      <c r="G264" s="241"/>
      <c r="H264" s="244">
        <v>15.300000000000001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148</v>
      </c>
      <c r="AU264" s="250" t="s">
        <v>91</v>
      </c>
      <c r="AV264" s="14" t="s">
        <v>91</v>
      </c>
      <c r="AW264" s="14" t="s">
        <v>40</v>
      </c>
      <c r="AX264" s="14" t="s">
        <v>86</v>
      </c>
      <c r="AY264" s="250" t="s">
        <v>135</v>
      </c>
    </row>
    <row r="265" s="2" customFormat="1" ht="16.5" customHeight="1">
      <c r="A265" s="42"/>
      <c r="B265" s="43"/>
      <c r="C265" s="210" t="s">
        <v>391</v>
      </c>
      <c r="D265" s="210" t="s">
        <v>138</v>
      </c>
      <c r="E265" s="211" t="s">
        <v>238</v>
      </c>
      <c r="F265" s="212" t="s">
        <v>239</v>
      </c>
      <c r="G265" s="213" t="s">
        <v>141</v>
      </c>
      <c r="H265" s="214">
        <v>1026.8</v>
      </c>
      <c r="I265" s="215"/>
      <c r="J265" s="216">
        <f>ROUND(I265*H265,2)</f>
        <v>0</v>
      </c>
      <c r="K265" s="212" t="s">
        <v>142</v>
      </c>
      <c r="L265" s="48"/>
      <c r="M265" s="217" t="s">
        <v>42</v>
      </c>
      <c r="N265" s="218" t="s">
        <v>52</v>
      </c>
      <c r="O265" s="88"/>
      <c r="P265" s="219">
        <f>O265*H265</f>
        <v>0</v>
      </c>
      <c r="Q265" s="219">
        <v>0</v>
      </c>
      <c r="R265" s="219">
        <f>Q265*H265</f>
        <v>0</v>
      </c>
      <c r="S265" s="219">
        <v>0.01</v>
      </c>
      <c r="T265" s="220">
        <f>S265*H265</f>
        <v>10.267999999999999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21" t="s">
        <v>97</v>
      </c>
      <c r="AT265" s="221" t="s">
        <v>138</v>
      </c>
      <c r="AU265" s="221" t="s">
        <v>91</v>
      </c>
      <c r="AY265" s="20" t="s">
        <v>135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20" t="s">
        <v>86</v>
      </c>
      <c r="BK265" s="222">
        <f>ROUND(I265*H265,2)</f>
        <v>0</v>
      </c>
      <c r="BL265" s="20" t="s">
        <v>97</v>
      </c>
      <c r="BM265" s="221" t="s">
        <v>240</v>
      </c>
    </row>
    <row r="266" s="2" customFormat="1">
      <c r="A266" s="42"/>
      <c r="B266" s="43"/>
      <c r="C266" s="44"/>
      <c r="D266" s="223" t="s">
        <v>144</v>
      </c>
      <c r="E266" s="44"/>
      <c r="F266" s="224" t="s">
        <v>241</v>
      </c>
      <c r="G266" s="44"/>
      <c r="H266" s="44"/>
      <c r="I266" s="225"/>
      <c r="J266" s="44"/>
      <c r="K266" s="44"/>
      <c r="L266" s="48"/>
      <c r="M266" s="226"/>
      <c r="N266" s="227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144</v>
      </c>
      <c r="AU266" s="20" t="s">
        <v>91</v>
      </c>
    </row>
    <row r="267" s="2" customFormat="1">
      <c r="A267" s="42"/>
      <c r="B267" s="43"/>
      <c r="C267" s="44"/>
      <c r="D267" s="228" t="s">
        <v>146</v>
      </c>
      <c r="E267" s="44"/>
      <c r="F267" s="229" t="s">
        <v>242</v>
      </c>
      <c r="G267" s="44"/>
      <c r="H267" s="44"/>
      <c r="I267" s="225"/>
      <c r="J267" s="44"/>
      <c r="K267" s="44"/>
      <c r="L267" s="48"/>
      <c r="M267" s="226"/>
      <c r="N267" s="227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146</v>
      </c>
      <c r="AU267" s="20" t="s">
        <v>91</v>
      </c>
    </row>
    <row r="268" s="13" customFormat="1">
      <c r="A268" s="13"/>
      <c r="B268" s="230"/>
      <c r="C268" s="231"/>
      <c r="D268" s="223" t="s">
        <v>148</v>
      </c>
      <c r="E268" s="232" t="s">
        <v>42</v>
      </c>
      <c r="F268" s="233" t="s">
        <v>1416</v>
      </c>
      <c r="G268" s="231"/>
      <c r="H268" s="232" t="s">
        <v>42</v>
      </c>
      <c r="I268" s="234"/>
      <c r="J268" s="231"/>
      <c r="K268" s="231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148</v>
      </c>
      <c r="AU268" s="239" t="s">
        <v>91</v>
      </c>
      <c r="AV268" s="13" t="s">
        <v>86</v>
      </c>
      <c r="AW268" s="13" t="s">
        <v>40</v>
      </c>
      <c r="AX268" s="13" t="s">
        <v>81</v>
      </c>
      <c r="AY268" s="239" t="s">
        <v>135</v>
      </c>
    </row>
    <row r="269" s="14" customFormat="1">
      <c r="A269" s="14"/>
      <c r="B269" s="240"/>
      <c r="C269" s="241"/>
      <c r="D269" s="223" t="s">
        <v>148</v>
      </c>
      <c r="E269" s="242" t="s">
        <v>42</v>
      </c>
      <c r="F269" s="243" t="s">
        <v>1417</v>
      </c>
      <c r="G269" s="241"/>
      <c r="H269" s="244">
        <v>1026.8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148</v>
      </c>
      <c r="AU269" s="250" t="s">
        <v>91</v>
      </c>
      <c r="AV269" s="14" t="s">
        <v>91</v>
      </c>
      <c r="AW269" s="14" t="s">
        <v>40</v>
      </c>
      <c r="AX269" s="14" t="s">
        <v>81</v>
      </c>
      <c r="AY269" s="250" t="s">
        <v>135</v>
      </c>
    </row>
    <row r="270" s="2" customFormat="1" ht="24.15" customHeight="1">
      <c r="A270" s="42"/>
      <c r="B270" s="43"/>
      <c r="C270" s="210" t="s">
        <v>399</v>
      </c>
      <c r="D270" s="210" t="s">
        <v>138</v>
      </c>
      <c r="E270" s="211" t="s">
        <v>246</v>
      </c>
      <c r="F270" s="212" t="s">
        <v>247</v>
      </c>
      <c r="G270" s="213" t="s">
        <v>141</v>
      </c>
      <c r="H270" s="214">
        <v>1026.8</v>
      </c>
      <c r="I270" s="215"/>
      <c r="J270" s="216">
        <f>ROUND(I270*H270,2)</f>
        <v>0</v>
      </c>
      <c r="K270" s="212" t="s">
        <v>142</v>
      </c>
      <c r="L270" s="48"/>
      <c r="M270" s="217" t="s">
        <v>42</v>
      </c>
      <c r="N270" s="218" t="s">
        <v>52</v>
      </c>
      <c r="O270" s="88"/>
      <c r="P270" s="219">
        <f>O270*H270</f>
        <v>0</v>
      </c>
      <c r="Q270" s="219">
        <v>0</v>
      </c>
      <c r="R270" s="219">
        <f>Q270*H270</f>
        <v>0</v>
      </c>
      <c r="S270" s="219">
        <v>0.02</v>
      </c>
      <c r="T270" s="220">
        <f>S270*H270</f>
        <v>20.535999999999998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1" t="s">
        <v>97</v>
      </c>
      <c r="AT270" s="221" t="s">
        <v>138</v>
      </c>
      <c r="AU270" s="221" t="s">
        <v>91</v>
      </c>
      <c r="AY270" s="20" t="s">
        <v>135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20" t="s">
        <v>86</v>
      </c>
      <c r="BK270" s="222">
        <f>ROUND(I270*H270,2)</f>
        <v>0</v>
      </c>
      <c r="BL270" s="20" t="s">
        <v>97</v>
      </c>
      <c r="BM270" s="221" t="s">
        <v>248</v>
      </c>
    </row>
    <row r="271" s="2" customFormat="1">
      <c r="A271" s="42"/>
      <c r="B271" s="43"/>
      <c r="C271" s="44"/>
      <c r="D271" s="223" t="s">
        <v>144</v>
      </c>
      <c r="E271" s="44"/>
      <c r="F271" s="224" t="s">
        <v>249</v>
      </c>
      <c r="G271" s="44"/>
      <c r="H271" s="44"/>
      <c r="I271" s="225"/>
      <c r="J271" s="44"/>
      <c r="K271" s="44"/>
      <c r="L271" s="48"/>
      <c r="M271" s="226"/>
      <c r="N271" s="227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144</v>
      </c>
      <c r="AU271" s="20" t="s">
        <v>91</v>
      </c>
    </row>
    <row r="272" s="2" customFormat="1">
      <c r="A272" s="42"/>
      <c r="B272" s="43"/>
      <c r="C272" s="44"/>
      <c r="D272" s="228" t="s">
        <v>146</v>
      </c>
      <c r="E272" s="44"/>
      <c r="F272" s="229" t="s">
        <v>250</v>
      </c>
      <c r="G272" s="44"/>
      <c r="H272" s="44"/>
      <c r="I272" s="225"/>
      <c r="J272" s="44"/>
      <c r="K272" s="44"/>
      <c r="L272" s="48"/>
      <c r="M272" s="226"/>
      <c r="N272" s="227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146</v>
      </c>
      <c r="AU272" s="20" t="s">
        <v>91</v>
      </c>
    </row>
    <row r="273" s="13" customFormat="1">
      <c r="A273" s="13"/>
      <c r="B273" s="230"/>
      <c r="C273" s="231"/>
      <c r="D273" s="223" t="s">
        <v>148</v>
      </c>
      <c r="E273" s="232" t="s">
        <v>42</v>
      </c>
      <c r="F273" s="233" t="s">
        <v>1416</v>
      </c>
      <c r="G273" s="231"/>
      <c r="H273" s="232" t="s">
        <v>42</v>
      </c>
      <c r="I273" s="234"/>
      <c r="J273" s="231"/>
      <c r="K273" s="231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148</v>
      </c>
      <c r="AU273" s="239" t="s">
        <v>91</v>
      </c>
      <c r="AV273" s="13" t="s">
        <v>86</v>
      </c>
      <c r="AW273" s="13" t="s">
        <v>40</v>
      </c>
      <c r="AX273" s="13" t="s">
        <v>81</v>
      </c>
      <c r="AY273" s="239" t="s">
        <v>135</v>
      </c>
    </row>
    <row r="274" s="14" customFormat="1">
      <c r="A274" s="14"/>
      <c r="B274" s="240"/>
      <c r="C274" s="241"/>
      <c r="D274" s="223" t="s">
        <v>148</v>
      </c>
      <c r="E274" s="242" t="s">
        <v>42</v>
      </c>
      <c r="F274" s="243" t="s">
        <v>1417</v>
      </c>
      <c r="G274" s="241"/>
      <c r="H274" s="244">
        <v>1026.8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148</v>
      </c>
      <c r="AU274" s="250" t="s">
        <v>91</v>
      </c>
      <c r="AV274" s="14" t="s">
        <v>91</v>
      </c>
      <c r="AW274" s="14" t="s">
        <v>40</v>
      </c>
      <c r="AX274" s="14" t="s">
        <v>81</v>
      </c>
      <c r="AY274" s="250" t="s">
        <v>135</v>
      </c>
    </row>
    <row r="275" s="2" customFormat="1" ht="33" customHeight="1">
      <c r="A275" s="42"/>
      <c r="B275" s="43"/>
      <c r="C275" s="210" t="s">
        <v>405</v>
      </c>
      <c r="D275" s="210" t="s">
        <v>138</v>
      </c>
      <c r="E275" s="211" t="s">
        <v>253</v>
      </c>
      <c r="F275" s="212" t="s">
        <v>254</v>
      </c>
      <c r="G275" s="213" t="s">
        <v>158</v>
      </c>
      <c r="H275" s="214">
        <v>49.741999999999997</v>
      </c>
      <c r="I275" s="215"/>
      <c r="J275" s="216">
        <f>ROUND(I275*H275,2)</f>
        <v>0</v>
      </c>
      <c r="K275" s="212" t="s">
        <v>142</v>
      </c>
      <c r="L275" s="48"/>
      <c r="M275" s="217" t="s">
        <v>42</v>
      </c>
      <c r="N275" s="218" t="s">
        <v>52</v>
      </c>
      <c r="O275" s="88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1" t="s">
        <v>97</v>
      </c>
      <c r="AT275" s="221" t="s">
        <v>138</v>
      </c>
      <c r="AU275" s="221" t="s">
        <v>91</v>
      </c>
      <c r="AY275" s="20" t="s">
        <v>135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20" t="s">
        <v>86</v>
      </c>
      <c r="BK275" s="222">
        <f>ROUND(I275*H275,2)</f>
        <v>0</v>
      </c>
      <c r="BL275" s="20" t="s">
        <v>97</v>
      </c>
      <c r="BM275" s="221" t="s">
        <v>255</v>
      </c>
    </row>
    <row r="276" s="2" customFormat="1">
      <c r="A276" s="42"/>
      <c r="B276" s="43"/>
      <c r="C276" s="44"/>
      <c r="D276" s="223" t="s">
        <v>144</v>
      </c>
      <c r="E276" s="44"/>
      <c r="F276" s="224" t="s">
        <v>256</v>
      </c>
      <c r="G276" s="44"/>
      <c r="H276" s="44"/>
      <c r="I276" s="225"/>
      <c r="J276" s="44"/>
      <c r="K276" s="44"/>
      <c r="L276" s="48"/>
      <c r="M276" s="226"/>
      <c r="N276" s="227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144</v>
      </c>
      <c r="AU276" s="20" t="s">
        <v>91</v>
      </c>
    </row>
    <row r="277" s="2" customFormat="1">
      <c r="A277" s="42"/>
      <c r="B277" s="43"/>
      <c r="C277" s="44"/>
      <c r="D277" s="228" t="s">
        <v>146</v>
      </c>
      <c r="E277" s="44"/>
      <c r="F277" s="229" t="s">
        <v>257</v>
      </c>
      <c r="G277" s="44"/>
      <c r="H277" s="44"/>
      <c r="I277" s="225"/>
      <c r="J277" s="44"/>
      <c r="K277" s="44"/>
      <c r="L277" s="48"/>
      <c r="M277" s="226"/>
      <c r="N277" s="227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146</v>
      </c>
      <c r="AU277" s="20" t="s">
        <v>91</v>
      </c>
    </row>
    <row r="278" s="2" customFormat="1">
      <c r="A278" s="42"/>
      <c r="B278" s="43"/>
      <c r="C278" s="44"/>
      <c r="D278" s="223" t="s">
        <v>189</v>
      </c>
      <c r="E278" s="44"/>
      <c r="F278" s="261" t="s">
        <v>258</v>
      </c>
      <c r="G278" s="44"/>
      <c r="H278" s="44"/>
      <c r="I278" s="225"/>
      <c r="J278" s="44"/>
      <c r="K278" s="44"/>
      <c r="L278" s="48"/>
      <c r="M278" s="226"/>
      <c r="N278" s="227"/>
      <c r="O278" s="88"/>
      <c r="P278" s="88"/>
      <c r="Q278" s="88"/>
      <c r="R278" s="88"/>
      <c r="S278" s="88"/>
      <c r="T278" s="89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T278" s="20" t="s">
        <v>189</v>
      </c>
      <c r="AU278" s="20" t="s">
        <v>91</v>
      </c>
    </row>
    <row r="279" s="12" customFormat="1" ht="22.8" customHeight="1">
      <c r="A279" s="12"/>
      <c r="B279" s="194"/>
      <c r="C279" s="195"/>
      <c r="D279" s="196" t="s">
        <v>80</v>
      </c>
      <c r="E279" s="208" t="s">
        <v>201</v>
      </c>
      <c r="F279" s="208" t="s">
        <v>435</v>
      </c>
      <c r="G279" s="195"/>
      <c r="H279" s="195"/>
      <c r="I279" s="198"/>
      <c r="J279" s="209">
        <f>BK279</f>
        <v>0</v>
      </c>
      <c r="K279" s="195"/>
      <c r="L279" s="200"/>
      <c r="M279" s="201"/>
      <c r="N279" s="202"/>
      <c r="O279" s="202"/>
      <c r="P279" s="203">
        <f>P280+P340</f>
        <v>0</v>
      </c>
      <c r="Q279" s="202"/>
      <c r="R279" s="203">
        <f>R280+R340</f>
        <v>3.3000476799999996</v>
      </c>
      <c r="S279" s="202"/>
      <c r="T279" s="204">
        <f>T280+T340</f>
        <v>251.56399999999999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5" t="s">
        <v>86</v>
      </c>
      <c r="AT279" s="206" t="s">
        <v>80</v>
      </c>
      <c r="AU279" s="206" t="s">
        <v>86</v>
      </c>
      <c r="AY279" s="205" t="s">
        <v>135</v>
      </c>
      <c r="BK279" s="207">
        <f>BK280+BK340</f>
        <v>0</v>
      </c>
    </row>
    <row r="280" s="12" customFormat="1" ht="20.88" customHeight="1">
      <c r="A280" s="12"/>
      <c r="B280" s="194"/>
      <c r="C280" s="195"/>
      <c r="D280" s="196" t="s">
        <v>80</v>
      </c>
      <c r="E280" s="208" t="s">
        <v>436</v>
      </c>
      <c r="F280" s="208" t="s">
        <v>437</v>
      </c>
      <c r="G280" s="195"/>
      <c r="H280" s="195"/>
      <c r="I280" s="198"/>
      <c r="J280" s="209">
        <f>BK280</f>
        <v>0</v>
      </c>
      <c r="K280" s="195"/>
      <c r="L280" s="200"/>
      <c r="M280" s="201"/>
      <c r="N280" s="202"/>
      <c r="O280" s="202"/>
      <c r="P280" s="203">
        <f>SUM(P281:P339)</f>
        <v>0</v>
      </c>
      <c r="Q280" s="202"/>
      <c r="R280" s="203">
        <f>SUM(R281:R339)</f>
        <v>3.2692436799999998</v>
      </c>
      <c r="S280" s="202"/>
      <c r="T280" s="204">
        <f>SUM(T281:T339)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5" t="s">
        <v>86</v>
      </c>
      <c r="AT280" s="206" t="s">
        <v>80</v>
      </c>
      <c r="AU280" s="206" t="s">
        <v>91</v>
      </c>
      <c r="AY280" s="205" t="s">
        <v>135</v>
      </c>
      <c r="BK280" s="207">
        <f>SUM(BK281:BK339)</f>
        <v>0</v>
      </c>
    </row>
    <row r="281" s="2" customFormat="1" ht="16.5" customHeight="1">
      <c r="A281" s="42"/>
      <c r="B281" s="43"/>
      <c r="C281" s="210" t="s">
        <v>411</v>
      </c>
      <c r="D281" s="210" t="s">
        <v>138</v>
      </c>
      <c r="E281" s="211" t="s">
        <v>439</v>
      </c>
      <c r="F281" s="212" t="s">
        <v>440</v>
      </c>
      <c r="G281" s="213" t="s">
        <v>441</v>
      </c>
      <c r="H281" s="214">
        <v>1</v>
      </c>
      <c r="I281" s="215"/>
      <c r="J281" s="216">
        <f>ROUND(I281*H281,2)</f>
        <v>0</v>
      </c>
      <c r="K281" s="212" t="s">
        <v>142</v>
      </c>
      <c r="L281" s="48"/>
      <c r="M281" s="217" t="s">
        <v>42</v>
      </c>
      <c r="N281" s="218" t="s">
        <v>52</v>
      </c>
      <c r="O281" s="88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21" t="s">
        <v>442</v>
      </c>
      <c r="AT281" s="221" t="s">
        <v>138</v>
      </c>
      <c r="AU281" s="221" t="s">
        <v>94</v>
      </c>
      <c r="AY281" s="20" t="s">
        <v>135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20" t="s">
        <v>86</v>
      </c>
      <c r="BK281" s="222">
        <f>ROUND(I281*H281,2)</f>
        <v>0</v>
      </c>
      <c r="BL281" s="20" t="s">
        <v>442</v>
      </c>
      <c r="BM281" s="221" t="s">
        <v>443</v>
      </c>
    </row>
    <row r="282" s="2" customFormat="1">
      <c r="A282" s="42"/>
      <c r="B282" s="43"/>
      <c r="C282" s="44"/>
      <c r="D282" s="223" t="s">
        <v>144</v>
      </c>
      <c r="E282" s="44"/>
      <c r="F282" s="224" t="s">
        <v>440</v>
      </c>
      <c r="G282" s="44"/>
      <c r="H282" s="44"/>
      <c r="I282" s="225"/>
      <c r="J282" s="44"/>
      <c r="K282" s="44"/>
      <c r="L282" s="48"/>
      <c r="M282" s="226"/>
      <c r="N282" s="227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0" t="s">
        <v>144</v>
      </c>
      <c r="AU282" s="20" t="s">
        <v>94</v>
      </c>
    </row>
    <row r="283" s="2" customFormat="1">
      <c r="A283" s="42"/>
      <c r="B283" s="43"/>
      <c r="C283" s="44"/>
      <c r="D283" s="228" t="s">
        <v>146</v>
      </c>
      <c r="E283" s="44"/>
      <c r="F283" s="229" t="s">
        <v>444</v>
      </c>
      <c r="G283" s="44"/>
      <c r="H283" s="44"/>
      <c r="I283" s="225"/>
      <c r="J283" s="44"/>
      <c r="K283" s="44"/>
      <c r="L283" s="48"/>
      <c r="M283" s="226"/>
      <c r="N283" s="227"/>
      <c r="O283" s="88"/>
      <c r="P283" s="88"/>
      <c r="Q283" s="88"/>
      <c r="R283" s="88"/>
      <c r="S283" s="88"/>
      <c r="T283" s="89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T283" s="20" t="s">
        <v>146</v>
      </c>
      <c r="AU283" s="20" t="s">
        <v>94</v>
      </c>
    </row>
    <row r="284" s="13" customFormat="1">
      <c r="A284" s="13"/>
      <c r="B284" s="230"/>
      <c r="C284" s="231"/>
      <c r="D284" s="223" t="s">
        <v>148</v>
      </c>
      <c r="E284" s="232" t="s">
        <v>42</v>
      </c>
      <c r="F284" s="233" t="s">
        <v>1418</v>
      </c>
      <c r="G284" s="231"/>
      <c r="H284" s="232" t="s">
        <v>42</v>
      </c>
      <c r="I284" s="234"/>
      <c r="J284" s="231"/>
      <c r="K284" s="231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148</v>
      </c>
      <c r="AU284" s="239" t="s">
        <v>94</v>
      </c>
      <c r="AV284" s="13" t="s">
        <v>86</v>
      </c>
      <c r="AW284" s="13" t="s">
        <v>40</v>
      </c>
      <c r="AX284" s="13" t="s">
        <v>81</v>
      </c>
      <c r="AY284" s="239" t="s">
        <v>135</v>
      </c>
    </row>
    <row r="285" s="13" customFormat="1">
      <c r="A285" s="13"/>
      <c r="B285" s="230"/>
      <c r="C285" s="231"/>
      <c r="D285" s="223" t="s">
        <v>148</v>
      </c>
      <c r="E285" s="232" t="s">
        <v>42</v>
      </c>
      <c r="F285" s="233" t="s">
        <v>1419</v>
      </c>
      <c r="G285" s="231"/>
      <c r="H285" s="232" t="s">
        <v>42</v>
      </c>
      <c r="I285" s="234"/>
      <c r="J285" s="231"/>
      <c r="K285" s="231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148</v>
      </c>
      <c r="AU285" s="239" t="s">
        <v>94</v>
      </c>
      <c r="AV285" s="13" t="s">
        <v>86</v>
      </c>
      <c r="AW285" s="13" t="s">
        <v>40</v>
      </c>
      <c r="AX285" s="13" t="s">
        <v>81</v>
      </c>
      <c r="AY285" s="239" t="s">
        <v>135</v>
      </c>
    </row>
    <row r="286" s="13" customFormat="1">
      <c r="A286" s="13"/>
      <c r="B286" s="230"/>
      <c r="C286" s="231"/>
      <c r="D286" s="223" t="s">
        <v>148</v>
      </c>
      <c r="E286" s="232" t="s">
        <v>42</v>
      </c>
      <c r="F286" s="233" t="s">
        <v>447</v>
      </c>
      <c r="G286" s="231"/>
      <c r="H286" s="232" t="s">
        <v>42</v>
      </c>
      <c r="I286" s="234"/>
      <c r="J286" s="231"/>
      <c r="K286" s="231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148</v>
      </c>
      <c r="AU286" s="239" t="s">
        <v>94</v>
      </c>
      <c r="AV286" s="13" t="s">
        <v>86</v>
      </c>
      <c r="AW286" s="13" t="s">
        <v>40</v>
      </c>
      <c r="AX286" s="13" t="s">
        <v>81</v>
      </c>
      <c r="AY286" s="239" t="s">
        <v>135</v>
      </c>
    </row>
    <row r="287" s="14" customFormat="1">
      <c r="A287" s="14"/>
      <c r="B287" s="240"/>
      <c r="C287" s="241"/>
      <c r="D287" s="223" t="s">
        <v>148</v>
      </c>
      <c r="E287" s="242" t="s">
        <v>42</v>
      </c>
      <c r="F287" s="243" t="s">
        <v>86</v>
      </c>
      <c r="G287" s="241"/>
      <c r="H287" s="244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148</v>
      </c>
      <c r="AU287" s="250" t="s">
        <v>94</v>
      </c>
      <c r="AV287" s="14" t="s">
        <v>91</v>
      </c>
      <c r="AW287" s="14" t="s">
        <v>40</v>
      </c>
      <c r="AX287" s="14" t="s">
        <v>86</v>
      </c>
      <c r="AY287" s="250" t="s">
        <v>135</v>
      </c>
    </row>
    <row r="288" s="2" customFormat="1" ht="16.5" customHeight="1">
      <c r="A288" s="42"/>
      <c r="B288" s="43"/>
      <c r="C288" s="210" t="s">
        <v>417</v>
      </c>
      <c r="D288" s="210" t="s">
        <v>138</v>
      </c>
      <c r="E288" s="211" t="s">
        <v>1420</v>
      </c>
      <c r="F288" s="212" t="s">
        <v>1421</v>
      </c>
      <c r="G288" s="213" t="s">
        <v>141</v>
      </c>
      <c r="H288" s="214">
        <v>8.6400000000000006</v>
      </c>
      <c r="I288" s="215"/>
      <c r="J288" s="216">
        <f>ROUND(I288*H288,2)</f>
        <v>0</v>
      </c>
      <c r="K288" s="212" t="s">
        <v>142</v>
      </c>
      <c r="L288" s="48"/>
      <c r="M288" s="217" t="s">
        <v>42</v>
      </c>
      <c r="N288" s="218" t="s">
        <v>52</v>
      </c>
      <c r="O288" s="88"/>
      <c r="P288" s="219">
        <f>O288*H288</f>
        <v>0</v>
      </c>
      <c r="Q288" s="219">
        <v>0.00264</v>
      </c>
      <c r="R288" s="219">
        <f>Q288*H288</f>
        <v>0.022809600000000003</v>
      </c>
      <c r="S288" s="219">
        <v>0</v>
      </c>
      <c r="T288" s="220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1" t="s">
        <v>97</v>
      </c>
      <c r="AT288" s="221" t="s">
        <v>138</v>
      </c>
      <c r="AU288" s="221" t="s">
        <v>94</v>
      </c>
      <c r="AY288" s="20" t="s">
        <v>135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20" t="s">
        <v>86</v>
      </c>
      <c r="BK288" s="222">
        <f>ROUND(I288*H288,2)</f>
        <v>0</v>
      </c>
      <c r="BL288" s="20" t="s">
        <v>97</v>
      </c>
      <c r="BM288" s="221" t="s">
        <v>1422</v>
      </c>
    </row>
    <row r="289" s="2" customFormat="1">
      <c r="A289" s="42"/>
      <c r="B289" s="43"/>
      <c r="C289" s="44"/>
      <c r="D289" s="223" t="s">
        <v>144</v>
      </c>
      <c r="E289" s="44"/>
      <c r="F289" s="224" t="s">
        <v>1423</v>
      </c>
      <c r="G289" s="44"/>
      <c r="H289" s="44"/>
      <c r="I289" s="225"/>
      <c r="J289" s="44"/>
      <c r="K289" s="44"/>
      <c r="L289" s="48"/>
      <c r="M289" s="226"/>
      <c r="N289" s="227"/>
      <c r="O289" s="88"/>
      <c r="P289" s="88"/>
      <c r="Q289" s="88"/>
      <c r="R289" s="88"/>
      <c r="S289" s="88"/>
      <c r="T289" s="89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T289" s="20" t="s">
        <v>144</v>
      </c>
      <c r="AU289" s="20" t="s">
        <v>94</v>
      </c>
    </row>
    <row r="290" s="2" customFormat="1">
      <c r="A290" s="42"/>
      <c r="B290" s="43"/>
      <c r="C290" s="44"/>
      <c r="D290" s="228" t="s">
        <v>146</v>
      </c>
      <c r="E290" s="44"/>
      <c r="F290" s="229" t="s">
        <v>1424</v>
      </c>
      <c r="G290" s="44"/>
      <c r="H290" s="44"/>
      <c r="I290" s="225"/>
      <c r="J290" s="44"/>
      <c r="K290" s="44"/>
      <c r="L290" s="48"/>
      <c r="M290" s="226"/>
      <c r="N290" s="227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0" t="s">
        <v>146</v>
      </c>
      <c r="AU290" s="20" t="s">
        <v>94</v>
      </c>
    </row>
    <row r="291" s="13" customFormat="1">
      <c r="A291" s="13"/>
      <c r="B291" s="230"/>
      <c r="C291" s="231"/>
      <c r="D291" s="223" t="s">
        <v>148</v>
      </c>
      <c r="E291" s="232" t="s">
        <v>42</v>
      </c>
      <c r="F291" s="233" t="s">
        <v>1425</v>
      </c>
      <c r="G291" s="231"/>
      <c r="H291" s="232" t="s">
        <v>42</v>
      </c>
      <c r="I291" s="234"/>
      <c r="J291" s="231"/>
      <c r="K291" s="231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148</v>
      </c>
      <c r="AU291" s="239" t="s">
        <v>94</v>
      </c>
      <c r="AV291" s="13" t="s">
        <v>86</v>
      </c>
      <c r="AW291" s="13" t="s">
        <v>40</v>
      </c>
      <c r="AX291" s="13" t="s">
        <v>81</v>
      </c>
      <c r="AY291" s="239" t="s">
        <v>135</v>
      </c>
    </row>
    <row r="292" s="14" customFormat="1">
      <c r="A292" s="14"/>
      <c r="B292" s="240"/>
      <c r="C292" s="241"/>
      <c r="D292" s="223" t="s">
        <v>148</v>
      </c>
      <c r="E292" s="242" t="s">
        <v>42</v>
      </c>
      <c r="F292" s="243" t="s">
        <v>1426</v>
      </c>
      <c r="G292" s="241"/>
      <c r="H292" s="244">
        <v>7.6799999999999997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148</v>
      </c>
      <c r="AU292" s="250" t="s">
        <v>94</v>
      </c>
      <c r="AV292" s="14" t="s">
        <v>91</v>
      </c>
      <c r="AW292" s="14" t="s">
        <v>40</v>
      </c>
      <c r="AX292" s="14" t="s">
        <v>81</v>
      </c>
      <c r="AY292" s="250" t="s">
        <v>135</v>
      </c>
    </row>
    <row r="293" s="13" customFormat="1">
      <c r="A293" s="13"/>
      <c r="B293" s="230"/>
      <c r="C293" s="231"/>
      <c r="D293" s="223" t="s">
        <v>148</v>
      </c>
      <c r="E293" s="232" t="s">
        <v>42</v>
      </c>
      <c r="F293" s="233" t="s">
        <v>1427</v>
      </c>
      <c r="G293" s="231"/>
      <c r="H293" s="232" t="s">
        <v>42</v>
      </c>
      <c r="I293" s="234"/>
      <c r="J293" s="231"/>
      <c r="K293" s="231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148</v>
      </c>
      <c r="AU293" s="239" t="s">
        <v>94</v>
      </c>
      <c r="AV293" s="13" t="s">
        <v>86</v>
      </c>
      <c r="AW293" s="13" t="s">
        <v>40</v>
      </c>
      <c r="AX293" s="13" t="s">
        <v>81</v>
      </c>
      <c r="AY293" s="239" t="s">
        <v>135</v>
      </c>
    </row>
    <row r="294" s="14" customFormat="1">
      <c r="A294" s="14"/>
      <c r="B294" s="240"/>
      <c r="C294" s="241"/>
      <c r="D294" s="223" t="s">
        <v>148</v>
      </c>
      <c r="E294" s="242" t="s">
        <v>42</v>
      </c>
      <c r="F294" s="243" t="s">
        <v>1428</v>
      </c>
      <c r="G294" s="241"/>
      <c r="H294" s="244">
        <v>0.95999999999999996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148</v>
      </c>
      <c r="AU294" s="250" t="s">
        <v>94</v>
      </c>
      <c r="AV294" s="14" t="s">
        <v>91</v>
      </c>
      <c r="AW294" s="14" t="s">
        <v>40</v>
      </c>
      <c r="AX294" s="14" t="s">
        <v>81</v>
      </c>
      <c r="AY294" s="250" t="s">
        <v>135</v>
      </c>
    </row>
    <row r="295" s="2" customFormat="1" ht="16.5" customHeight="1">
      <c r="A295" s="42"/>
      <c r="B295" s="43"/>
      <c r="C295" s="210" t="s">
        <v>424</v>
      </c>
      <c r="D295" s="210" t="s">
        <v>138</v>
      </c>
      <c r="E295" s="211" t="s">
        <v>1429</v>
      </c>
      <c r="F295" s="212" t="s">
        <v>1430</v>
      </c>
      <c r="G295" s="213" t="s">
        <v>141</v>
      </c>
      <c r="H295" s="214">
        <v>8.6400000000000006</v>
      </c>
      <c r="I295" s="215"/>
      <c r="J295" s="216">
        <f>ROUND(I295*H295,2)</f>
        <v>0</v>
      </c>
      <c r="K295" s="212" t="s">
        <v>142</v>
      </c>
      <c r="L295" s="48"/>
      <c r="M295" s="217" t="s">
        <v>42</v>
      </c>
      <c r="N295" s="218" t="s">
        <v>52</v>
      </c>
      <c r="O295" s="88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1" t="s">
        <v>97</v>
      </c>
      <c r="AT295" s="221" t="s">
        <v>138</v>
      </c>
      <c r="AU295" s="221" t="s">
        <v>94</v>
      </c>
      <c r="AY295" s="20" t="s">
        <v>135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20" t="s">
        <v>86</v>
      </c>
      <c r="BK295" s="222">
        <f>ROUND(I295*H295,2)</f>
        <v>0</v>
      </c>
      <c r="BL295" s="20" t="s">
        <v>97</v>
      </c>
      <c r="BM295" s="221" t="s">
        <v>1431</v>
      </c>
    </row>
    <row r="296" s="2" customFormat="1">
      <c r="A296" s="42"/>
      <c r="B296" s="43"/>
      <c r="C296" s="44"/>
      <c r="D296" s="223" t="s">
        <v>144</v>
      </c>
      <c r="E296" s="44"/>
      <c r="F296" s="224" t="s">
        <v>1432</v>
      </c>
      <c r="G296" s="44"/>
      <c r="H296" s="44"/>
      <c r="I296" s="225"/>
      <c r="J296" s="44"/>
      <c r="K296" s="44"/>
      <c r="L296" s="48"/>
      <c r="M296" s="226"/>
      <c r="N296" s="227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144</v>
      </c>
      <c r="AU296" s="20" t="s">
        <v>94</v>
      </c>
    </row>
    <row r="297" s="2" customFormat="1">
      <c r="A297" s="42"/>
      <c r="B297" s="43"/>
      <c r="C297" s="44"/>
      <c r="D297" s="228" t="s">
        <v>146</v>
      </c>
      <c r="E297" s="44"/>
      <c r="F297" s="229" t="s">
        <v>1433</v>
      </c>
      <c r="G297" s="44"/>
      <c r="H297" s="44"/>
      <c r="I297" s="225"/>
      <c r="J297" s="44"/>
      <c r="K297" s="44"/>
      <c r="L297" s="48"/>
      <c r="M297" s="226"/>
      <c r="N297" s="227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146</v>
      </c>
      <c r="AU297" s="20" t="s">
        <v>94</v>
      </c>
    </row>
    <row r="298" s="13" customFormat="1">
      <c r="A298" s="13"/>
      <c r="B298" s="230"/>
      <c r="C298" s="231"/>
      <c r="D298" s="223" t="s">
        <v>148</v>
      </c>
      <c r="E298" s="232" t="s">
        <v>42</v>
      </c>
      <c r="F298" s="233" t="s">
        <v>1425</v>
      </c>
      <c r="G298" s="231"/>
      <c r="H298" s="232" t="s">
        <v>42</v>
      </c>
      <c r="I298" s="234"/>
      <c r="J298" s="231"/>
      <c r="K298" s="231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148</v>
      </c>
      <c r="AU298" s="239" t="s">
        <v>94</v>
      </c>
      <c r="AV298" s="13" t="s">
        <v>86</v>
      </c>
      <c r="AW298" s="13" t="s">
        <v>40</v>
      </c>
      <c r="AX298" s="13" t="s">
        <v>81</v>
      </c>
      <c r="AY298" s="239" t="s">
        <v>135</v>
      </c>
    </row>
    <row r="299" s="14" customFormat="1">
      <c r="A299" s="14"/>
      <c r="B299" s="240"/>
      <c r="C299" s="241"/>
      <c r="D299" s="223" t="s">
        <v>148</v>
      </c>
      <c r="E299" s="242" t="s">
        <v>42</v>
      </c>
      <c r="F299" s="243" t="s">
        <v>1426</v>
      </c>
      <c r="G299" s="241"/>
      <c r="H299" s="244">
        <v>7.6799999999999997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148</v>
      </c>
      <c r="AU299" s="250" t="s">
        <v>94</v>
      </c>
      <c r="AV299" s="14" t="s">
        <v>91</v>
      </c>
      <c r="AW299" s="14" t="s">
        <v>40</v>
      </c>
      <c r="AX299" s="14" t="s">
        <v>81</v>
      </c>
      <c r="AY299" s="250" t="s">
        <v>135</v>
      </c>
    </row>
    <row r="300" s="13" customFormat="1">
      <c r="A300" s="13"/>
      <c r="B300" s="230"/>
      <c r="C300" s="231"/>
      <c r="D300" s="223" t="s">
        <v>148</v>
      </c>
      <c r="E300" s="232" t="s">
        <v>42</v>
      </c>
      <c r="F300" s="233" t="s">
        <v>1427</v>
      </c>
      <c r="G300" s="231"/>
      <c r="H300" s="232" t="s">
        <v>42</v>
      </c>
      <c r="I300" s="234"/>
      <c r="J300" s="231"/>
      <c r="K300" s="231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148</v>
      </c>
      <c r="AU300" s="239" t="s">
        <v>94</v>
      </c>
      <c r="AV300" s="13" t="s">
        <v>86</v>
      </c>
      <c r="AW300" s="13" t="s">
        <v>40</v>
      </c>
      <c r="AX300" s="13" t="s">
        <v>81</v>
      </c>
      <c r="AY300" s="239" t="s">
        <v>135</v>
      </c>
    </row>
    <row r="301" s="14" customFormat="1">
      <c r="A301" s="14"/>
      <c r="B301" s="240"/>
      <c r="C301" s="241"/>
      <c r="D301" s="223" t="s">
        <v>148</v>
      </c>
      <c r="E301" s="242" t="s">
        <v>42</v>
      </c>
      <c r="F301" s="243" t="s">
        <v>1428</v>
      </c>
      <c r="G301" s="241"/>
      <c r="H301" s="244">
        <v>0.95999999999999996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148</v>
      </c>
      <c r="AU301" s="250" t="s">
        <v>94</v>
      </c>
      <c r="AV301" s="14" t="s">
        <v>91</v>
      </c>
      <c r="AW301" s="14" t="s">
        <v>40</v>
      </c>
      <c r="AX301" s="14" t="s">
        <v>81</v>
      </c>
      <c r="AY301" s="250" t="s">
        <v>135</v>
      </c>
    </row>
    <row r="302" s="2" customFormat="1" ht="16.5" customHeight="1">
      <c r="A302" s="42"/>
      <c r="B302" s="43"/>
      <c r="C302" s="210" t="s">
        <v>428</v>
      </c>
      <c r="D302" s="210" t="s">
        <v>138</v>
      </c>
      <c r="E302" s="211" t="s">
        <v>1434</v>
      </c>
      <c r="F302" s="212" t="s">
        <v>1435</v>
      </c>
      <c r="G302" s="213" t="s">
        <v>376</v>
      </c>
      <c r="H302" s="214">
        <v>0.096000000000000002</v>
      </c>
      <c r="I302" s="215"/>
      <c r="J302" s="216">
        <f>ROUND(I302*H302,2)</f>
        <v>0</v>
      </c>
      <c r="K302" s="212" t="s">
        <v>142</v>
      </c>
      <c r="L302" s="48"/>
      <c r="M302" s="217" t="s">
        <v>42</v>
      </c>
      <c r="N302" s="218" t="s">
        <v>52</v>
      </c>
      <c r="O302" s="88"/>
      <c r="P302" s="219">
        <f>O302*H302</f>
        <v>0</v>
      </c>
      <c r="Q302" s="219">
        <v>2.3010199999999998</v>
      </c>
      <c r="R302" s="219">
        <f>Q302*H302</f>
        <v>0.22089792</v>
      </c>
      <c r="S302" s="219">
        <v>0</v>
      </c>
      <c r="T302" s="220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21" t="s">
        <v>97</v>
      </c>
      <c r="AT302" s="221" t="s">
        <v>138</v>
      </c>
      <c r="AU302" s="221" t="s">
        <v>94</v>
      </c>
      <c r="AY302" s="20" t="s">
        <v>135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20" t="s">
        <v>86</v>
      </c>
      <c r="BK302" s="222">
        <f>ROUND(I302*H302,2)</f>
        <v>0</v>
      </c>
      <c r="BL302" s="20" t="s">
        <v>97</v>
      </c>
      <c r="BM302" s="221" t="s">
        <v>1436</v>
      </c>
    </row>
    <row r="303" s="2" customFormat="1">
      <c r="A303" s="42"/>
      <c r="B303" s="43"/>
      <c r="C303" s="44"/>
      <c r="D303" s="223" t="s">
        <v>144</v>
      </c>
      <c r="E303" s="44"/>
      <c r="F303" s="224" t="s">
        <v>1437</v>
      </c>
      <c r="G303" s="44"/>
      <c r="H303" s="44"/>
      <c r="I303" s="225"/>
      <c r="J303" s="44"/>
      <c r="K303" s="44"/>
      <c r="L303" s="48"/>
      <c r="M303" s="226"/>
      <c r="N303" s="227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144</v>
      </c>
      <c r="AU303" s="20" t="s">
        <v>94</v>
      </c>
    </row>
    <row r="304" s="2" customFormat="1">
      <c r="A304" s="42"/>
      <c r="B304" s="43"/>
      <c r="C304" s="44"/>
      <c r="D304" s="228" t="s">
        <v>146</v>
      </c>
      <c r="E304" s="44"/>
      <c r="F304" s="229" t="s">
        <v>1438</v>
      </c>
      <c r="G304" s="44"/>
      <c r="H304" s="44"/>
      <c r="I304" s="225"/>
      <c r="J304" s="44"/>
      <c r="K304" s="44"/>
      <c r="L304" s="48"/>
      <c r="M304" s="226"/>
      <c r="N304" s="227"/>
      <c r="O304" s="88"/>
      <c r="P304" s="88"/>
      <c r="Q304" s="88"/>
      <c r="R304" s="88"/>
      <c r="S304" s="88"/>
      <c r="T304" s="89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T304" s="20" t="s">
        <v>146</v>
      </c>
      <c r="AU304" s="20" t="s">
        <v>94</v>
      </c>
    </row>
    <row r="305" s="13" customFormat="1">
      <c r="A305" s="13"/>
      <c r="B305" s="230"/>
      <c r="C305" s="231"/>
      <c r="D305" s="223" t="s">
        <v>148</v>
      </c>
      <c r="E305" s="232" t="s">
        <v>42</v>
      </c>
      <c r="F305" s="233" t="s">
        <v>1427</v>
      </c>
      <c r="G305" s="231"/>
      <c r="H305" s="232" t="s">
        <v>42</v>
      </c>
      <c r="I305" s="234"/>
      <c r="J305" s="231"/>
      <c r="K305" s="231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148</v>
      </c>
      <c r="AU305" s="239" t="s">
        <v>94</v>
      </c>
      <c r="AV305" s="13" t="s">
        <v>86</v>
      </c>
      <c r="AW305" s="13" t="s">
        <v>40</v>
      </c>
      <c r="AX305" s="13" t="s">
        <v>81</v>
      </c>
      <c r="AY305" s="239" t="s">
        <v>135</v>
      </c>
    </row>
    <row r="306" s="14" customFormat="1">
      <c r="A306" s="14"/>
      <c r="B306" s="240"/>
      <c r="C306" s="241"/>
      <c r="D306" s="223" t="s">
        <v>148</v>
      </c>
      <c r="E306" s="242" t="s">
        <v>42</v>
      </c>
      <c r="F306" s="243" t="s">
        <v>1439</v>
      </c>
      <c r="G306" s="241"/>
      <c r="H306" s="244">
        <v>0.096000000000000002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148</v>
      </c>
      <c r="AU306" s="250" t="s">
        <v>94</v>
      </c>
      <c r="AV306" s="14" t="s">
        <v>91</v>
      </c>
      <c r="AW306" s="14" t="s">
        <v>40</v>
      </c>
      <c r="AX306" s="14" t="s">
        <v>81</v>
      </c>
      <c r="AY306" s="250" t="s">
        <v>135</v>
      </c>
    </row>
    <row r="307" s="2" customFormat="1" ht="16.5" customHeight="1">
      <c r="A307" s="42"/>
      <c r="B307" s="43"/>
      <c r="C307" s="210" t="s">
        <v>438</v>
      </c>
      <c r="D307" s="210" t="s">
        <v>138</v>
      </c>
      <c r="E307" s="211" t="s">
        <v>1440</v>
      </c>
      <c r="F307" s="212" t="s">
        <v>1441</v>
      </c>
      <c r="G307" s="213" t="s">
        <v>376</v>
      </c>
      <c r="H307" s="214">
        <v>0.76800000000000002</v>
      </c>
      <c r="I307" s="215"/>
      <c r="J307" s="216">
        <f>ROUND(I307*H307,2)</f>
        <v>0</v>
      </c>
      <c r="K307" s="212" t="s">
        <v>142</v>
      </c>
      <c r="L307" s="48"/>
      <c r="M307" s="217" t="s">
        <v>42</v>
      </c>
      <c r="N307" s="218" t="s">
        <v>52</v>
      </c>
      <c r="O307" s="88"/>
      <c r="P307" s="219">
        <f>O307*H307</f>
        <v>0</v>
      </c>
      <c r="Q307" s="219">
        <v>2.5018699999999998</v>
      </c>
      <c r="R307" s="219">
        <f>Q307*H307</f>
        <v>1.9214361599999998</v>
      </c>
      <c r="S307" s="219">
        <v>0</v>
      </c>
      <c r="T307" s="220">
        <f>S307*H307</f>
        <v>0</v>
      </c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R307" s="221" t="s">
        <v>97</v>
      </c>
      <c r="AT307" s="221" t="s">
        <v>138</v>
      </c>
      <c r="AU307" s="221" t="s">
        <v>94</v>
      </c>
      <c r="AY307" s="20" t="s">
        <v>135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20" t="s">
        <v>86</v>
      </c>
      <c r="BK307" s="222">
        <f>ROUND(I307*H307,2)</f>
        <v>0</v>
      </c>
      <c r="BL307" s="20" t="s">
        <v>97</v>
      </c>
      <c r="BM307" s="221" t="s">
        <v>1442</v>
      </c>
    </row>
    <row r="308" s="2" customFormat="1">
      <c r="A308" s="42"/>
      <c r="B308" s="43"/>
      <c r="C308" s="44"/>
      <c r="D308" s="223" t="s">
        <v>144</v>
      </c>
      <c r="E308" s="44"/>
      <c r="F308" s="224" t="s">
        <v>1443</v>
      </c>
      <c r="G308" s="44"/>
      <c r="H308" s="44"/>
      <c r="I308" s="225"/>
      <c r="J308" s="44"/>
      <c r="K308" s="44"/>
      <c r="L308" s="48"/>
      <c r="M308" s="226"/>
      <c r="N308" s="227"/>
      <c r="O308" s="88"/>
      <c r="P308" s="88"/>
      <c r="Q308" s="88"/>
      <c r="R308" s="88"/>
      <c r="S308" s="88"/>
      <c r="T308" s="89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T308" s="20" t="s">
        <v>144</v>
      </c>
      <c r="AU308" s="20" t="s">
        <v>94</v>
      </c>
    </row>
    <row r="309" s="2" customFormat="1">
      <c r="A309" s="42"/>
      <c r="B309" s="43"/>
      <c r="C309" s="44"/>
      <c r="D309" s="228" t="s">
        <v>146</v>
      </c>
      <c r="E309" s="44"/>
      <c r="F309" s="229" t="s">
        <v>1444</v>
      </c>
      <c r="G309" s="44"/>
      <c r="H309" s="44"/>
      <c r="I309" s="225"/>
      <c r="J309" s="44"/>
      <c r="K309" s="44"/>
      <c r="L309" s="48"/>
      <c r="M309" s="226"/>
      <c r="N309" s="227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0" t="s">
        <v>146</v>
      </c>
      <c r="AU309" s="20" t="s">
        <v>94</v>
      </c>
    </row>
    <row r="310" s="13" customFormat="1">
      <c r="A310" s="13"/>
      <c r="B310" s="230"/>
      <c r="C310" s="231"/>
      <c r="D310" s="223" t="s">
        <v>148</v>
      </c>
      <c r="E310" s="232" t="s">
        <v>42</v>
      </c>
      <c r="F310" s="233" t="s">
        <v>1425</v>
      </c>
      <c r="G310" s="231"/>
      <c r="H310" s="232" t="s">
        <v>42</v>
      </c>
      <c r="I310" s="234"/>
      <c r="J310" s="231"/>
      <c r="K310" s="231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148</v>
      </c>
      <c r="AU310" s="239" t="s">
        <v>94</v>
      </c>
      <c r="AV310" s="13" t="s">
        <v>86</v>
      </c>
      <c r="AW310" s="13" t="s">
        <v>40</v>
      </c>
      <c r="AX310" s="13" t="s">
        <v>81</v>
      </c>
      <c r="AY310" s="239" t="s">
        <v>135</v>
      </c>
    </row>
    <row r="311" s="14" customFormat="1">
      <c r="A311" s="14"/>
      <c r="B311" s="240"/>
      <c r="C311" s="241"/>
      <c r="D311" s="223" t="s">
        <v>148</v>
      </c>
      <c r="E311" s="242" t="s">
        <v>42</v>
      </c>
      <c r="F311" s="243" t="s">
        <v>1445</v>
      </c>
      <c r="G311" s="241"/>
      <c r="H311" s="244">
        <v>0.76800000000000002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148</v>
      </c>
      <c r="AU311" s="250" t="s">
        <v>94</v>
      </c>
      <c r="AV311" s="14" t="s">
        <v>91</v>
      </c>
      <c r="AW311" s="14" t="s">
        <v>40</v>
      </c>
      <c r="AX311" s="14" t="s">
        <v>81</v>
      </c>
      <c r="AY311" s="250" t="s">
        <v>135</v>
      </c>
    </row>
    <row r="312" s="2" customFormat="1" ht="24.15" customHeight="1">
      <c r="A312" s="42"/>
      <c r="B312" s="43"/>
      <c r="C312" s="210" t="s">
        <v>448</v>
      </c>
      <c r="D312" s="210" t="s">
        <v>138</v>
      </c>
      <c r="E312" s="211" t="s">
        <v>1446</v>
      </c>
      <c r="F312" s="212" t="s">
        <v>1447</v>
      </c>
      <c r="G312" s="213" t="s">
        <v>286</v>
      </c>
      <c r="H312" s="214">
        <v>32</v>
      </c>
      <c r="I312" s="215"/>
      <c r="J312" s="216">
        <f>ROUND(I312*H312,2)</f>
        <v>0</v>
      </c>
      <c r="K312" s="212" t="s">
        <v>142</v>
      </c>
      <c r="L312" s="48"/>
      <c r="M312" s="217" t="s">
        <v>42</v>
      </c>
      <c r="N312" s="218" t="s">
        <v>52</v>
      </c>
      <c r="O312" s="88"/>
      <c r="P312" s="219">
        <f>O312*H312</f>
        <v>0</v>
      </c>
      <c r="Q312" s="219">
        <v>4.0000000000000003E-05</v>
      </c>
      <c r="R312" s="219">
        <f>Q312*H312</f>
        <v>0.0012800000000000001</v>
      </c>
      <c r="S312" s="219">
        <v>0</v>
      </c>
      <c r="T312" s="220">
        <f>S312*H312</f>
        <v>0</v>
      </c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R312" s="221" t="s">
        <v>97</v>
      </c>
      <c r="AT312" s="221" t="s">
        <v>138</v>
      </c>
      <c r="AU312" s="221" t="s">
        <v>94</v>
      </c>
      <c r="AY312" s="20" t="s">
        <v>135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20" t="s">
        <v>86</v>
      </c>
      <c r="BK312" s="222">
        <f>ROUND(I312*H312,2)</f>
        <v>0</v>
      </c>
      <c r="BL312" s="20" t="s">
        <v>97</v>
      </c>
      <c r="BM312" s="221" t="s">
        <v>1448</v>
      </c>
    </row>
    <row r="313" s="2" customFormat="1">
      <c r="A313" s="42"/>
      <c r="B313" s="43"/>
      <c r="C313" s="44"/>
      <c r="D313" s="223" t="s">
        <v>144</v>
      </c>
      <c r="E313" s="44"/>
      <c r="F313" s="224" t="s">
        <v>1449</v>
      </c>
      <c r="G313" s="44"/>
      <c r="H313" s="44"/>
      <c r="I313" s="225"/>
      <c r="J313" s="44"/>
      <c r="K313" s="44"/>
      <c r="L313" s="48"/>
      <c r="M313" s="226"/>
      <c r="N313" s="227"/>
      <c r="O313" s="88"/>
      <c r="P313" s="88"/>
      <c r="Q313" s="88"/>
      <c r="R313" s="88"/>
      <c r="S313" s="88"/>
      <c r="T313" s="89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T313" s="20" t="s">
        <v>144</v>
      </c>
      <c r="AU313" s="20" t="s">
        <v>94</v>
      </c>
    </row>
    <row r="314" s="2" customFormat="1">
      <c r="A314" s="42"/>
      <c r="B314" s="43"/>
      <c r="C314" s="44"/>
      <c r="D314" s="228" t="s">
        <v>146</v>
      </c>
      <c r="E314" s="44"/>
      <c r="F314" s="229" t="s">
        <v>1450</v>
      </c>
      <c r="G314" s="44"/>
      <c r="H314" s="44"/>
      <c r="I314" s="225"/>
      <c r="J314" s="44"/>
      <c r="K314" s="44"/>
      <c r="L314" s="48"/>
      <c r="M314" s="226"/>
      <c r="N314" s="227"/>
      <c r="O314" s="88"/>
      <c r="P314" s="88"/>
      <c r="Q314" s="88"/>
      <c r="R314" s="88"/>
      <c r="S314" s="88"/>
      <c r="T314" s="89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T314" s="20" t="s">
        <v>146</v>
      </c>
      <c r="AU314" s="20" t="s">
        <v>94</v>
      </c>
    </row>
    <row r="315" s="13" customFormat="1">
      <c r="A315" s="13"/>
      <c r="B315" s="230"/>
      <c r="C315" s="231"/>
      <c r="D315" s="223" t="s">
        <v>148</v>
      </c>
      <c r="E315" s="232" t="s">
        <v>42</v>
      </c>
      <c r="F315" s="233" t="s">
        <v>1451</v>
      </c>
      <c r="G315" s="231"/>
      <c r="H315" s="232" t="s">
        <v>42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148</v>
      </c>
      <c r="AU315" s="239" t="s">
        <v>94</v>
      </c>
      <c r="AV315" s="13" t="s">
        <v>86</v>
      </c>
      <c r="AW315" s="13" t="s">
        <v>40</v>
      </c>
      <c r="AX315" s="13" t="s">
        <v>81</v>
      </c>
      <c r="AY315" s="239" t="s">
        <v>135</v>
      </c>
    </row>
    <row r="316" s="14" customFormat="1">
      <c r="A316" s="14"/>
      <c r="B316" s="240"/>
      <c r="C316" s="241"/>
      <c r="D316" s="223" t="s">
        <v>148</v>
      </c>
      <c r="E316" s="242" t="s">
        <v>42</v>
      </c>
      <c r="F316" s="243" t="s">
        <v>1452</v>
      </c>
      <c r="G316" s="241"/>
      <c r="H316" s="244">
        <v>32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148</v>
      </c>
      <c r="AU316" s="250" t="s">
        <v>94</v>
      </c>
      <c r="AV316" s="14" t="s">
        <v>91</v>
      </c>
      <c r="AW316" s="14" t="s">
        <v>40</v>
      </c>
      <c r="AX316" s="14" t="s">
        <v>81</v>
      </c>
      <c r="AY316" s="250" t="s">
        <v>135</v>
      </c>
    </row>
    <row r="317" s="2" customFormat="1" ht="24.15" customHeight="1">
      <c r="A317" s="42"/>
      <c r="B317" s="43"/>
      <c r="C317" s="251" t="s">
        <v>456</v>
      </c>
      <c r="D317" s="251" t="s">
        <v>155</v>
      </c>
      <c r="E317" s="252" t="s">
        <v>1453</v>
      </c>
      <c r="F317" s="253" t="s">
        <v>1454</v>
      </c>
      <c r="G317" s="254" t="s">
        <v>286</v>
      </c>
      <c r="H317" s="255">
        <v>32</v>
      </c>
      <c r="I317" s="256"/>
      <c r="J317" s="257">
        <f>ROUND(I317*H317,2)</f>
        <v>0</v>
      </c>
      <c r="K317" s="253" t="s">
        <v>142</v>
      </c>
      <c r="L317" s="258"/>
      <c r="M317" s="259" t="s">
        <v>42</v>
      </c>
      <c r="N317" s="260" t="s">
        <v>52</v>
      </c>
      <c r="O317" s="88"/>
      <c r="P317" s="219">
        <f>O317*H317</f>
        <v>0</v>
      </c>
      <c r="Q317" s="219">
        <v>0.00012999999999999999</v>
      </c>
      <c r="R317" s="219">
        <f>Q317*H317</f>
        <v>0.0041599999999999996</v>
      </c>
      <c r="S317" s="219">
        <v>0</v>
      </c>
      <c r="T317" s="220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1" t="s">
        <v>159</v>
      </c>
      <c r="AT317" s="221" t="s">
        <v>155</v>
      </c>
      <c r="AU317" s="221" t="s">
        <v>94</v>
      </c>
      <c r="AY317" s="20" t="s">
        <v>135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20" t="s">
        <v>86</v>
      </c>
      <c r="BK317" s="222">
        <f>ROUND(I317*H317,2)</f>
        <v>0</v>
      </c>
      <c r="BL317" s="20" t="s">
        <v>97</v>
      </c>
      <c r="BM317" s="221" t="s">
        <v>1455</v>
      </c>
    </row>
    <row r="318" s="2" customFormat="1">
      <c r="A318" s="42"/>
      <c r="B318" s="43"/>
      <c r="C318" s="44"/>
      <c r="D318" s="223" t="s">
        <v>144</v>
      </c>
      <c r="E318" s="44"/>
      <c r="F318" s="224" t="s">
        <v>1454</v>
      </c>
      <c r="G318" s="44"/>
      <c r="H318" s="44"/>
      <c r="I318" s="225"/>
      <c r="J318" s="44"/>
      <c r="K318" s="44"/>
      <c r="L318" s="48"/>
      <c r="M318" s="226"/>
      <c r="N318" s="227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144</v>
      </c>
      <c r="AU318" s="20" t="s">
        <v>94</v>
      </c>
    </row>
    <row r="319" s="13" customFormat="1">
      <c r="A319" s="13"/>
      <c r="B319" s="230"/>
      <c r="C319" s="231"/>
      <c r="D319" s="223" t="s">
        <v>148</v>
      </c>
      <c r="E319" s="232" t="s">
        <v>42</v>
      </c>
      <c r="F319" s="233" t="s">
        <v>1451</v>
      </c>
      <c r="G319" s="231"/>
      <c r="H319" s="232" t="s">
        <v>42</v>
      </c>
      <c r="I319" s="234"/>
      <c r="J319" s="231"/>
      <c r="K319" s="231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148</v>
      </c>
      <c r="AU319" s="239" t="s">
        <v>94</v>
      </c>
      <c r="AV319" s="13" t="s">
        <v>86</v>
      </c>
      <c r="AW319" s="13" t="s">
        <v>40</v>
      </c>
      <c r="AX319" s="13" t="s">
        <v>81</v>
      </c>
      <c r="AY319" s="239" t="s">
        <v>135</v>
      </c>
    </row>
    <row r="320" s="14" customFormat="1">
      <c r="A320" s="14"/>
      <c r="B320" s="240"/>
      <c r="C320" s="241"/>
      <c r="D320" s="223" t="s">
        <v>148</v>
      </c>
      <c r="E320" s="242" t="s">
        <v>42</v>
      </c>
      <c r="F320" s="243" t="s">
        <v>1452</v>
      </c>
      <c r="G320" s="241"/>
      <c r="H320" s="244">
        <v>32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148</v>
      </c>
      <c r="AU320" s="250" t="s">
        <v>94</v>
      </c>
      <c r="AV320" s="14" t="s">
        <v>91</v>
      </c>
      <c r="AW320" s="14" t="s">
        <v>40</v>
      </c>
      <c r="AX320" s="14" t="s">
        <v>86</v>
      </c>
      <c r="AY320" s="250" t="s">
        <v>135</v>
      </c>
    </row>
    <row r="321" s="2" customFormat="1" ht="16.5" customHeight="1">
      <c r="A321" s="42"/>
      <c r="B321" s="43"/>
      <c r="C321" s="210" t="s">
        <v>464</v>
      </c>
      <c r="D321" s="210" t="s">
        <v>138</v>
      </c>
      <c r="E321" s="211" t="s">
        <v>1456</v>
      </c>
      <c r="F321" s="212" t="s">
        <v>1457</v>
      </c>
      <c r="G321" s="213" t="s">
        <v>230</v>
      </c>
      <c r="H321" s="214">
        <v>12</v>
      </c>
      <c r="I321" s="215"/>
      <c r="J321" s="216">
        <f>ROUND(I321*H321,2)</f>
        <v>0</v>
      </c>
      <c r="K321" s="212" t="s">
        <v>142</v>
      </c>
      <c r="L321" s="48"/>
      <c r="M321" s="217" t="s">
        <v>42</v>
      </c>
      <c r="N321" s="218" t="s">
        <v>52</v>
      </c>
      <c r="O321" s="88"/>
      <c r="P321" s="219">
        <f>O321*H321</f>
        <v>0</v>
      </c>
      <c r="Q321" s="219">
        <v>0.040079999999999998</v>
      </c>
      <c r="R321" s="219">
        <f>Q321*H321</f>
        <v>0.48095999999999994</v>
      </c>
      <c r="S321" s="219">
        <v>0</v>
      </c>
      <c r="T321" s="220">
        <f>S321*H321</f>
        <v>0</v>
      </c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R321" s="221" t="s">
        <v>97</v>
      </c>
      <c r="AT321" s="221" t="s">
        <v>138</v>
      </c>
      <c r="AU321" s="221" t="s">
        <v>94</v>
      </c>
      <c r="AY321" s="20" t="s">
        <v>135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20" t="s">
        <v>86</v>
      </c>
      <c r="BK321" s="222">
        <f>ROUND(I321*H321,2)</f>
        <v>0</v>
      </c>
      <c r="BL321" s="20" t="s">
        <v>97</v>
      </c>
      <c r="BM321" s="221" t="s">
        <v>1458</v>
      </c>
    </row>
    <row r="322" s="2" customFormat="1">
      <c r="A322" s="42"/>
      <c r="B322" s="43"/>
      <c r="C322" s="44"/>
      <c r="D322" s="223" t="s">
        <v>144</v>
      </c>
      <c r="E322" s="44"/>
      <c r="F322" s="224" t="s">
        <v>1457</v>
      </c>
      <c r="G322" s="44"/>
      <c r="H322" s="44"/>
      <c r="I322" s="225"/>
      <c r="J322" s="44"/>
      <c r="K322" s="44"/>
      <c r="L322" s="48"/>
      <c r="M322" s="226"/>
      <c r="N322" s="227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0" t="s">
        <v>144</v>
      </c>
      <c r="AU322" s="20" t="s">
        <v>94</v>
      </c>
    </row>
    <row r="323" s="2" customFormat="1">
      <c r="A323" s="42"/>
      <c r="B323" s="43"/>
      <c r="C323" s="44"/>
      <c r="D323" s="228" t="s">
        <v>146</v>
      </c>
      <c r="E323" s="44"/>
      <c r="F323" s="229" t="s">
        <v>1459</v>
      </c>
      <c r="G323" s="44"/>
      <c r="H323" s="44"/>
      <c r="I323" s="225"/>
      <c r="J323" s="44"/>
      <c r="K323" s="44"/>
      <c r="L323" s="48"/>
      <c r="M323" s="226"/>
      <c r="N323" s="227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146</v>
      </c>
      <c r="AU323" s="20" t="s">
        <v>94</v>
      </c>
    </row>
    <row r="324" s="13" customFormat="1">
      <c r="A324" s="13"/>
      <c r="B324" s="230"/>
      <c r="C324" s="231"/>
      <c r="D324" s="223" t="s">
        <v>148</v>
      </c>
      <c r="E324" s="232" t="s">
        <v>42</v>
      </c>
      <c r="F324" s="233" t="s">
        <v>1460</v>
      </c>
      <c r="G324" s="231"/>
      <c r="H324" s="232" t="s">
        <v>42</v>
      </c>
      <c r="I324" s="234"/>
      <c r="J324" s="231"/>
      <c r="K324" s="231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148</v>
      </c>
      <c r="AU324" s="239" t="s">
        <v>94</v>
      </c>
      <c r="AV324" s="13" t="s">
        <v>86</v>
      </c>
      <c r="AW324" s="13" t="s">
        <v>40</v>
      </c>
      <c r="AX324" s="13" t="s">
        <v>81</v>
      </c>
      <c r="AY324" s="239" t="s">
        <v>135</v>
      </c>
    </row>
    <row r="325" s="14" customFormat="1">
      <c r="A325" s="14"/>
      <c r="B325" s="240"/>
      <c r="C325" s="241"/>
      <c r="D325" s="223" t="s">
        <v>148</v>
      </c>
      <c r="E325" s="242" t="s">
        <v>42</v>
      </c>
      <c r="F325" s="243" t="s">
        <v>8</v>
      </c>
      <c r="G325" s="241"/>
      <c r="H325" s="244">
        <v>12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148</v>
      </c>
      <c r="AU325" s="250" t="s">
        <v>94</v>
      </c>
      <c r="AV325" s="14" t="s">
        <v>91</v>
      </c>
      <c r="AW325" s="14" t="s">
        <v>40</v>
      </c>
      <c r="AX325" s="14" t="s">
        <v>86</v>
      </c>
      <c r="AY325" s="250" t="s">
        <v>135</v>
      </c>
    </row>
    <row r="326" s="2" customFormat="1" ht="37.8" customHeight="1">
      <c r="A326" s="42"/>
      <c r="B326" s="43"/>
      <c r="C326" s="251" t="s">
        <v>470</v>
      </c>
      <c r="D326" s="251" t="s">
        <v>155</v>
      </c>
      <c r="E326" s="252" t="s">
        <v>1461</v>
      </c>
      <c r="F326" s="253" t="s">
        <v>1462</v>
      </c>
      <c r="G326" s="254" t="s">
        <v>230</v>
      </c>
      <c r="H326" s="255">
        <v>12</v>
      </c>
      <c r="I326" s="256"/>
      <c r="J326" s="257">
        <f>ROUND(I326*H326,2)</f>
        <v>0</v>
      </c>
      <c r="K326" s="253" t="s">
        <v>42</v>
      </c>
      <c r="L326" s="258"/>
      <c r="M326" s="259" t="s">
        <v>42</v>
      </c>
      <c r="N326" s="260" t="s">
        <v>52</v>
      </c>
      <c r="O326" s="88"/>
      <c r="P326" s="219">
        <f>O326*H326</f>
        <v>0</v>
      </c>
      <c r="Q326" s="219">
        <v>0.050999999999999997</v>
      </c>
      <c r="R326" s="219">
        <f>Q326*H326</f>
        <v>0.61199999999999999</v>
      </c>
      <c r="S326" s="219">
        <v>0</v>
      </c>
      <c r="T326" s="220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1" t="s">
        <v>159</v>
      </c>
      <c r="AT326" s="221" t="s">
        <v>155</v>
      </c>
      <c r="AU326" s="221" t="s">
        <v>94</v>
      </c>
      <c r="AY326" s="20" t="s">
        <v>135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20" t="s">
        <v>86</v>
      </c>
      <c r="BK326" s="222">
        <f>ROUND(I326*H326,2)</f>
        <v>0</v>
      </c>
      <c r="BL326" s="20" t="s">
        <v>97</v>
      </c>
      <c r="BM326" s="221" t="s">
        <v>1463</v>
      </c>
    </row>
    <row r="327" s="2" customFormat="1">
      <c r="A327" s="42"/>
      <c r="B327" s="43"/>
      <c r="C327" s="44"/>
      <c r="D327" s="223" t="s">
        <v>144</v>
      </c>
      <c r="E327" s="44"/>
      <c r="F327" s="224" t="s">
        <v>1464</v>
      </c>
      <c r="G327" s="44"/>
      <c r="H327" s="44"/>
      <c r="I327" s="225"/>
      <c r="J327" s="44"/>
      <c r="K327" s="44"/>
      <c r="L327" s="48"/>
      <c r="M327" s="226"/>
      <c r="N327" s="227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0" t="s">
        <v>144</v>
      </c>
      <c r="AU327" s="20" t="s">
        <v>94</v>
      </c>
    </row>
    <row r="328" s="13" customFormat="1">
      <c r="A328" s="13"/>
      <c r="B328" s="230"/>
      <c r="C328" s="231"/>
      <c r="D328" s="223" t="s">
        <v>148</v>
      </c>
      <c r="E328" s="232" t="s">
        <v>42</v>
      </c>
      <c r="F328" s="233" t="s">
        <v>1460</v>
      </c>
      <c r="G328" s="231"/>
      <c r="H328" s="232" t="s">
        <v>42</v>
      </c>
      <c r="I328" s="234"/>
      <c r="J328" s="231"/>
      <c r="K328" s="231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148</v>
      </c>
      <c r="AU328" s="239" t="s">
        <v>94</v>
      </c>
      <c r="AV328" s="13" t="s">
        <v>86</v>
      </c>
      <c r="AW328" s="13" t="s">
        <v>40</v>
      </c>
      <c r="AX328" s="13" t="s">
        <v>81</v>
      </c>
      <c r="AY328" s="239" t="s">
        <v>135</v>
      </c>
    </row>
    <row r="329" s="14" customFormat="1">
      <c r="A329" s="14"/>
      <c r="B329" s="240"/>
      <c r="C329" s="241"/>
      <c r="D329" s="223" t="s">
        <v>148</v>
      </c>
      <c r="E329" s="242" t="s">
        <v>42</v>
      </c>
      <c r="F329" s="243" t="s">
        <v>8</v>
      </c>
      <c r="G329" s="241"/>
      <c r="H329" s="244">
        <v>12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148</v>
      </c>
      <c r="AU329" s="250" t="s">
        <v>94</v>
      </c>
      <c r="AV329" s="14" t="s">
        <v>91</v>
      </c>
      <c r="AW329" s="14" t="s">
        <v>40</v>
      </c>
      <c r="AX329" s="14" t="s">
        <v>86</v>
      </c>
      <c r="AY329" s="250" t="s">
        <v>135</v>
      </c>
    </row>
    <row r="330" s="2" customFormat="1" ht="24.15" customHeight="1">
      <c r="A330" s="42"/>
      <c r="B330" s="43"/>
      <c r="C330" s="210" t="s">
        <v>477</v>
      </c>
      <c r="D330" s="210" t="s">
        <v>138</v>
      </c>
      <c r="E330" s="211" t="s">
        <v>449</v>
      </c>
      <c r="F330" s="212" t="s">
        <v>450</v>
      </c>
      <c r="G330" s="213" t="s">
        <v>286</v>
      </c>
      <c r="H330" s="214">
        <v>1</v>
      </c>
      <c r="I330" s="215"/>
      <c r="J330" s="216">
        <f>ROUND(I330*H330,2)</f>
        <v>0</v>
      </c>
      <c r="K330" s="212" t="s">
        <v>142</v>
      </c>
      <c r="L330" s="48"/>
      <c r="M330" s="217" t="s">
        <v>42</v>
      </c>
      <c r="N330" s="218" t="s">
        <v>52</v>
      </c>
      <c r="O330" s="88"/>
      <c r="P330" s="219">
        <f>O330*H330</f>
        <v>0</v>
      </c>
      <c r="Q330" s="219">
        <v>0.00069999999999999999</v>
      </c>
      <c r="R330" s="219">
        <f>Q330*H330</f>
        <v>0.00069999999999999999</v>
      </c>
      <c r="S330" s="219">
        <v>0</v>
      </c>
      <c r="T330" s="220">
        <f>S330*H330</f>
        <v>0</v>
      </c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R330" s="221" t="s">
        <v>97</v>
      </c>
      <c r="AT330" s="221" t="s">
        <v>138</v>
      </c>
      <c r="AU330" s="221" t="s">
        <v>94</v>
      </c>
      <c r="AY330" s="20" t="s">
        <v>135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20" t="s">
        <v>86</v>
      </c>
      <c r="BK330" s="222">
        <f>ROUND(I330*H330,2)</f>
        <v>0</v>
      </c>
      <c r="BL330" s="20" t="s">
        <v>97</v>
      </c>
      <c r="BM330" s="221" t="s">
        <v>451</v>
      </c>
    </row>
    <row r="331" s="2" customFormat="1">
      <c r="A331" s="42"/>
      <c r="B331" s="43"/>
      <c r="C331" s="44"/>
      <c r="D331" s="223" t="s">
        <v>144</v>
      </c>
      <c r="E331" s="44"/>
      <c r="F331" s="224" t="s">
        <v>452</v>
      </c>
      <c r="G331" s="44"/>
      <c r="H331" s="44"/>
      <c r="I331" s="225"/>
      <c r="J331" s="44"/>
      <c r="K331" s="44"/>
      <c r="L331" s="48"/>
      <c r="M331" s="226"/>
      <c r="N331" s="227"/>
      <c r="O331" s="88"/>
      <c r="P331" s="88"/>
      <c r="Q331" s="88"/>
      <c r="R331" s="88"/>
      <c r="S331" s="88"/>
      <c r="T331" s="89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T331" s="20" t="s">
        <v>144</v>
      </c>
      <c r="AU331" s="20" t="s">
        <v>94</v>
      </c>
    </row>
    <row r="332" s="2" customFormat="1">
      <c r="A332" s="42"/>
      <c r="B332" s="43"/>
      <c r="C332" s="44"/>
      <c r="D332" s="228" t="s">
        <v>146</v>
      </c>
      <c r="E332" s="44"/>
      <c r="F332" s="229" t="s">
        <v>453</v>
      </c>
      <c r="G332" s="44"/>
      <c r="H332" s="44"/>
      <c r="I332" s="225"/>
      <c r="J332" s="44"/>
      <c r="K332" s="44"/>
      <c r="L332" s="48"/>
      <c r="M332" s="226"/>
      <c r="N332" s="227"/>
      <c r="O332" s="88"/>
      <c r="P332" s="88"/>
      <c r="Q332" s="88"/>
      <c r="R332" s="88"/>
      <c r="S332" s="88"/>
      <c r="T332" s="89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T332" s="20" t="s">
        <v>146</v>
      </c>
      <c r="AU332" s="20" t="s">
        <v>94</v>
      </c>
    </row>
    <row r="333" s="13" customFormat="1">
      <c r="A333" s="13"/>
      <c r="B333" s="230"/>
      <c r="C333" s="231"/>
      <c r="D333" s="223" t="s">
        <v>148</v>
      </c>
      <c r="E333" s="232" t="s">
        <v>42</v>
      </c>
      <c r="F333" s="233" t="s">
        <v>1465</v>
      </c>
      <c r="G333" s="231"/>
      <c r="H333" s="232" t="s">
        <v>42</v>
      </c>
      <c r="I333" s="234"/>
      <c r="J333" s="231"/>
      <c r="K333" s="231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148</v>
      </c>
      <c r="AU333" s="239" t="s">
        <v>94</v>
      </c>
      <c r="AV333" s="13" t="s">
        <v>86</v>
      </c>
      <c r="AW333" s="13" t="s">
        <v>40</v>
      </c>
      <c r="AX333" s="13" t="s">
        <v>81</v>
      </c>
      <c r="AY333" s="239" t="s">
        <v>135</v>
      </c>
    </row>
    <row r="334" s="14" customFormat="1">
      <c r="A334" s="14"/>
      <c r="B334" s="240"/>
      <c r="C334" s="241"/>
      <c r="D334" s="223" t="s">
        <v>148</v>
      </c>
      <c r="E334" s="242" t="s">
        <v>42</v>
      </c>
      <c r="F334" s="243" t="s">
        <v>86</v>
      </c>
      <c r="G334" s="241"/>
      <c r="H334" s="244">
        <v>1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148</v>
      </c>
      <c r="AU334" s="250" t="s">
        <v>94</v>
      </c>
      <c r="AV334" s="14" t="s">
        <v>91</v>
      </c>
      <c r="AW334" s="14" t="s">
        <v>40</v>
      </c>
      <c r="AX334" s="14" t="s">
        <v>81</v>
      </c>
      <c r="AY334" s="250" t="s">
        <v>135</v>
      </c>
    </row>
    <row r="335" s="15" customFormat="1">
      <c r="A335" s="15"/>
      <c r="B335" s="262"/>
      <c r="C335" s="263"/>
      <c r="D335" s="223" t="s">
        <v>148</v>
      </c>
      <c r="E335" s="264" t="s">
        <v>42</v>
      </c>
      <c r="F335" s="265" t="s">
        <v>251</v>
      </c>
      <c r="G335" s="263"/>
      <c r="H335" s="266">
        <v>1</v>
      </c>
      <c r="I335" s="267"/>
      <c r="J335" s="263"/>
      <c r="K335" s="263"/>
      <c r="L335" s="268"/>
      <c r="M335" s="269"/>
      <c r="N335" s="270"/>
      <c r="O335" s="270"/>
      <c r="P335" s="270"/>
      <c r="Q335" s="270"/>
      <c r="R335" s="270"/>
      <c r="S335" s="270"/>
      <c r="T335" s="27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2" t="s">
        <v>148</v>
      </c>
      <c r="AU335" s="272" t="s">
        <v>94</v>
      </c>
      <c r="AV335" s="15" t="s">
        <v>97</v>
      </c>
      <c r="AW335" s="15" t="s">
        <v>4</v>
      </c>
      <c r="AX335" s="15" t="s">
        <v>86</v>
      </c>
      <c r="AY335" s="272" t="s">
        <v>135</v>
      </c>
    </row>
    <row r="336" s="2" customFormat="1" ht="21.75" customHeight="1">
      <c r="A336" s="42"/>
      <c r="B336" s="43"/>
      <c r="C336" s="251" t="s">
        <v>485</v>
      </c>
      <c r="D336" s="251" t="s">
        <v>155</v>
      </c>
      <c r="E336" s="252" t="s">
        <v>1466</v>
      </c>
      <c r="F336" s="253" t="s">
        <v>1467</v>
      </c>
      <c r="G336" s="254" t="s">
        <v>286</v>
      </c>
      <c r="H336" s="255">
        <v>1</v>
      </c>
      <c r="I336" s="256"/>
      <c r="J336" s="257">
        <f>ROUND(I336*H336,2)</f>
        <v>0</v>
      </c>
      <c r="K336" s="253" t="s">
        <v>142</v>
      </c>
      <c r="L336" s="258"/>
      <c r="M336" s="259" t="s">
        <v>42</v>
      </c>
      <c r="N336" s="260" t="s">
        <v>52</v>
      </c>
      <c r="O336" s="88"/>
      <c r="P336" s="219">
        <f>O336*H336</f>
        <v>0</v>
      </c>
      <c r="Q336" s="219">
        <v>0.0050000000000000001</v>
      </c>
      <c r="R336" s="219">
        <f>Q336*H336</f>
        <v>0.0050000000000000001</v>
      </c>
      <c r="S336" s="219">
        <v>0</v>
      </c>
      <c r="T336" s="220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1" t="s">
        <v>159</v>
      </c>
      <c r="AT336" s="221" t="s">
        <v>155</v>
      </c>
      <c r="AU336" s="221" t="s">
        <v>94</v>
      </c>
      <c r="AY336" s="20" t="s">
        <v>135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20" t="s">
        <v>86</v>
      </c>
      <c r="BK336" s="222">
        <f>ROUND(I336*H336,2)</f>
        <v>0</v>
      </c>
      <c r="BL336" s="20" t="s">
        <v>97</v>
      </c>
      <c r="BM336" s="221" t="s">
        <v>1468</v>
      </c>
    </row>
    <row r="337" s="2" customFormat="1">
      <c r="A337" s="42"/>
      <c r="B337" s="43"/>
      <c r="C337" s="44"/>
      <c r="D337" s="223" t="s">
        <v>144</v>
      </c>
      <c r="E337" s="44"/>
      <c r="F337" s="224" t="s">
        <v>1467</v>
      </c>
      <c r="G337" s="44"/>
      <c r="H337" s="44"/>
      <c r="I337" s="225"/>
      <c r="J337" s="44"/>
      <c r="K337" s="44"/>
      <c r="L337" s="48"/>
      <c r="M337" s="226"/>
      <c r="N337" s="227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144</v>
      </c>
      <c r="AU337" s="20" t="s">
        <v>94</v>
      </c>
    </row>
    <row r="338" s="13" customFormat="1">
      <c r="A338" s="13"/>
      <c r="B338" s="230"/>
      <c r="C338" s="231"/>
      <c r="D338" s="223" t="s">
        <v>148</v>
      </c>
      <c r="E338" s="232" t="s">
        <v>42</v>
      </c>
      <c r="F338" s="233" t="s">
        <v>1465</v>
      </c>
      <c r="G338" s="231"/>
      <c r="H338" s="232" t="s">
        <v>42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148</v>
      </c>
      <c r="AU338" s="239" t="s">
        <v>94</v>
      </c>
      <c r="AV338" s="13" t="s">
        <v>86</v>
      </c>
      <c r="AW338" s="13" t="s">
        <v>40</v>
      </c>
      <c r="AX338" s="13" t="s">
        <v>81</v>
      </c>
      <c r="AY338" s="239" t="s">
        <v>135</v>
      </c>
    </row>
    <row r="339" s="14" customFormat="1">
      <c r="A339" s="14"/>
      <c r="B339" s="240"/>
      <c r="C339" s="241"/>
      <c r="D339" s="223" t="s">
        <v>148</v>
      </c>
      <c r="E339" s="242" t="s">
        <v>42</v>
      </c>
      <c r="F339" s="243" t="s">
        <v>86</v>
      </c>
      <c r="G339" s="241"/>
      <c r="H339" s="244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148</v>
      </c>
      <c r="AU339" s="250" t="s">
        <v>94</v>
      </c>
      <c r="AV339" s="14" t="s">
        <v>91</v>
      </c>
      <c r="AW339" s="14" t="s">
        <v>40</v>
      </c>
      <c r="AX339" s="14" t="s">
        <v>86</v>
      </c>
      <c r="AY339" s="250" t="s">
        <v>135</v>
      </c>
    </row>
    <row r="340" s="12" customFormat="1" ht="20.88" customHeight="1">
      <c r="A340" s="12"/>
      <c r="B340" s="194"/>
      <c r="C340" s="195"/>
      <c r="D340" s="196" t="s">
        <v>80</v>
      </c>
      <c r="E340" s="208" t="s">
        <v>483</v>
      </c>
      <c r="F340" s="208" t="s">
        <v>484</v>
      </c>
      <c r="G340" s="195"/>
      <c r="H340" s="195"/>
      <c r="I340" s="198"/>
      <c r="J340" s="209">
        <f>BK340</f>
        <v>0</v>
      </c>
      <c r="K340" s="195"/>
      <c r="L340" s="200"/>
      <c r="M340" s="201"/>
      <c r="N340" s="202"/>
      <c r="O340" s="202"/>
      <c r="P340" s="203">
        <f>SUM(P341:P393)</f>
        <v>0</v>
      </c>
      <c r="Q340" s="202"/>
      <c r="R340" s="203">
        <f>SUM(R341:R393)</f>
        <v>0.030803999999999998</v>
      </c>
      <c r="S340" s="202"/>
      <c r="T340" s="204">
        <f>SUM(T341:T393)</f>
        <v>251.56399999999999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5" t="s">
        <v>86</v>
      </c>
      <c r="AT340" s="206" t="s">
        <v>80</v>
      </c>
      <c r="AU340" s="206" t="s">
        <v>91</v>
      </c>
      <c r="AY340" s="205" t="s">
        <v>135</v>
      </c>
      <c r="BK340" s="207">
        <f>SUM(BK341:BK393)</f>
        <v>0</v>
      </c>
    </row>
    <row r="341" s="2" customFormat="1" ht="24.15" customHeight="1">
      <c r="A341" s="42"/>
      <c r="B341" s="43"/>
      <c r="C341" s="210" t="s">
        <v>492</v>
      </c>
      <c r="D341" s="210" t="s">
        <v>138</v>
      </c>
      <c r="E341" s="211" t="s">
        <v>486</v>
      </c>
      <c r="F341" s="212" t="s">
        <v>487</v>
      </c>
      <c r="G341" s="213" t="s">
        <v>230</v>
      </c>
      <c r="H341" s="214">
        <v>15.300000000000001</v>
      </c>
      <c r="I341" s="215"/>
      <c r="J341" s="216">
        <f>ROUND(I341*H341,2)</f>
        <v>0</v>
      </c>
      <c r="K341" s="212" t="s">
        <v>142</v>
      </c>
      <c r="L341" s="48"/>
      <c r="M341" s="217" t="s">
        <v>42</v>
      </c>
      <c r="N341" s="218" t="s">
        <v>52</v>
      </c>
      <c r="O341" s="88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R341" s="221" t="s">
        <v>97</v>
      </c>
      <c r="AT341" s="221" t="s">
        <v>138</v>
      </c>
      <c r="AU341" s="221" t="s">
        <v>94</v>
      </c>
      <c r="AY341" s="20" t="s">
        <v>135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20" t="s">
        <v>86</v>
      </c>
      <c r="BK341" s="222">
        <f>ROUND(I341*H341,2)</f>
        <v>0</v>
      </c>
      <c r="BL341" s="20" t="s">
        <v>97</v>
      </c>
      <c r="BM341" s="221" t="s">
        <v>488</v>
      </c>
    </row>
    <row r="342" s="2" customFormat="1">
      <c r="A342" s="42"/>
      <c r="B342" s="43"/>
      <c r="C342" s="44"/>
      <c r="D342" s="223" t="s">
        <v>144</v>
      </c>
      <c r="E342" s="44"/>
      <c r="F342" s="224" t="s">
        <v>489</v>
      </c>
      <c r="G342" s="44"/>
      <c r="H342" s="44"/>
      <c r="I342" s="225"/>
      <c r="J342" s="44"/>
      <c r="K342" s="44"/>
      <c r="L342" s="48"/>
      <c r="M342" s="226"/>
      <c r="N342" s="227"/>
      <c r="O342" s="88"/>
      <c r="P342" s="88"/>
      <c r="Q342" s="88"/>
      <c r="R342" s="88"/>
      <c r="S342" s="88"/>
      <c r="T342" s="89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T342" s="20" t="s">
        <v>144</v>
      </c>
      <c r="AU342" s="20" t="s">
        <v>94</v>
      </c>
    </row>
    <row r="343" s="2" customFormat="1">
      <c r="A343" s="42"/>
      <c r="B343" s="43"/>
      <c r="C343" s="44"/>
      <c r="D343" s="228" t="s">
        <v>146</v>
      </c>
      <c r="E343" s="44"/>
      <c r="F343" s="229" t="s">
        <v>490</v>
      </c>
      <c r="G343" s="44"/>
      <c r="H343" s="44"/>
      <c r="I343" s="225"/>
      <c r="J343" s="44"/>
      <c r="K343" s="44"/>
      <c r="L343" s="48"/>
      <c r="M343" s="226"/>
      <c r="N343" s="227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0" t="s">
        <v>146</v>
      </c>
      <c r="AU343" s="20" t="s">
        <v>94</v>
      </c>
    </row>
    <row r="344" s="2" customFormat="1">
      <c r="A344" s="42"/>
      <c r="B344" s="43"/>
      <c r="C344" s="44"/>
      <c r="D344" s="223" t="s">
        <v>189</v>
      </c>
      <c r="E344" s="44"/>
      <c r="F344" s="261" t="s">
        <v>491</v>
      </c>
      <c r="G344" s="44"/>
      <c r="H344" s="44"/>
      <c r="I344" s="225"/>
      <c r="J344" s="44"/>
      <c r="K344" s="44"/>
      <c r="L344" s="48"/>
      <c r="M344" s="226"/>
      <c r="N344" s="227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0" t="s">
        <v>189</v>
      </c>
      <c r="AU344" s="20" t="s">
        <v>94</v>
      </c>
    </row>
    <row r="345" s="13" customFormat="1">
      <c r="A345" s="13"/>
      <c r="B345" s="230"/>
      <c r="C345" s="231"/>
      <c r="D345" s="223" t="s">
        <v>148</v>
      </c>
      <c r="E345" s="232" t="s">
        <v>42</v>
      </c>
      <c r="F345" s="233" t="s">
        <v>1414</v>
      </c>
      <c r="G345" s="231"/>
      <c r="H345" s="232" t="s">
        <v>42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148</v>
      </c>
      <c r="AU345" s="239" t="s">
        <v>94</v>
      </c>
      <c r="AV345" s="13" t="s">
        <v>86</v>
      </c>
      <c r="AW345" s="13" t="s">
        <v>40</v>
      </c>
      <c r="AX345" s="13" t="s">
        <v>81</v>
      </c>
      <c r="AY345" s="239" t="s">
        <v>135</v>
      </c>
    </row>
    <row r="346" s="14" customFormat="1">
      <c r="A346" s="14"/>
      <c r="B346" s="240"/>
      <c r="C346" s="241"/>
      <c r="D346" s="223" t="s">
        <v>148</v>
      </c>
      <c r="E346" s="242" t="s">
        <v>42</v>
      </c>
      <c r="F346" s="243" t="s">
        <v>1415</v>
      </c>
      <c r="G346" s="241"/>
      <c r="H346" s="244">
        <v>15.300000000000001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148</v>
      </c>
      <c r="AU346" s="250" t="s">
        <v>94</v>
      </c>
      <c r="AV346" s="14" t="s">
        <v>91</v>
      </c>
      <c r="AW346" s="14" t="s">
        <v>40</v>
      </c>
      <c r="AX346" s="14" t="s">
        <v>86</v>
      </c>
      <c r="AY346" s="250" t="s">
        <v>135</v>
      </c>
    </row>
    <row r="347" s="2" customFormat="1" ht="16.5" customHeight="1">
      <c r="A347" s="42"/>
      <c r="B347" s="43"/>
      <c r="C347" s="210" t="s">
        <v>498</v>
      </c>
      <c r="D347" s="210" t="s">
        <v>138</v>
      </c>
      <c r="E347" s="211" t="s">
        <v>493</v>
      </c>
      <c r="F347" s="212" t="s">
        <v>494</v>
      </c>
      <c r="G347" s="213" t="s">
        <v>230</v>
      </c>
      <c r="H347" s="214">
        <v>15.300000000000001</v>
      </c>
      <c r="I347" s="215"/>
      <c r="J347" s="216">
        <f>ROUND(I347*H347,2)</f>
        <v>0</v>
      </c>
      <c r="K347" s="212" t="s">
        <v>142</v>
      </c>
      <c r="L347" s="48"/>
      <c r="M347" s="217" t="s">
        <v>42</v>
      </c>
      <c r="N347" s="218" t="s">
        <v>52</v>
      </c>
      <c r="O347" s="88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21" t="s">
        <v>97</v>
      </c>
      <c r="AT347" s="221" t="s">
        <v>138</v>
      </c>
      <c r="AU347" s="221" t="s">
        <v>94</v>
      </c>
      <c r="AY347" s="20" t="s">
        <v>135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20" t="s">
        <v>86</v>
      </c>
      <c r="BK347" s="222">
        <f>ROUND(I347*H347,2)</f>
        <v>0</v>
      </c>
      <c r="BL347" s="20" t="s">
        <v>97</v>
      </c>
      <c r="BM347" s="221" t="s">
        <v>495</v>
      </c>
    </row>
    <row r="348" s="2" customFormat="1">
      <c r="A348" s="42"/>
      <c r="B348" s="43"/>
      <c r="C348" s="44"/>
      <c r="D348" s="223" t="s">
        <v>144</v>
      </c>
      <c r="E348" s="44"/>
      <c r="F348" s="224" t="s">
        <v>496</v>
      </c>
      <c r="G348" s="44"/>
      <c r="H348" s="44"/>
      <c r="I348" s="225"/>
      <c r="J348" s="44"/>
      <c r="K348" s="44"/>
      <c r="L348" s="48"/>
      <c r="M348" s="226"/>
      <c r="N348" s="227"/>
      <c r="O348" s="88"/>
      <c r="P348" s="88"/>
      <c r="Q348" s="88"/>
      <c r="R348" s="88"/>
      <c r="S348" s="88"/>
      <c r="T348" s="89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T348" s="20" t="s">
        <v>144</v>
      </c>
      <c r="AU348" s="20" t="s">
        <v>94</v>
      </c>
    </row>
    <row r="349" s="2" customFormat="1">
      <c r="A349" s="42"/>
      <c r="B349" s="43"/>
      <c r="C349" s="44"/>
      <c r="D349" s="228" t="s">
        <v>146</v>
      </c>
      <c r="E349" s="44"/>
      <c r="F349" s="229" t="s">
        <v>497</v>
      </c>
      <c r="G349" s="44"/>
      <c r="H349" s="44"/>
      <c r="I349" s="225"/>
      <c r="J349" s="44"/>
      <c r="K349" s="44"/>
      <c r="L349" s="48"/>
      <c r="M349" s="226"/>
      <c r="N349" s="227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146</v>
      </c>
      <c r="AU349" s="20" t="s">
        <v>94</v>
      </c>
    </row>
    <row r="350" s="13" customFormat="1">
      <c r="A350" s="13"/>
      <c r="B350" s="230"/>
      <c r="C350" s="231"/>
      <c r="D350" s="223" t="s">
        <v>148</v>
      </c>
      <c r="E350" s="232" t="s">
        <v>42</v>
      </c>
      <c r="F350" s="233" t="s">
        <v>1414</v>
      </c>
      <c r="G350" s="231"/>
      <c r="H350" s="232" t="s">
        <v>42</v>
      </c>
      <c r="I350" s="234"/>
      <c r="J350" s="231"/>
      <c r="K350" s="231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148</v>
      </c>
      <c r="AU350" s="239" t="s">
        <v>94</v>
      </c>
      <c r="AV350" s="13" t="s">
        <v>86</v>
      </c>
      <c r="AW350" s="13" t="s">
        <v>40</v>
      </c>
      <c r="AX350" s="13" t="s">
        <v>81</v>
      </c>
      <c r="AY350" s="239" t="s">
        <v>135</v>
      </c>
    </row>
    <row r="351" s="14" customFormat="1">
      <c r="A351" s="14"/>
      <c r="B351" s="240"/>
      <c r="C351" s="241"/>
      <c r="D351" s="223" t="s">
        <v>148</v>
      </c>
      <c r="E351" s="242" t="s">
        <v>42</v>
      </c>
      <c r="F351" s="243" t="s">
        <v>1415</v>
      </c>
      <c r="G351" s="241"/>
      <c r="H351" s="244">
        <v>15.300000000000001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148</v>
      </c>
      <c r="AU351" s="250" t="s">
        <v>94</v>
      </c>
      <c r="AV351" s="14" t="s">
        <v>91</v>
      </c>
      <c r="AW351" s="14" t="s">
        <v>40</v>
      </c>
      <c r="AX351" s="14" t="s">
        <v>86</v>
      </c>
      <c r="AY351" s="250" t="s">
        <v>135</v>
      </c>
    </row>
    <row r="352" s="2" customFormat="1" ht="24.15" customHeight="1">
      <c r="A352" s="42"/>
      <c r="B352" s="43"/>
      <c r="C352" s="210" t="s">
        <v>506</v>
      </c>
      <c r="D352" s="210" t="s">
        <v>138</v>
      </c>
      <c r="E352" s="211" t="s">
        <v>499</v>
      </c>
      <c r="F352" s="212" t="s">
        <v>500</v>
      </c>
      <c r="G352" s="213" t="s">
        <v>141</v>
      </c>
      <c r="H352" s="214">
        <v>1026.8</v>
      </c>
      <c r="I352" s="215"/>
      <c r="J352" s="216">
        <f>ROUND(I352*H352,2)</f>
        <v>0</v>
      </c>
      <c r="K352" s="212" t="s">
        <v>142</v>
      </c>
      <c r="L352" s="48"/>
      <c r="M352" s="217" t="s">
        <v>42</v>
      </c>
      <c r="N352" s="218" t="s">
        <v>52</v>
      </c>
      <c r="O352" s="88"/>
      <c r="P352" s="219">
        <f>O352*H352</f>
        <v>0</v>
      </c>
      <c r="Q352" s="219">
        <v>3.0000000000000001E-05</v>
      </c>
      <c r="R352" s="219">
        <f>Q352*H352</f>
        <v>0.030803999999999998</v>
      </c>
      <c r="S352" s="219">
        <v>0.23000000000000001</v>
      </c>
      <c r="T352" s="220">
        <f>S352*H352</f>
        <v>236.16399999999999</v>
      </c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R352" s="221" t="s">
        <v>97</v>
      </c>
      <c r="AT352" s="221" t="s">
        <v>138</v>
      </c>
      <c r="AU352" s="221" t="s">
        <v>94</v>
      </c>
      <c r="AY352" s="20" t="s">
        <v>135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20" t="s">
        <v>86</v>
      </c>
      <c r="BK352" s="222">
        <f>ROUND(I352*H352,2)</f>
        <v>0</v>
      </c>
      <c r="BL352" s="20" t="s">
        <v>97</v>
      </c>
      <c r="BM352" s="221" t="s">
        <v>1220</v>
      </c>
    </row>
    <row r="353" s="2" customFormat="1">
      <c r="A353" s="42"/>
      <c r="B353" s="43"/>
      <c r="C353" s="44"/>
      <c r="D353" s="223" t="s">
        <v>144</v>
      </c>
      <c r="E353" s="44"/>
      <c r="F353" s="224" t="s">
        <v>502</v>
      </c>
      <c r="G353" s="44"/>
      <c r="H353" s="44"/>
      <c r="I353" s="225"/>
      <c r="J353" s="44"/>
      <c r="K353" s="44"/>
      <c r="L353" s="48"/>
      <c r="M353" s="226"/>
      <c r="N353" s="227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144</v>
      </c>
      <c r="AU353" s="20" t="s">
        <v>94</v>
      </c>
    </row>
    <row r="354" s="2" customFormat="1">
      <c r="A354" s="42"/>
      <c r="B354" s="43"/>
      <c r="C354" s="44"/>
      <c r="D354" s="228" t="s">
        <v>146</v>
      </c>
      <c r="E354" s="44"/>
      <c r="F354" s="229" t="s">
        <v>503</v>
      </c>
      <c r="G354" s="44"/>
      <c r="H354" s="44"/>
      <c r="I354" s="225"/>
      <c r="J354" s="44"/>
      <c r="K354" s="44"/>
      <c r="L354" s="48"/>
      <c r="M354" s="226"/>
      <c r="N354" s="227"/>
      <c r="O354" s="88"/>
      <c r="P354" s="88"/>
      <c r="Q354" s="88"/>
      <c r="R354" s="88"/>
      <c r="S354" s="88"/>
      <c r="T354" s="89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T354" s="20" t="s">
        <v>146</v>
      </c>
      <c r="AU354" s="20" t="s">
        <v>94</v>
      </c>
    </row>
    <row r="355" s="13" customFormat="1">
      <c r="A355" s="13"/>
      <c r="B355" s="230"/>
      <c r="C355" s="231"/>
      <c r="D355" s="223" t="s">
        <v>148</v>
      </c>
      <c r="E355" s="232" t="s">
        <v>42</v>
      </c>
      <c r="F355" s="233" t="s">
        <v>1416</v>
      </c>
      <c r="G355" s="231"/>
      <c r="H355" s="232" t="s">
        <v>42</v>
      </c>
      <c r="I355" s="234"/>
      <c r="J355" s="231"/>
      <c r="K355" s="231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148</v>
      </c>
      <c r="AU355" s="239" t="s">
        <v>94</v>
      </c>
      <c r="AV355" s="13" t="s">
        <v>86</v>
      </c>
      <c r="AW355" s="13" t="s">
        <v>40</v>
      </c>
      <c r="AX355" s="13" t="s">
        <v>81</v>
      </c>
      <c r="AY355" s="239" t="s">
        <v>135</v>
      </c>
    </row>
    <row r="356" s="14" customFormat="1">
      <c r="A356" s="14"/>
      <c r="B356" s="240"/>
      <c r="C356" s="241"/>
      <c r="D356" s="223" t="s">
        <v>148</v>
      </c>
      <c r="E356" s="242" t="s">
        <v>42</v>
      </c>
      <c r="F356" s="243" t="s">
        <v>1417</v>
      </c>
      <c r="G356" s="241"/>
      <c r="H356" s="244">
        <v>1026.8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148</v>
      </c>
      <c r="AU356" s="250" t="s">
        <v>94</v>
      </c>
      <c r="AV356" s="14" t="s">
        <v>91</v>
      </c>
      <c r="AW356" s="14" t="s">
        <v>40</v>
      </c>
      <c r="AX356" s="14" t="s">
        <v>86</v>
      </c>
      <c r="AY356" s="250" t="s">
        <v>135</v>
      </c>
    </row>
    <row r="357" s="2" customFormat="1" ht="24.15" customHeight="1">
      <c r="A357" s="42"/>
      <c r="B357" s="43"/>
      <c r="C357" s="210" t="s">
        <v>516</v>
      </c>
      <c r="D357" s="210" t="s">
        <v>138</v>
      </c>
      <c r="E357" s="211" t="s">
        <v>1469</v>
      </c>
      <c r="F357" s="212" t="s">
        <v>1470</v>
      </c>
      <c r="G357" s="213" t="s">
        <v>141</v>
      </c>
      <c r="H357" s="214">
        <v>35</v>
      </c>
      <c r="I357" s="215"/>
      <c r="J357" s="216">
        <f>ROUND(I357*H357,2)</f>
        <v>0</v>
      </c>
      <c r="K357" s="212" t="s">
        <v>142</v>
      </c>
      <c r="L357" s="48"/>
      <c r="M357" s="217" t="s">
        <v>42</v>
      </c>
      <c r="N357" s="218" t="s">
        <v>52</v>
      </c>
      <c r="O357" s="88"/>
      <c r="P357" s="219">
        <f>O357*H357</f>
        <v>0</v>
      </c>
      <c r="Q357" s="219">
        <v>0</v>
      </c>
      <c r="R357" s="219">
        <f>Q357*H357</f>
        <v>0</v>
      </c>
      <c r="S357" s="219">
        <v>0.44</v>
      </c>
      <c r="T357" s="220">
        <f>S357*H357</f>
        <v>15.4</v>
      </c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R357" s="221" t="s">
        <v>97</v>
      </c>
      <c r="AT357" s="221" t="s">
        <v>138</v>
      </c>
      <c r="AU357" s="221" t="s">
        <v>94</v>
      </c>
      <c r="AY357" s="20" t="s">
        <v>135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20" t="s">
        <v>86</v>
      </c>
      <c r="BK357" s="222">
        <f>ROUND(I357*H357,2)</f>
        <v>0</v>
      </c>
      <c r="BL357" s="20" t="s">
        <v>97</v>
      </c>
      <c r="BM357" s="221" t="s">
        <v>1471</v>
      </c>
    </row>
    <row r="358" s="2" customFormat="1">
      <c r="A358" s="42"/>
      <c r="B358" s="43"/>
      <c r="C358" s="44"/>
      <c r="D358" s="223" t="s">
        <v>144</v>
      </c>
      <c r="E358" s="44"/>
      <c r="F358" s="224" t="s">
        <v>1472</v>
      </c>
      <c r="G358" s="44"/>
      <c r="H358" s="44"/>
      <c r="I358" s="225"/>
      <c r="J358" s="44"/>
      <c r="K358" s="44"/>
      <c r="L358" s="48"/>
      <c r="M358" s="226"/>
      <c r="N358" s="227"/>
      <c r="O358" s="88"/>
      <c r="P358" s="88"/>
      <c r="Q358" s="88"/>
      <c r="R358" s="88"/>
      <c r="S358" s="88"/>
      <c r="T358" s="89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T358" s="20" t="s">
        <v>144</v>
      </c>
      <c r="AU358" s="20" t="s">
        <v>94</v>
      </c>
    </row>
    <row r="359" s="2" customFormat="1">
      <c r="A359" s="42"/>
      <c r="B359" s="43"/>
      <c r="C359" s="44"/>
      <c r="D359" s="228" t="s">
        <v>146</v>
      </c>
      <c r="E359" s="44"/>
      <c r="F359" s="229" t="s">
        <v>1473</v>
      </c>
      <c r="G359" s="44"/>
      <c r="H359" s="44"/>
      <c r="I359" s="225"/>
      <c r="J359" s="44"/>
      <c r="K359" s="44"/>
      <c r="L359" s="48"/>
      <c r="M359" s="226"/>
      <c r="N359" s="227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146</v>
      </c>
      <c r="AU359" s="20" t="s">
        <v>94</v>
      </c>
    </row>
    <row r="360" s="13" customFormat="1">
      <c r="A360" s="13"/>
      <c r="B360" s="230"/>
      <c r="C360" s="231"/>
      <c r="D360" s="223" t="s">
        <v>148</v>
      </c>
      <c r="E360" s="232" t="s">
        <v>42</v>
      </c>
      <c r="F360" s="233" t="s">
        <v>1285</v>
      </c>
      <c r="G360" s="231"/>
      <c r="H360" s="232" t="s">
        <v>42</v>
      </c>
      <c r="I360" s="234"/>
      <c r="J360" s="231"/>
      <c r="K360" s="231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148</v>
      </c>
      <c r="AU360" s="239" t="s">
        <v>94</v>
      </c>
      <c r="AV360" s="13" t="s">
        <v>86</v>
      </c>
      <c r="AW360" s="13" t="s">
        <v>40</v>
      </c>
      <c r="AX360" s="13" t="s">
        <v>81</v>
      </c>
      <c r="AY360" s="239" t="s">
        <v>135</v>
      </c>
    </row>
    <row r="361" s="14" customFormat="1">
      <c r="A361" s="14"/>
      <c r="B361" s="240"/>
      <c r="C361" s="241"/>
      <c r="D361" s="223" t="s">
        <v>148</v>
      </c>
      <c r="E361" s="242" t="s">
        <v>42</v>
      </c>
      <c r="F361" s="243" t="s">
        <v>1474</v>
      </c>
      <c r="G361" s="241"/>
      <c r="H361" s="244">
        <v>35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148</v>
      </c>
      <c r="AU361" s="250" t="s">
        <v>94</v>
      </c>
      <c r="AV361" s="14" t="s">
        <v>91</v>
      </c>
      <c r="AW361" s="14" t="s">
        <v>40</v>
      </c>
      <c r="AX361" s="14" t="s">
        <v>81</v>
      </c>
      <c r="AY361" s="250" t="s">
        <v>135</v>
      </c>
    </row>
    <row r="362" s="15" customFormat="1">
      <c r="A362" s="15"/>
      <c r="B362" s="262"/>
      <c r="C362" s="263"/>
      <c r="D362" s="223" t="s">
        <v>148</v>
      </c>
      <c r="E362" s="264" t="s">
        <v>42</v>
      </c>
      <c r="F362" s="265" t="s">
        <v>251</v>
      </c>
      <c r="G362" s="263"/>
      <c r="H362" s="266">
        <v>35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2" t="s">
        <v>148</v>
      </c>
      <c r="AU362" s="272" t="s">
        <v>94</v>
      </c>
      <c r="AV362" s="15" t="s">
        <v>97</v>
      </c>
      <c r="AW362" s="15" t="s">
        <v>40</v>
      </c>
      <c r="AX362" s="15" t="s">
        <v>86</v>
      </c>
      <c r="AY362" s="272" t="s">
        <v>135</v>
      </c>
    </row>
    <row r="363" s="2" customFormat="1" ht="24.15" customHeight="1">
      <c r="A363" s="42"/>
      <c r="B363" s="43"/>
      <c r="C363" s="210" t="s">
        <v>523</v>
      </c>
      <c r="D363" s="210" t="s">
        <v>138</v>
      </c>
      <c r="E363" s="211" t="s">
        <v>524</v>
      </c>
      <c r="F363" s="212" t="s">
        <v>525</v>
      </c>
      <c r="G363" s="213" t="s">
        <v>158</v>
      </c>
      <c r="H363" s="214">
        <v>30.800000000000001</v>
      </c>
      <c r="I363" s="215"/>
      <c r="J363" s="216">
        <f>ROUND(I363*H363,2)</f>
        <v>0</v>
      </c>
      <c r="K363" s="212" t="s">
        <v>142</v>
      </c>
      <c r="L363" s="48"/>
      <c r="M363" s="217" t="s">
        <v>42</v>
      </c>
      <c r="N363" s="218" t="s">
        <v>52</v>
      </c>
      <c r="O363" s="88"/>
      <c r="P363" s="219">
        <f>O363*H363</f>
        <v>0</v>
      </c>
      <c r="Q363" s="219">
        <v>0</v>
      </c>
      <c r="R363" s="219">
        <f>Q363*H363</f>
        <v>0</v>
      </c>
      <c r="S363" s="219">
        <v>0</v>
      </c>
      <c r="T363" s="220">
        <f>S363*H363</f>
        <v>0</v>
      </c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R363" s="221" t="s">
        <v>97</v>
      </c>
      <c r="AT363" s="221" t="s">
        <v>138</v>
      </c>
      <c r="AU363" s="221" t="s">
        <v>94</v>
      </c>
      <c r="AY363" s="20" t="s">
        <v>135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20" t="s">
        <v>86</v>
      </c>
      <c r="BK363" s="222">
        <f>ROUND(I363*H363,2)</f>
        <v>0</v>
      </c>
      <c r="BL363" s="20" t="s">
        <v>97</v>
      </c>
      <c r="BM363" s="221" t="s">
        <v>526</v>
      </c>
    </row>
    <row r="364" s="2" customFormat="1">
      <c r="A364" s="42"/>
      <c r="B364" s="43"/>
      <c r="C364" s="44"/>
      <c r="D364" s="223" t="s">
        <v>144</v>
      </c>
      <c r="E364" s="44"/>
      <c r="F364" s="224" t="s">
        <v>527</v>
      </c>
      <c r="G364" s="44"/>
      <c r="H364" s="44"/>
      <c r="I364" s="225"/>
      <c r="J364" s="44"/>
      <c r="K364" s="44"/>
      <c r="L364" s="48"/>
      <c r="M364" s="226"/>
      <c r="N364" s="227"/>
      <c r="O364" s="88"/>
      <c r="P364" s="88"/>
      <c r="Q364" s="88"/>
      <c r="R364" s="88"/>
      <c r="S364" s="88"/>
      <c r="T364" s="89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T364" s="20" t="s">
        <v>144</v>
      </c>
      <c r="AU364" s="20" t="s">
        <v>94</v>
      </c>
    </row>
    <row r="365" s="2" customFormat="1">
      <c r="A365" s="42"/>
      <c r="B365" s="43"/>
      <c r="C365" s="44"/>
      <c r="D365" s="228" t="s">
        <v>146</v>
      </c>
      <c r="E365" s="44"/>
      <c r="F365" s="229" t="s">
        <v>528</v>
      </c>
      <c r="G365" s="44"/>
      <c r="H365" s="44"/>
      <c r="I365" s="225"/>
      <c r="J365" s="44"/>
      <c r="K365" s="44"/>
      <c r="L365" s="48"/>
      <c r="M365" s="226"/>
      <c r="N365" s="227"/>
      <c r="O365" s="88"/>
      <c r="P365" s="88"/>
      <c r="Q365" s="88"/>
      <c r="R365" s="88"/>
      <c r="S365" s="88"/>
      <c r="T365" s="89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T365" s="20" t="s">
        <v>146</v>
      </c>
      <c r="AU365" s="20" t="s">
        <v>94</v>
      </c>
    </row>
    <row r="366" s="13" customFormat="1">
      <c r="A366" s="13"/>
      <c r="B366" s="230"/>
      <c r="C366" s="231"/>
      <c r="D366" s="223" t="s">
        <v>148</v>
      </c>
      <c r="E366" s="232" t="s">
        <v>42</v>
      </c>
      <c r="F366" s="233" t="s">
        <v>1285</v>
      </c>
      <c r="G366" s="231"/>
      <c r="H366" s="232" t="s">
        <v>42</v>
      </c>
      <c r="I366" s="234"/>
      <c r="J366" s="231"/>
      <c r="K366" s="231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148</v>
      </c>
      <c r="AU366" s="239" t="s">
        <v>94</v>
      </c>
      <c r="AV366" s="13" t="s">
        <v>86</v>
      </c>
      <c r="AW366" s="13" t="s">
        <v>40</v>
      </c>
      <c r="AX366" s="13" t="s">
        <v>81</v>
      </c>
      <c r="AY366" s="239" t="s">
        <v>135</v>
      </c>
    </row>
    <row r="367" s="14" customFormat="1">
      <c r="A367" s="14"/>
      <c r="B367" s="240"/>
      <c r="C367" s="241"/>
      <c r="D367" s="223" t="s">
        <v>148</v>
      </c>
      <c r="E367" s="242" t="s">
        <v>42</v>
      </c>
      <c r="F367" s="243" t="s">
        <v>1475</v>
      </c>
      <c r="G367" s="241"/>
      <c r="H367" s="244">
        <v>15.4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148</v>
      </c>
      <c r="AU367" s="250" t="s">
        <v>94</v>
      </c>
      <c r="AV367" s="14" t="s">
        <v>91</v>
      </c>
      <c r="AW367" s="14" t="s">
        <v>40</v>
      </c>
      <c r="AX367" s="14" t="s">
        <v>81</v>
      </c>
      <c r="AY367" s="250" t="s">
        <v>135</v>
      </c>
    </row>
    <row r="368" s="13" customFormat="1">
      <c r="A368" s="13"/>
      <c r="B368" s="230"/>
      <c r="C368" s="231"/>
      <c r="D368" s="223" t="s">
        <v>148</v>
      </c>
      <c r="E368" s="232" t="s">
        <v>42</v>
      </c>
      <c r="F368" s="233" t="s">
        <v>1300</v>
      </c>
      <c r="G368" s="231"/>
      <c r="H368" s="232" t="s">
        <v>42</v>
      </c>
      <c r="I368" s="234"/>
      <c r="J368" s="231"/>
      <c r="K368" s="231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148</v>
      </c>
      <c r="AU368" s="239" t="s">
        <v>94</v>
      </c>
      <c r="AV368" s="13" t="s">
        <v>86</v>
      </c>
      <c r="AW368" s="13" t="s">
        <v>40</v>
      </c>
      <c r="AX368" s="13" t="s">
        <v>81</v>
      </c>
      <c r="AY368" s="239" t="s">
        <v>135</v>
      </c>
    </row>
    <row r="369" s="14" customFormat="1">
      <c r="A369" s="14"/>
      <c r="B369" s="240"/>
      <c r="C369" s="241"/>
      <c r="D369" s="223" t="s">
        <v>148</v>
      </c>
      <c r="E369" s="242" t="s">
        <v>42</v>
      </c>
      <c r="F369" s="243" t="s">
        <v>1475</v>
      </c>
      <c r="G369" s="241"/>
      <c r="H369" s="244">
        <v>15.4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148</v>
      </c>
      <c r="AU369" s="250" t="s">
        <v>94</v>
      </c>
      <c r="AV369" s="14" t="s">
        <v>91</v>
      </c>
      <c r="AW369" s="14" t="s">
        <v>40</v>
      </c>
      <c r="AX369" s="14" t="s">
        <v>81</v>
      </c>
      <c r="AY369" s="250" t="s">
        <v>135</v>
      </c>
    </row>
    <row r="370" s="2" customFormat="1" ht="21.75" customHeight="1">
      <c r="A370" s="42"/>
      <c r="B370" s="43"/>
      <c r="C370" s="210" t="s">
        <v>532</v>
      </c>
      <c r="D370" s="210" t="s">
        <v>138</v>
      </c>
      <c r="E370" s="211" t="s">
        <v>533</v>
      </c>
      <c r="F370" s="212" t="s">
        <v>534</v>
      </c>
      <c r="G370" s="213" t="s">
        <v>158</v>
      </c>
      <c r="H370" s="214">
        <v>236.16399999999999</v>
      </c>
      <c r="I370" s="215"/>
      <c r="J370" s="216">
        <f>ROUND(I370*H370,2)</f>
        <v>0</v>
      </c>
      <c r="K370" s="212" t="s">
        <v>142</v>
      </c>
      <c r="L370" s="48"/>
      <c r="M370" s="217" t="s">
        <v>42</v>
      </c>
      <c r="N370" s="218" t="s">
        <v>52</v>
      </c>
      <c r="O370" s="88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R370" s="221" t="s">
        <v>97</v>
      </c>
      <c r="AT370" s="221" t="s">
        <v>138</v>
      </c>
      <c r="AU370" s="221" t="s">
        <v>94</v>
      </c>
      <c r="AY370" s="20" t="s">
        <v>135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20" t="s">
        <v>86</v>
      </c>
      <c r="BK370" s="222">
        <f>ROUND(I370*H370,2)</f>
        <v>0</v>
      </c>
      <c r="BL370" s="20" t="s">
        <v>97</v>
      </c>
      <c r="BM370" s="221" t="s">
        <v>535</v>
      </c>
    </row>
    <row r="371" s="2" customFormat="1">
      <c r="A371" s="42"/>
      <c r="B371" s="43"/>
      <c r="C371" s="44"/>
      <c r="D371" s="223" t="s">
        <v>144</v>
      </c>
      <c r="E371" s="44"/>
      <c r="F371" s="224" t="s">
        <v>536</v>
      </c>
      <c r="G371" s="44"/>
      <c r="H371" s="44"/>
      <c r="I371" s="225"/>
      <c r="J371" s="44"/>
      <c r="K371" s="44"/>
      <c r="L371" s="48"/>
      <c r="M371" s="226"/>
      <c r="N371" s="227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144</v>
      </c>
      <c r="AU371" s="20" t="s">
        <v>94</v>
      </c>
    </row>
    <row r="372" s="2" customFormat="1">
      <c r="A372" s="42"/>
      <c r="B372" s="43"/>
      <c r="C372" s="44"/>
      <c r="D372" s="228" t="s">
        <v>146</v>
      </c>
      <c r="E372" s="44"/>
      <c r="F372" s="229" t="s">
        <v>537</v>
      </c>
      <c r="G372" s="44"/>
      <c r="H372" s="44"/>
      <c r="I372" s="225"/>
      <c r="J372" s="44"/>
      <c r="K372" s="44"/>
      <c r="L372" s="48"/>
      <c r="M372" s="226"/>
      <c r="N372" s="227"/>
      <c r="O372" s="88"/>
      <c r="P372" s="88"/>
      <c r="Q372" s="88"/>
      <c r="R372" s="88"/>
      <c r="S372" s="88"/>
      <c r="T372" s="89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T372" s="20" t="s">
        <v>146</v>
      </c>
      <c r="AU372" s="20" t="s">
        <v>94</v>
      </c>
    </row>
    <row r="373" s="2" customFormat="1">
      <c r="A373" s="42"/>
      <c r="B373" s="43"/>
      <c r="C373" s="44"/>
      <c r="D373" s="223" t="s">
        <v>189</v>
      </c>
      <c r="E373" s="44"/>
      <c r="F373" s="261" t="s">
        <v>538</v>
      </c>
      <c r="G373" s="44"/>
      <c r="H373" s="44"/>
      <c r="I373" s="225"/>
      <c r="J373" s="44"/>
      <c r="K373" s="44"/>
      <c r="L373" s="48"/>
      <c r="M373" s="226"/>
      <c r="N373" s="227"/>
      <c r="O373" s="88"/>
      <c r="P373" s="88"/>
      <c r="Q373" s="88"/>
      <c r="R373" s="88"/>
      <c r="S373" s="88"/>
      <c r="T373" s="89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T373" s="20" t="s">
        <v>189</v>
      </c>
      <c r="AU373" s="20" t="s">
        <v>94</v>
      </c>
    </row>
    <row r="374" s="13" customFormat="1">
      <c r="A374" s="13"/>
      <c r="B374" s="230"/>
      <c r="C374" s="231"/>
      <c r="D374" s="223" t="s">
        <v>148</v>
      </c>
      <c r="E374" s="232" t="s">
        <v>42</v>
      </c>
      <c r="F374" s="233" t="s">
        <v>1416</v>
      </c>
      <c r="G374" s="231"/>
      <c r="H374" s="232" t="s">
        <v>42</v>
      </c>
      <c r="I374" s="234"/>
      <c r="J374" s="231"/>
      <c r="K374" s="231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148</v>
      </c>
      <c r="AU374" s="239" t="s">
        <v>94</v>
      </c>
      <c r="AV374" s="13" t="s">
        <v>86</v>
      </c>
      <c r="AW374" s="13" t="s">
        <v>40</v>
      </c>
      <c r="AX374" s="13" t="s">
        <v>81</v>
      </c>
      <c r="AY374" s="239" t="s">
        <v>135</v>
      </c>
    </row>
    <row r="375" s="14" customFormat="1">
      <c r="A375" s="14"/>
      <c r="B375" s="240"/>
      <c r="C375" s="241"/>
      <c r="D375" s="223" t="s">
        <v>148</v>
      </c>
      <c r="E375" s="242" t="s">
        <v>42</v>
      </c>
      <c r="F375" s="243" t="s">
        <v>1476</v>
      </c>
      <c r="G375" s="241"/>
      <c r="H375" s="244">
        <v>236.16399999999999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148</v>
      </c>
      <c r="AU375" s="250" t="s">
        <v>94</v>
      </c>
      <c r="AV375" s="14" t="s">
        <v>91</v>
      </c>
      <c r="AW375" s="14" t="s">
        <v>40</v>
      </c>
      <c r="AX375" s="14" t="s">
        <v>81</v>
      </c>
      <c r="AY375" s="250" t="s">
        <v>135</v>
      </c>
    </row>
    <row r="376" s="2" customFormat="1" ht="24.15" customHeight="1">
      <c r="A376" s="42"/>
      <c r="B376" s="43"/>
      <c r="C376" s="210" t="s">
        <v>541</v>
      </c>
      <c r="D376" s="210" t="s">
        <v>138</v>
      </c>
      <c r="E376" s="211" t="s">
        <v>542</v>
      </c>
      <c r="F376" s="212" t="s">
        <v>543</v>
      </c>
      <c r="G376" s="213" t="s">
        <v>158</v>
      </c>
      <c r="H376" s="214">
        <v>5904.1000000000004</v>
      </c>
      <c r="I376" s="215"/>
      <c r="J376" s="216">
        <f>ROUND(I376*H376,2)</f>
        <v>0</v>
      </c>
      <c r="K376" s="212" t="s">
        <v>142</v>
      </c>
      <c r="L376" s="48"/>
      <c r="M376" s="217" t="s">
        <v>42</v>
      </c>
      <c r="N376" s="218" t="s">
        <v>52</v>
      </c>
      <c r="O376" s="88"/>
      <c r="P376" s="219">
        <f>O376*H376</f>
        <v>0</v>
      </c>
      <c r="Q376" s="219">
        <v>0</v>
      </c>
      <c r="R376" s="219">
        <f>Q376*H376</f>
        <v>0</v>
      </c>
      <c r="S376" s="219">
        <v>0</v>
      </c>
      <c r="T376" s="220">
        <f>S376*H376</f>
        <v>0</v>
      </c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R376" s="221" t="s">
        <v>97</v>
      </c>
      <c r="AT376" s="221" t="s">
        <v>138</v>
      </c>
      <c r="AU376" s="221" t="s">
        <v>94</v>
      </c>
      <c r="AY376" s="20" t="s">
        <v>135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20" t="s">
        <v>86</v>
      </c>
      <c r="BK376" s="222">
        <f>ROUND(I376*H376,2)</f>
        <v>0</v>
      </c>
      <c r="BL376" s="20" t="s">
        <v>97</v>
      </c>
      <c r="BM376" s="221" t="s">
        <v>544</v>
      </c>
    </row>
    <row r="377" s="2" customFormat="1">
      <c r="A377" s="42"/>
      <c r="B377" s="43"/>
      <c r="C377" s="44"/>
      <c r="D377" s="223" t="s">
        <v>144</v>
      </c>
      <c r="E377" s="44"/>
      <c r="F377" s="224" t="s">
        <v>545</v>
      </c>
      <c r="G377" s="44"/>
      <c r="H377" s="44"/>
      <c r="I377" s="225"/>
      <c r="J377" s="44"/>
      <c r="K377" s="44"/>
      <c r="L377" s="48"/>
      <c r="M377" s="226"/>
      <c r="N377" s="227"/>
      <c r="O377" s="88"/>
      <c r="P377" s="88"/>
      <c r="Q377" s="88"/>
      <c r="R377" s="88"/>
      <c r="S377" s="88"/>
      <c r="T377" s="89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T377" s="20" t="s">
        <v>144</v>
      </c>
      <c r="AU377" s="20" t="s">
        <v>94</v>
      </c>
    </row>
    <row r="378" s="2" customFormat="1">
      <c r="A378" s="42"/>
      <c r="B378" s="43"/>
      <c r="C378" s="44"/>
      <c r="D378" s="228" t="s">
        <v>146</v>
      </c>
      <c r="E378" s="44"/>
      <c r="F378" s="229" t="s">
        <v>546</v>
      </c>
      <c r="G378" s="44"/>
      <c r="H378" s="44"/>
      <c r="I378" s="225"/>
      <c r="J378" s="44"/>
      <c r="K378" s="44"/>
      <c r="L378" s="48"/>
      <c r="M378" s="226"/>
      <c r="N378" s="227"/>
      <c r="O378" s="88"/>
      <c r="P378" s="88"/>
      <c r="Q378" s="88"/>
      <c r="R378" s="88"/>
      <c r="S378" s="88"/>
      <c r="T378" s="89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T378" s="20" t="s">
        <v>146</v>
      </c>
      <c r="AU378" s="20" t="s">
        <v>94</v>
      </c>
    </row>
    <row r="379" s="2" customFormat="1">
      <c r="A379" s="42"/>
      <c r="B379" s="43"/>
      <c r="C379" s="44"/>
      <c r="D379" s="223" t="s">
        <v>189</v>
      </c>
      <c r="E379" s="44"/>
      <c r="F379" s="261" t="s">
        <v>538</v>
      </c>
      <c r="G379" s="44"/>
      <c r="H379" s="44"/>
      <c r="I379" s="225"/>
      <c r="J379" s="44"/>
      <c r="K379" s="44"/>
      <c r="L379" s="48"/>
      <c r="M379" s="226"/>
      <c r="N379" s="227"/>
      <c r="O379" s="88"/>
      <c r="P379" s="88"/>
      <c r="Q379" s="88"/>
      <c r="R379" s="88"/>
      <c r="S379" s="88"/>
      <c r="T379" s="89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T379" s="20" t="s">
        <v>189</v>
      </c>
      <c r="AU379" s="20" t="s">
        <v>94</v>
      </c>
    </row>
    <row r="380" s="13" customFormat="1">
      <c r="A380" s="13"/>
      <c r="B380" s="230"/>
      <c r="C380" s="231"/>
      <c r="D380" s="223" t="s">
        <v>148</v>
      </c>
      <c r="E380" s="232" t="s">
        <v>42</v>
      </c>
      <c r="F380" s="233" t="s">
        <v>1477</v>
      </c>
      <c r="G380" s="231"/>
      <c r="H380" s="232" t="s">
        <v>42</v>
      </c>
      <c r="I380" s="234"/>
      <c r="J380" s="231"/>
      <c r="K380" s="231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148</v>
      </c>
      <c r="AU380" s="239" t="s">
        <v>94</v>
      </c>
      <c r="AV380" s="13" t="s">
        <v>86</v>
      </c>
      <c r="AW380" s="13" t="s">
        <v>40</v>
      </c>
      <c r="AX380" s="13" t="s">
        <v>81</v>
      </c>
      <c r="AY380" s="239" t="s">
        <v>135</v>
      </c>
    </row>
    <row r="381" s="13" customFormat="1">
      <c r="A381" s="13"/>
      <c r="B381" s="230"/>
      <c r="C381" s="231"/>
      <c r="D381" s="223" t="s">
        <v>148</v>
      </c>
      <c r="E381" s="232" t="s">
        <v>42</v>
      </c>
      <c r="F381" s="233" t="s">
        <v>1416</v>
      </c>
      <c r="G381" s="231"/>
      <c r="H381" s="232" t="s">
        <v>42</v>
      </c>
      <c r="I381" s="234"/>
      <c r="J381" s="231"/>
      <c r="K381" s="231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148</v>
      </c>
      <c r="AU381" s="239" t="s">
        <v>94</v>
      </c>
      <c r="AV381" s="13" t="s">
        <v>86</v>
      </c>
      <c r="AW381" s="13" t="s">
        <v>40</v>
      </c>
      <c r="AX381" s="13" t="s">
        <v>81</v>
      </c>
      <c r="AY381" s="239" t="s">
        <v>135</v>
      </c>
    </row>
    <row r="382" s="14" customFormat="1">
      <c r="A382" s="14"/>
      <c r="B382" s="240"/>
      <c r="C382" s="241"/>
      <c r="D382" s="223" t="s">
        <v>148</v>
      </c>
      <c r="E382" s="242" t="s">
        <v>42</v>
      </c>
      <c r="F382" s="243" t="s">
        <v>1478</v>
      </c>
      <c r="G382" s="241"/>
      <c r="H382" s="244">
        <v>5904.1000000000004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148</v>
      </c>
      <c r="AU382" s="250" t="s">
        <v>94</v>
      </c>
      <c r="AV382" s="14" t="s">
        <v>91</v>
      </c>
      <c r="AW382" s="14" t="s">
        <v>40</v>
      </c>
      <c r="AX382" s="14" t="s">
        <v>86</v>
      </c>
      <c r="AY382" s="250" t="s">
        <v>135</v>
      </c>
    </row>
    <row r="383" s="2" customFormat="1" ht="37.8" customHeight="1">
      <c r="A383" s="42"/>
      <c r="B383" s="43"/>
      <c r="C383" s="210" t="s">
        <v>549</v>
      </c>
      <c r="D383" s="210" t="s">
        <v>138</v>
      </c>
      <c r="E383" s="211" t="s">
        <v>550</v>
      </c>
      <c r="F383" s="212" t="s">
        <v>551</v>
      </c>
      <c r="G383" s="213" t="s">
        <v>158</v>
      </c>
      <c r="H383" s="214">
        <v>236.16399999999999</v>
      </c>
      <c r="I383" s="215"/>
      <c r="J383" s="216">
        <f>ROUND(I383*H383,2)</f>
        <v>0</v>
      </c>
      <c r="K383" s="212" t="s">
        <v>142</v>
      </c>
      <c r="L383" s="48"/>
      <c r="M383" s="217" t="s">
        <v>42</v>
      </c>
      <c r="N383" s="218" t="s">
        <v>52</v>
      </c>
      <c r="O383" s="88"/>
      <c r="P383" s="219">
        <f>O383*H383</f>
        <v>0</v>
      </c>
      <c r="Q383" s="219">
        <v>0</v>
      </c>
      <c r="R383" s="219">
        <f>Q383*H383</f>
        <v>0</v>
      </c>
      <c r="S383" s="219">
        <v>0</v>
      </c>
      <c r="T383" s="220">
        <f>S383*H383</f>
        <v>0</v>
      </c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R383" s="221" t="s">
        <v>97</v>
      </c>
      <c r="AT383" s="221" t="s">
        <v>138</v>
      </c>
      <c r="AU383" s="221" t="s">
        <v>94</v>
      </c>
      <c r="AY383" s="20" t="s">
        <v>135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20" t="s">
        <v>86</v>
      </c>
      <c r="BK383" s="222">
        <f>ROUND(I383*H383,2)</f>
        <v>0</v>
      </c>
      <c r="BL383" s="20" t="s">
        <v>97</v>
      </c>
      <c r="BM383" s="221" t="s">
        <v>552</v>
      </c>
    </row>
    <row r="384" s="2" customFormat="1">
      <c r="A384" s="42"/>
      <c r="B384" s="43"/>
      <c r="C384" s="44"/>
      <c r="D384" s="223" t="s">
        <v>144</v>
      </c>
      <c r="E384" s="44"/>
      <c r="F384" s="224" t="s">
        <v>553</v>
      </c>
      <c r="G384" s="44"/>
      <c r="H384" s="44"/>
      <c r="I384" s="225"/>
      <c r="J384" s="44"/>
      <c r="K384" s="44"/>
      <c r="L384" s="48"/>
      <c r="M384" s="226"/>
      <c r="N384" s="227"/>
      <c r="O384" s="88"/>
      <c r="P384" s="88"/>
      <c r="Q384" s="88"/>
      <c r="R384" s="88"/>
      <c r="S384" s="88"/>
      <c r="T384" s="89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T384" s="20" t="s">
        <v>144</v>
      </c>
      <c r="AU384" s="20" t="s">
        <v>94</v>
      </c>
    </row>
    <row r="385" s="2" customFormat="1">
      <c r="A385" s="42"/>
      <c r="B385" s="43"/>
      <c r="C385" s="44"/>
      <c r="D385" s="228" t="s">
        <v>146</v>
      </c>
      <c r="E385" s="44"/>
      <c r="F385" s="229" t="s">
        <v>554</v>
      </c>
      <c r="G385" s="44"/>
      <c r="H385" s="44"/>
      <c r="I385" s="225"/>
      <c r="J385" s="44"/>
      <c r="K385" s="44"/>
      <c r="L385" s="48"/>
      <c r="M385" s="226"/>
      <c r="N385" s="227"/>
      <c r="O385" s="88"/>
      <c r="P385" s="88"/>
      <c r="Q385" s="88"/>
      <c r="R385" s="88"/>
      <c r="S385" s="88"/>
      <c r="T385" s="89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T385" s="20" t="s">
        <v>146</v>
      </c>
      <c r="AU385" s="20" t="s">
        <v>94</v>
      </c>
    </row>
    <row r="386" s="13" customFormat="1">
      <c r="A386" s="13"/>
      <c r="B386" s="230"/>
      <c r="C386" s="231"/>
      <c r="D386" s="223" t="s">
        <v>148</v>
      </c>
      <c r="E386" s="232" t="s">
        <v>42</v>
      </c>
      <c r="F386" s="233" t="s">
        <v>1416</v>
      </c>
      <c r="G386" s="231"/>
      <c r="H386" s="232" t="s">
        <v>42</v>
      </c>
      <c r="I386" s="234"/>
      <c r="J386" s="231"/>
      <c r="K386" s="231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148</v>
      </c>
      <c r="AU386" s="239" t="s">
        <v>94</v>
      </c>
      <c r="AV386" s="13" t="s">
        <v>86</v>
      </c>
      <c r="AW386" s="13" t="s">
        <v>40</v>
      </c>
      <c r="AX386" s="13" t="s">
        <v>81</v>
      </c>
      <c r="AY386" s="239" t="s">
        <v>135</v>
      </c>
    </row>
    <row r="387" s="14" customFormat="1">
      <c r="A387" s="14"/>
      <c r="B387" s="240"/>
      <c r="C387" s="241"/>
      <c r="D387" s="223" t="s">
        <v>148</v>
      </c>
      <c r="E387" s="242" t="s">
        <v>42</v>
      </c>
      <c r="F387" s="243" t="s">
        <v>1476</v>
      </c>
      <c r="G387" s="241"/>
      <c r="H387" s="244">
        <v>236.16399999999999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148</v>
      </c>
      <c r="AU387" s="250" t="s">
        <v>94</v>
      </c>
      <c r="AV387" s="14" t="s">
        <v>91</v>
      </c>
      <c r="AW387" s="14" t="s">
        <v>40</v>
      </c>
      <c r="AX387" s="14" t="s">
        <v>81</v>
      </c>
      <c r="AY387" s="250" t="s">
        <v>135</v>
      </c>
    </row>
    <row r="388" s="2" customFormat="1" ht="24.15" customHeight="1">
      <c r="A388" s="42"/>
      <c r="B388" s="43"/>
      <c r="C388" s="210" t="s">
        <v>194</v>
      </c>
      <c r="D388" s="210" t="s">
        <v>138</v>
      </c>
      <c r="E388" s="211" t="s">
        <v>611</v>
      </c>
      <c r="F388" s="212" t="s">
        <v>612</v>
      </c>
      <c r="G388" s="213" t="s">
        <v>158</v>
      </c>
      <c r="H388" s="214">
        <v>15.4</v>
      </c>
      <c r="I388" s="215"/>
      <c r="J388" s="216">
        <f>ROUND(I388*H388,2)</f>
        <v>0</v>
      </c>
      <c r="K388" s="212" t="s">
        <v>142</v>
      </c>
      <c r="L388" s="48"/>
      <c r="M388" s="217" t="s">
        <v>42</v>
      </c>
      <c r="N388" s="218" t="s">
        <v>52</v>
      </c>
      <c r="O388" s="88"/>
      <c r="P388" s="219">
        <f>O388*H388</f>
        <v>0</v>
      </c>
      <c r="Q388" s="219">
        <v>0</v>
      </c>
      <c r="R388" s="219">
        <f>Q388*H388</f>
        <v>0</v>
      </c>
      <c r="S388" s="219">
        <v>0</v>
      </c>
      <c r="T388" s="220">
        <f>S388*H388</f>
        <v>0</v>
      </c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R388" s="221" t="s">
        <v>97</v>
      </c>
      <c r="AT388" s="221" t="s">
        <v>138</v>
      </c>
      <c r="AU388" s="221" t="s">
        <v>94</v>
      </c>
      <c r="AY388" s="20" t="s">
        <v>135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20" t="s">
        <v>86</v>
      </c>
      <c r="BK388" s="222">
        <f>ROUND(I388*H388,2)</f>
        <v>0</v>
      </c>
      <c r="BL388" s="20" t="s">
        <v>97</v>
      </c>
      <c r="BM388" s="221" t="s">
        <v>613</v>
      </c>
    </row>
    <row r="389" s="2" customFormat="1">
      <c r="A389" s="42"/>
      <c r="B389" s="43"/>
      <c r="C389" s="44"/>
      <c r="D389" s="223" t="s">
        <v>144</v>
      </c>
      <c r="E389" s="44"/>
      <c r="F389" s="224" t="s">
        <v>614</v>
      </c>
      <c r="G389" s="44"/>
      <c r="H389" s="44"/>
      <c r="I389" s="225"/>
      <c r="J389" s="44"/>
      <c r="K389" s="44"/>
      <c r="L389" s="48"/>
      <c r="M389" s="226"/>
      <c r="N389" s="227"/>
      <c r="O389" s="88"/>
      <c r="P389" s="88"/>
      <c r="Q389" s="88"/>
      <c r="R389" s="88"/>
      <c r="S389" s="88"/>
      <c r="T389" s="89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T389" s="20" t="s">
        <v>144</v>
      </c>
      <c r="AU389" s="20" t="s">
        <v>94</v>
      </c>
    </row>
    <row r="390" s="2" customFormat="1">
      <c r="A390" s="42"/>
      <c r="B390" s="43"/>
      <c r="C390" s="44"/>
      <c r="D390" s="228" t="s">
        <v>146</v>
      </c>
      <c r="E390" s="44"/>
      <c r="F390" s="229" t="s">
        <v>615</v>
      </c>
      <c r="G390" s="44"/>
      <c r="H390" s="44"/>
      <c r="I390" s="225"/>
      <c r="J390" s="44"/>
      <c r="K390" s="44"/>
      <c r="L390" s="48"/>
      <c r="M390" s="226"/>
      <c r="N390" s="227"/>
      <c r="O390" s="88"/>
      <c r="P390" s="88"/>
      <c r="Q390" s="88"/>
      <c r="R390" s="88"/>
      <c r="S390" s="88"/>
      <c r="T390" s="89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T390" s="20" t="s">
        <v>146</v>
      </c>
      <c r="AU390" s="20" t="s">
        <v>94</v>
      </c>
    </row>
    <row r="391" s="2" customFormat="1">
      <c r="A391" s="42"/>
      <c r="B391" s="43"/>
      <c r="C391" s="44"/>
      <c r="D391" s="223" t="s">
        <v>189</v>
      </c>
      <c r="E391" s="44"/>
      <c r="F391" s="261" t="s">
        <v>616</v>
      </c>
      <c r="G391" s="44"/>
      <c r="H391" s="44"/>
      <c r="I391" s="225"/>
      <c r="J391" s="44"/>
      <c r="K391" s="44"/>
      <c r="L391" s="48"/>
      <c r="M391" s="226"/>
      <c r="N391" s="227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189</v>
      </c>
      <c r="AU391" s="20" t="s">
        <v>94</v>
      </c>
    </row>
    <row r="392" s="13" customFormat="1">
      <c r="A392" s="13"/>
      <c r="B392" s="230"/>
      <c r="C392" s="231"/>
      <c r="D392" s="223" t="s">
        <v>148</v>
      </c>
      <c r="E392" s="232" t="s">
        <v>42</v>
      </c>
      <c r="F392" s="233" t="s">
        <v>1300</v>
      </c>
      <c r="G392" s="231"/>
      <c r="H392" s="232" t="s">
        <v>42</v>
      </c>
      <c r="I392" s="234"/>
      <c r="J392" s="231"/>
      <c r="K392" s="231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148</v>
      </c>
      <c r="AU392" s="239" t="s">
        <v>94</v>
      </c>
      <c r="AV392" s="13" t="s">
        <v>86</v>
      </c>
      <c r="AW392" s="13" t="s">
        <v>40</v>
      </c>
      <c r="AX392" s="13" t="s">
        <v>81</v>
      </c>
      <c r="AY392" s="239" t="s">
        <v>135</v>
      </c>
    </row>
    <row r="393" s="14" customFormat="1">
      <c r="A393" s="14"/>
      <c r="B393" s="240"/>
      <c r="C393" s="241"/>
      <c r="D393" s="223" t="s">
        <v>148</v>
      </c>
      <c r="E393" s="242" t="s">
        <v>42</v>
      </c>
      <c r="F393" s="243" t="s">
        <v>1475</v>
      </c>
      <c r="G393" s="241"/>
      <c r="H393" s="244">
        <v>15.4</v>
      </c>
      <c r="I393" s="245"/>
      <c r="J393" s="241"/>
      <c r="K393" s="241"/>
      <c r="L393" s="246"/>
      <c r="M393" s="284"/>
      <c r="N393" s="285"/>
      <c r="O393" s="285"/>
      <c r="P393" s="285"/>
      <c r="Q393" s="285"/>
      <c r="R393" s="285"/>
      <c r="S393" s="285"/>
      <c r="T393" s="28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148</v>
      </c>
      <c r="AU393" s="250" t="s">
        <v>94</v>
      </c>
      <c r="AV393" s="14" t="s">
        <v>91</v>
      </c>
      <c r="AW393" s="14" t="s">
        <v>40</v>
      </c>
      <c r="AX393" s="14" t="s">
        <v>81</v>
      </c>
      <c r="AY393" s="250" t="s">
        <v>135</v>
      </c>
    </row>
    <row r="394" s="2" customFormat="1" ht="6.96" customHeight="1">
      <c r="A394" s="42"/>
      <c r="B394" s="63"/>
      <c r="C394" s="64"/>
      <c r="D394" s="64"/>
      <c r="E394" s="64"/>
      <c r="F394" s="64"/>
      <c r="G394" s="64"/>
      <c r="H394" s="64"/>
      <c r="I394" s="64"/>
      <c r="J394" s="64"/>
      <c r="K394" s="64"/>
      <c r="L394" s="48"/>
      <c r="M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</row>
  </sheetData>
  <sheetProtection sheet="1" autoFilter="0" formatColumns="0" formatRows="0" objects="1" scenarios="1" spinCount="100000" saltValue="NUqXcD2IFE10W6uQgrbu7dnoW04sZcQFoYiQs6Qs9y058ZSXoxNirzeDD1hZT1kVbtelSeDkDa99wjIvS5+/GQ==" hashValue="8l5Lj0OxRt04264gfpkfRcyR4R1+PuKhlEGCKremxlthLXlXPJrrEWSU8JaYJjsYQQUIvti4zP9FtbUHF1c0yg==" algorithmName="SHA-512" password="CC35"/>
  <autoFilter ref="C85:K3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6_01/122151103"/>
    <hyperlink ref="F96" r:id="rId2" display="https://podminky.urs.cz/item/CS_URS_2026_01/132251253"/>
    <hyperlink ref="F102" r:id="rId3" display="https://podminky.urs.cz/item/CS_URS_2026_01/162251102"/>
    <hyperlink ref="F113" r:id="rId4" display="https://podminky.urs.cz/item/CS_URS_2026_01/167151101"/>
    <hyperlink ref="F118" r:id="rId5" display="https://podminky.urs.cz/item/CS_URS_2026_01/171151131"/>
    <hyperlink ref="F123" r:id="rId6" display="https://podminky.urs.cz/item/CS_URS_2026_01/174101101"/>
    <hyperlink ref="F133" r:id="rId7" display="https://podminky.urs.cz/item/CS_URS_2026_01/182251101"/>
    <hyperlink ref="F138" r:id="rId8" display="https://podminky.urs.cz/item/CS_URS_2026_01/181151311"/>
    <hyperlink ref="F149" r:id="rId9" display="https://podminky.urs.cz/item/CS_URS_2026_01/181351003"/>
    <hyperlink ref="F154" r:id="rId10" display="https://podminky.urs.cz/item/CS_URS_2026_01/181411141"/>
    <hyperlink ref="F163" r:id="rId11" display="https://podminky.urs.cz/item/CS_URS_2026_01/183403114"/>
    <hyperlink ref="F168" r:id="rId12" display="https://podminky.urs.cz/item/CS_URS_2026_01/181102302"/>
    <hyperlink ref="F175" r:id="rId13" display="https://podminky.urs.cz/item/CS_URS_2026_01/273313711"/>
    <hyperlink ref="F180" r:id="rId14" display="https://podminky.urs.cz/item/CS_URS_2026_01/273351121"/>
    <hyperlink ref="F185" r:id="rId15" display="https://podminky.urs.cz/item/CS_URS_2026_01/273351122"/>
    <hyperlink ref="F190" r:id="rId16" display="https://podminky.urs.cz/item/CS_URS_2026_01/274313711"/>
    <hyperlink ref="F195" r:id="rId17" display="https://podminky.urs.cz/item/CS_URS_2026_01/274351121"/>
    <hyperlink ref="F200" r:id="rId18" display="https://podminky.urs.cz/item/CS_URS_2026_01/274351122"/>
    <hyperlink ref="F205" r:id="rId19" display="https://podminky.urs.cz/item/CS_URS_2026_01/389121112"/>
    <hyperlink ref="F218" r:id="rId20" display="https://podminky.urs.cz/item/CS_URS_2026_01/465511511"/>
    <hyperlink ref="F223" r:id="rId21" display="https://podminky.urs.cz/item/CS_URS_2026_01/998226011"/>
    <hyperlink ref="F227" r:id="rId22" display="https://podminky.urs.cz/item/CS_URS_2026_01/564831011"/>
    <hyperlink ref="F232" r:id="rId23" display="https://podminky.urs.cz/item/CS_URS_2026_01/564851011"/>
    <hyperlink ref="F237" r:id="rId24" display="https://podminky.urs.cz/item/CS_URS_2026_01/564871016"/>
    <hyperlink ref="F242" r:id="rId25" display="https://podminky.urs.cz/item/CS_URS_2026_01/569831111"/>
    <hyperlink ref="F251" r:id="rId26" display="https://podminky.urs.cz/item/CS_URS_2026_01/573211111"/>
    <hyperlink ref="F256" r:id="rId27" display="https://podminky.urs.cz/item/CS_URS_2026_01/577134121"/>
    <hyperlink ref="F261" r:id="rId28" display="https://podminky.urs.cz/item/CS_URS_2026_01/919121213"/>
    <hyperlink ref="F267" r:id="rId29" display="https://podminky.urs.cz/item/CS_URS_2026_01/938908411"/>
    <hyperlink ref="F272" r:id="rId30" display="https://podminky.urs.cz/item/CS_URS_2026_01/938909311"/>
    <hyperlink ref="F277" r:id="rId31" display="https://podminky.urs.cz/item/CS_URS_2026_01/998225111"/>
    <hyperlink ref="F283" r:id="rId32" display="https://podminky.urs.cz/item/CS_URS_2026_01/034303000"/>
    <hyperlink ref="F290" r:id="rId33" display="https://podminky.urs.cz/item/CS_URS_2026_01/275351121"/>
    <hyperlink ref="F297" r:id="rId34" display="https://podminky.urs.cz/item/CS_URS_2026_01/275351122"/>
    <hyperlink ref="F304" r:id="rId35" display="https://podminky.urs.cz/item/CS_URS_2026_01/275313611"/>
    <hyperlink ref="F309" r:id="rId36" display="https://podminky.urs.cz/item/CS_URS_2026_01/275313811"/>
    <hyperlink ref="F314" r:id="rId37" display="https://podminky.urs.cz/item/CS_URS_2026_01/953961213"/>
    <hyperlink ref="F323" r:id="rId38" display="https://podminky.urs.cz/item/CS_URS_2026_01/911111111"/>
    <hyperlink ref="F332" r:id="rId39" display="https://podminky.urs.cz/item/CS_URS_2026_01/914111111"/>
    <hyperlink ref="F343" r:id="rId40" display="https://podminky.urs.cz/item/CS_URS_2026_01/919112213"/>
    <hyperlink ref="F349" r:id="rId41" display="https://podminky.urs.cz/item/CS_URS_2026_01/919735111"/>
    <hyperlink ref="F354" r:id="rId42" display="https://podminky.urs.cz/item/CS_URS_2026_01/113154518"/>
    <hyperlink ref="F359" r:id="rId43" display="https://podminky.urs.cz/item/CS_URS_2026_01/113107323"/>
    <hyperlink ref="F365" r:id="rId44" display="https://podminky.urs.cz/item/CS_URS_2026_01/997221141"/>
    <hyperlink ref="F372" r:id="rId45" display="https://podminky.urs.cz/item/CS_URS_2026_01/997221551"/>
    <hyperlink ref="F378" r:id="rId46" display="https://podminky.urs.cz/item/CS_URS_2026_01/997221559"/>
    <hyperlink ref="F385" r:id="rId47" display="https://podminky.urs.cz/item/CS_URS_2026_01/997221875"/>
    <hyperlink ref="F390" r:id="rId48" display="https://podminky.urs.cz/item/CS_URS_2026_01/997221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91</v>
      </c>
    </row>
    <row r="4" s="1" customFormat="1" ht="24.96" customHeight="1">
      <c r="B4" s="23"/>
      <c r="D4" s="134" t="s">
        <v>104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Opravy škod po povodni, komunikace Opavská, komunikace k ČOV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105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1479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42</v>
      </c>
      <c r="G11" s="42"/>
      <c r="H11" s="42"/>
      <c r="I11" s="136" t="s">
        <v>20</v>
      </c>
      <c r="J11" s="140" t="s">
        <v>42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26. 9. 2025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35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36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38</v>
      </c>
      <c r="E20" s="42"/>
      <c r="F20" s="42"/>
      <c r="G20" s="42"/>
      <c r="H20" s="42"/>
      <c r="I20" s="136" t="s">
        <v>31</v>
      </c>
      <c r="J20" s="140" t="s">
        <v>39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41</v>
      </c>
      <c r="F21" s="42"/>
      <c r="G21" s="42"/>
      <c r="H21" s="42"/>
      <c r="I21" s="136" t="s">
        <v>34</v>
      </c>
      <c r="J21" s="140" t="s">
        <v>42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43</v>
      </c>
      <c r="E23" s="42"/>
      <c r="F23" s="42"/>
      <c r="G23" s="42"/>
      <c r="H23" s="42"/>
      <c r="I23" s="136" t="s">
        <v>31</v>
      </c>
      <c r="J23" s="140" t="s">
        <v>42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44</v>
      </c>
      <c r="F24" s="42"/>
      <c r="G24" s="42"/>
      <c r="H24" s="42"/>
      <c r="I24" s="136" t="s">
        <v>34</v>
      </c>
      <c r="J24" s="140" t="s">
        <v>42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45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71.25" customHeight="1">
      <c r="A27" s="144"/>
      <c r="B27" s="145"/>
      <c r="C27" s="144"/>
      <c r="D27" s="144"/>
      <c r="E27" s="146" t="s">
        <v>46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8"/>
      <c r="E29" s="148"/>
      <c r="F29" s="148"/>
      <c r="G29" s="148"/>
      <c r="H29" s="148"/>
      <c r="I29" s="148"/>
      <c r="J29" s="148"/>
      <c r="K29" s="148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9" t="s">
        <v>47</v>
      </c>
      <c r="E30" s="42"/>
      <c r="F30" s="42"/>
      <c r="G30" s="42"/>
      <c r="H30" s="42"/>
      <c r="I30" s="42"/>
      <c r="J30" s="150">
        <f>ROUND(J84,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8"/>
      <c r="E31" s="148"/>
      <c r="F31" s="148"/>
      <c r="G31" s="148"/>
      <c r="H31" s="148"/>
      <c r="I31" s="148"/>
      <c r="J31" s="148"/>
      <c r="K31" s="148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1" t="s">
        <v>49</v>
      </c>
      <c r="G32" s="42"/>
      <c r="H32" s="42"/>
      <c r="I32" s="151" t="s">
        <v>48</v>
      </c>
      <c r="J32" s="151" t="s">
        <v>50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2" t="s">
        <v>51</v>
      </c>
      <c r="E33" s="136" t="s">
        <v>52</v>
      </c>
      <c r="F33" s="153">
        <f>ROUND((SUM(BE84:BE145)),  2)</f>
        <v>0</v>
      </c>
      <c r="G33" s="42"/>
      <c r="H33" s="42"/>
      <c r="I33" s="154">
        <v>0.20999999999999999</v>
      </c>
      <c r="J33" s="153">
        <f>ROUND(((SUM(BE84:BE145))*I33),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53</v>
      </c>
      <c r="F34" s="153">
        <f>ROUND((SUM(BF84:BF145)),  2)</f>
        <v>0</v>
      </c>
      <c r="G34" s="42"/>
      <c r="H34" s="42"/>
      <c r="I34" s="154">
        <v>0.12</v>
      </c>
      <c r="J34" s="153">
        <f>ROUND(((SUM(BF84:BF145))*I34),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54</v>
      </c>
      <c r="F35" s="153">
        <f>ROUND((SUM(BG84:BG145)),  2)</f>
        <v>0</v>
      </c>
      <c r="G35" s="42"/>
      <c r="H35" s="42"/>
      <c r="I35" s="154">
        <v>0.20999999999999999</v>
      </c>
      <c r="J35" s="153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55</v>
      </c>
      <c r="F36" s="153">
        <f>ROUND((SUM(BH84:BH145)),  2)</f>
        <v>0</v>
      </c>
      <c r="G36" s="42"/>
      <c r="H36" s="42"/>
      <c r="I36" s="154">
        <v>0.12</v>
      </c>
      <c r="J36" s="153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56</v>
      </c>
      <c r="F37" s="153">
        <f>ROUND((SUM(BI84:BI145)),  2)</f>
        <v>0</v>
      </c>
      <c r="G37" s="42"/>
      <c r="H37" s="42"/>
      <c r="I37" s="154">
        <v>0</v>
      </c>
      <c r="J37" s="153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5"/>
      <c r="D39" s="156" t="s">
        <v>57</v>
      </c>
      <c r="E39" s="157"/>
      <c r="F39" s="157"/>
      <c r="G39" s="158" t="s">
        <v>58</v>
      </c>
      <c r="H39" s="159" t="s">
        <v>59</v>
      </c>
      <c r="I39" s="157"/>
      <c r="J39" s="160">
        <f>SUM(J30:J37)</f>
        <v>0</v>
      </c>
      <c r="K39" s="161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108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6" t="str">
        <f>E7</f>
        <v>Opravy škod po povodni, komunikace Opavská, komunikace k ČOV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105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5 - Vedlejší rozpočtové náklady - soupis prací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Krnov</v>
      </c>
      <c r="G52" s="44"/>
      <c r="H52" s="44"/>
      <c r="I52" s="35" t="s">
        <v>24</v>
      </c>
      <c r="J52" s="76" t="str">
        <f>IF(J12="","",J12)</f>
        <v>26. 9. 2025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5.15" customHeight="1">
      <c r="A54" s="42"/>
      <c r="B54" s="43"/>
      <c r="C54" s="35" t="s">
        <v>30</v>
      </c>
      <c r="D54" s="44"/>
      <c r="E54" s="44"/>
      <c r="F54" s="30" t="str">
        <f>E15</f>
        <v xml:space="preserve">Město Krnov </v>
      </c>
      <c r="G54" s="44"/>
      <c r="H54" s="44"/>
      <c r="I54" s="35" t="s">
        <v>38</v>
      </c>
      <c r="J54" s="40" t="str">
        <f>E21</f>
        <v>Ing. Petr Doležel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5.65" customHeight="1">
      <c r="A55" s="42"/>
      <c r="B55" s="43"/>
      <c r="C55" s="35" t="s">
        <v>36</v>
      </c>
      <c r="D55" s="44"/>
      <c r="E55" s="44"/>
      <c r="F55" s="30" t="str">
        <f>IF(E18="","",E18)</f>
        <v>Vyplň údaj</v>
      </c>
      <c r="G55" s="44"/>
      <c r="H55" s="44"/>
      <c r="I55" s="35" t="s">
        <v>43</v>
      </c>
      <c r="J55" s="40" t="str">
        <f>E24</f>
        <v xml:space="preserve">ing.Pospíšil Michal                  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7" t="s">
        <v>109</v>
      </c>
      <c r="D57" s="168"/>
      <c r="E57" s="168"/>
      <c r="F57" s="168"/>
      <c r="G57" s="168"/>
      <c r="H57" s="168"/>
      <c r="I57" s="168"/>
      <c r="J57" s="169" t="s">
        <v>110</v>
      </c>
      <c r="K57" s="168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0" t="s">
        <v>79</v>
      </c>
      <c r="D59" s="44"/>
      <c r="E59" s="44"/>
      <c r="F59" s="44"/>
      <c r="G59" s="44"/>
      <c r="H59" s="44"/>
      <c r="I59" s="44"/>
      <c r="J59" s="106">
        <f>J84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111</v>
      </c>
    </row>
    <row r="60" s="9" customFormat="1" ht="24.96" customHeight="1">
      <c r="A60" s="9"/>
      <c r="B60" s="171"/>
      <c r="C60" s="172"/>
      <c r="D60" s="173" t="s">
        <v>1480</v>
      </c>
      <c r="E60" s="174"/>
      <c r="F60" s="174"/>
      <c r="G60" s="174"/>
      <c r="H60" s="174"/>
      <c r="I60" s="174"/>
      <c r="J60" s="175">
        <f>J85</f>
        <v>0</v>
      </c>
      <c r="K60" s="172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1481</v>
      </c>
      <c r="E61" s="180"/>
      <c r="F61" s="180"/>
      <c r="G61" s="180"/>
      <c r="H61" s="180"/>
      <c r="I61" s="180"/>
      <c r="J61" s="181">
        <f>J86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1482</v>
      </c>
      <c r="E62" s="180"/>
      <c r="F62" s="180"/>
      <c r="G62" s="180"/>
      <c r="H62" s="180"/>
      <c r="I62" s="180"/>
      <c r="J62" s="181">
        <f>J104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1483</v>
      </c>
      <c r="E63" s="180"/>
      <c r="F63" s="180"/>
      <c r="G63" s="180"/>
      <c r="H63" s="180"/>
      <c r="I63" s="180"/>
      <c r="J63" s="181">
        <f>J123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1484</v>
      </c>
      <c r="E64" s="180"/>
      <c r="F64" s="180"/>
      <c r="G64" s="180"/>
      <c r="H64" s="180"/>
      <c r="I64" s="180"/>
      <c r="J64" s="181">
        <f>J136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120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166" t="str">
        <f>E7</f>
        <v>Opravy škod po povodni, komunikace Opavská, komunikace k ČOV</v>
      </c>
      <c r="F74" s="35"/>
      <c r="G74" s="35"/>
      <c r="H74" s="35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105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73" t="str">
        <f>E9</f>
        <v>5 - Vedlejší rozpočtové náklady - soupis prací</v>
      </c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22</v>
      </c>
      <c r="D78" s="44"/>
      <c r="E78" s="44"/>
      <c r="F78" s="30" t="str">
        <f>F12</f>
        <v>Krnov</v>
      </c>
      <c r="G78" s="44"/>
      <c r="H78" s="44"/>
      <c r="I78" s="35" t="s">
        <v>24</v>
      </c>
      <c r="J78" s="76" t="str">
        <f>IF(J12="","",J12)</f>
        <v>26. 9. 2025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5" t="s">
        <v>30</v>
      </c>
      <c r="D80" s="44"/>
      <c r="E80" s="44"/>
      <c r="F80" s="30" t="str">
        <f>E15</f>
        <v xml:space="preserve">Město Krnov </v>
      </c>
      <c r="G80" s="44"/>
      <c r="H80" s="44"/>
      <c r="I80" s="35" t="s">
        <v>38</v>
      </c>
      <c r="J80" s="40" t="str">
        <f>E21</f>
        <v>Ing. Petr Doležel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36</v>
      </c>
      <c r="D81" s="44"/>
      <c r="E81" s="44"/>
      <c r="F81" s="30" t="str">
        <f>IF(E18="","",E18)</f>
        <v>Vyplň údaj</v>
      </c>
      <c r="G81" s="44"/>
      <c r="H81" s="44"/>
      <c r="I81" s="35" t="s">
        <v>43</v>
      </c>
      <c r="J81" s="40" t="str">
        <f>E24</f>
        <v xml:space="preserve">ing.Pospíšil Michal                  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0.32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1" customFormat="1" ht="29.28" customHeight="1">
      <c r="A83" s="183"/>
      <c r="B83" s="184"/>
      <c r="C83" s="185" t="s">
        <v>121</v>
      </c>
      <c r="D83" s="186" t="s">
        <v>66</v>
      </c>
      <c r="E83" s="186" t="s">
        <v>62</v>
      </c>
      <c r="F83" s="186" t="s">
        <v>63</v>
      </c>
      <c r="G83" s="186" t="s">
        <v>122</v>
      </c>
      <c r="H83" s="186" t="s">
        <v>123</v>
      </c>
      <c r="I83" s="186" t="s">
        <v>124</v>
      </c>
      <c r="J83" s="186" t="s">
        <v>110</v>
      </c>
      <c r="K83" s="187" t="s">
        <v>125</v>
      </c>
      <c r="L83" s="188"/>
      <c r="M83" s="96" t="s">
        <v>42</v>
      </c>
      <c r="N83" s="97" t="s">
        <v>51</v>
      </c>
      <c r="O83" s="97" t="s">
        <v>126</v>
      </c>
      <c r="P83" s="97" t="s">
        <v>127</v>
      </c>
      <c r="Q83" s="97" t="s">
        <v>128</v>
      </c>
      <c r="R83" s="97" t="s">
        <v>129</v>
      </c>
      <c r="S83" s="97" t="s">
        <v>130</v>
      </c>
      <c r="T83" s="98" t="s">
        <v>131</v>
      </c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</row>
    <row r="84" s="2" customFormat="1" ht="22.8" customHeight="1">
      <c r="A84" s="42"/>
      <c r="B84" s="43"/>
      <c r="C84" s="103" t="s">
        <v>132</v>
      </c>
      <c r="D84" s="44"/>
      <c r="E84" s="44"/>
      <c r="F84" s="44"/>
      <c r="G84" s="44"/>
      <c r="H84" s="44"/>
      <c r="I84" s="44"/>
      <c r="J84" s="189">
        <f>BK84</f>
        <v>0</v>
      </c>
      <c r="K84" s="44"/>
      <c r="L84" s="48"/>
      <c r="M84" s="99"/>
      <c r="N84" s="190"/>
      <c r="O84" s="100"/>
      <c r="P84" s="191">
        <f>P85</f>
        <v>0</v>
      </c>
      <c r="Q84" s="100"/>
      <c r="R84" s="191">
        <f>R85</f>
        <v>0</v>
      </c>
      <c r="S84" s="100"/>
      <c r="T84" s="192">
        <f>T85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T84" s="20" t="s">
        <v>80</v>
      </c>
      <c r="AU84" s="20" t="s">
        <v>111</v>
      </c>
      <c r="BK84" s="193">
        <f>BK85</f>
        <v>0</v>
      </c>
    </row>
    <row r="85" s="12" customFormat="1" ht="25.92" customHeight="1">
      <c r="A85" s="12"/>
      <c r="B85" s="194"/>
      <c r="C85" s="195"/>
      <c r="D85" s="196" t="s">
        <v>80</v>
      </c>
      <c r="E85" s="197" t="s">
        <v>1485</v>
      </c>
      <c r="F85" s="197" t="s">
        <v>1486</v>
      </c>
      <c r="G85" s="195"/>
      <c r="H85" s="195"/>
      <c r="I85" s="198"/>
      <c r="J85" s="199">
        <f>BK85</f>
        <v>0</v>
      </c>
      <c r="K85" s="195"/>
      <c r="L85" s="200"/>
      <c r="M85" s="201"/>
      <c r="N85" s="202"/>
      <c r="O85" s="202"/>
      <c r="P85" s="203">
        <f>P86+P104+P123+P136</f>
        <v>0</v>
      </c>
      <c r="Q85" s="202"/>
      <c r="R85" s="203">
        <f>R86+R104+R123+R136</f>
        <v>0</v>
      </c>
      <c r="S85" s="202"/>
      <c r="T85" s="204">
        <f>T86+T104+T123+T136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5" t="s">
        <v>100</v>
      </c>
      <c r="AT85" s="206" t="s">
        <v>80</v>
      </c>
      <c r="AU85" s="206" t="s">
        <v>81</v>
      </c>
      <c r="AY85" s="205" t="s">
        <v>135</v>
      </c>
      <c r="BK85" s="207">
        <f>BK86+BK104+BK123+BK136</f>
        <v>0</v>
      </c>
    </row>
    <row r="86" s="12" customFormat="1" ht="22.8" customHeight="1">
      <c r="A86" s="12"/>
      <c r="B86" s="194"/>
      <c r="C86" s="195"/>
      <c r="D86" s="196" t="s">
        <v>80</v>
      </c>
      <c r="E86" s="208" t="s">
        <v>1487</v>
      </c>
      <c r="F86" s="208" t="s">
        <v>1488</v>
      </c>
      <c r="G86" s="195"/>
      <c r="H86" s="195"/>
      <c r="I86" s="198"/>
      <c r="J86" s="209">
        <f>BK86</f>
        <v>0</v>
      </c>
      <c r="K86" s="195"/>
      <c r="L86" s="200"/>
      <c r="M86" s="201"/>
      <c r="N86" s="202"/>
      <c r="O86" s="202"/>
      <c r="P86" s="203">
        <f>SUM(P87:P103)</f>
        <v>0</v>
      </c>
      <c r="Q86" s="202"/>
      <c r="R86" s="203">
        <f>SUM(R87:R103)</f>
        <v>0</v>
      </c>
      <c r="S86" s="202"/>
      <c r="T86" s="204">
        <f>SUM(T87:T103)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5" t="s">
        <v>100</v>
      </c>
      <c r="AT86" s="206" t="s">
        <v>80</v>
      </c>
      <c r="AU86" s="206" t="s">
        <v>86</v>
      </c>
      <c r="AY86" s="205" t="s">
        <v>135</v>
      </c>
      <c r="BK86" s="207">
        <f>SUM(BK87:BK103)</f>
        <v>0</v>
      </c>
    </row>
    <row r="87" s="2" customFormat="1" ht="16.5" customHeight="1">
      <c r="A87" s="42"/>
      <c r="B87" s="43"/>
      <c r="C87" s="210" t="s">
        <v>86</v>
      </c>
      <c r="D87" s="210" t="s">
        <v>138</v>
      </c>
      <c r="E87" s="211" t="s">
        <v>1489</v>
      </c>
      <c r="F87" s="212" t="s">
        <v>1490</v>
      </c>
      <c r="G87" s="213" t="s">
        <v>441</v>
      </c>
      <c r="H87" s="214">
        <v>1</v>
      </c>
      <c r="I87" s="215"/>
      <c r="J87" s="216">
        <f>ROUND(I87*H87,2)</f>
        <v>0</v>
      </c>
      <c r="K87" s="212" t="s">
        <v>142</v>
      </c>
      <c r="L87" s="48"/>
      <c r="M87" s="217" t="s">
        <v>42</v>
      </c>
      <c r="N87" s="218" t="s">
        <v>52</v>
      </c>
      <c r="O87" s="88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21" t="s">
        <v>442</v>
      </c>
      <c r="AT87" s="221" t="s">
        <v>138</v>
      </c>
      <c r="AU87" s="221" t="s">
        <v>91</v>
      </c>
      <c r="AY87" s="20" t="s">
        <v>135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20" t="s">
        <v>86</v>
      </c>
      <c r="BK87" s="222">
        <f>ROUND(I87*H87,2)</f>
        <v>0</v>
      </c>
      <c r="BL87" s="20" t="s">
        <v>442</v>
      </c>
      <c r="BM87" s="221" t="s">
        <v>1491</v>
      </c>
    </row>
    <row r="88" s="2" customFormat="1">
      <c r="A88" s="42"/>
      <c r="B88" s="43"/>
      <c r="C88" s="44"/>
      <c r="D88" s="223" t="s">
        <v>144</v>
      </c>
      <c r="E88" s="44"/>
      <c r="F88" s="224" t="s">
        <v>1490</v>
      </c>
      <c r="G88" s="44"/>
      <c r="H88" s="44"/>
      <c r="I88" s="225"/>
      <c r="J88" s="44"/>
      <c r="K88" s="44"/>
      <c r="L88" s="48"/>
      <c r="M88" s="226"/>
      <c r="N88" s="227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144</v>
      </c>
      <c r="AU88" s="20" t="s">
        <v>91</v>
      </c>
    </row>
    <row r="89" s="2" customFormat="1">
      <c r="A89" s="42"/>
      <c r="B89" s="43"/>
      <c r="C89" s="44"/>
      <c r="D89" s="228" t="s">
        <v>146</v>
      </c>
      <c r="E89" s="44"/>
      <c r="F89" s="229" t="s">
        <v>1492</v>
      </c>
      <c r="G89" s="44"/>
      <c r="H89" s="44"/>
      <c r="I89" s="225"/>
      <c r="J89" s="44"/>
      <c r="K89" s="44"/>
      <c r="L89" s="48"/>
      <c r="M89" s="226"/>
      <c r="N89" s="227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146</v>
      </c>
      <c r="AU89" s="20" t="s">
        <v>91</v>
      </c>
    </row>
    <row r="90" s="2" customFormat="1">
      <c r="A90" s="42"/>
      <c r="B90" s="43"/>
      <c r="C90" s="44"/>
      <c r="D90" s="223" t="s">
        <v>1493</v>
      </c>
      <c r="E90" s="44"/>
      <c r="F90" s="261" t="s">
        <v>1494</v>
      </c>
      <c r="G90" s="44"/>
      <c r="H90" s="44"/>
      <c r="I90" s="225"/>
      <c r="J90" s="44"/>
      <c r="K90" s="44"/>
      <c r="L90" s="48"/>
      <c r="M90" s="226"/>
      <c r="N90" s="227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1493</v>
      </c>
      <c r="AU90" s="20" t="s">
        <v>91</v>
      </c>
    </row>
    <row r="91" s="2" customFormat="1" ht="16.5" customHeight="1">
      <c r="A91" s="42"/>
      <c r="B91" s="43"/>
      <c r="C91" s="210" t="s">
        <v>91</v>
      </c>
      <c r="D91" s="210" t="s">
        <v>138</v>
      </c>
      <c r="E91" s="211" t="s">
        <v>1495</v>
      </c>
      <c r="F91" s="212" t="s">
        <v>1496</v>
      </c>
      <c r="G91" s="213" t="s">
        <v>441</v>
      </c>
      <c r="H91" s="214">
        <v>1</v>
      </c>
      <c r="I91" s="215"/>
      <c r="J91" s="216">
        <f>ROUND(I91*H91,2)</f>
        <v>0</v>
      </c>
      <c r="K91" s="212" t="s">
        <v>142</v>
      </c>
      <c r="L91" s="48"/>
      <c r="M91" s="217" t="s">
        <v>42</v>
      </c>
      <c r="N91" s="218" t="s">
        <v>52</v>
      </c>
      <c r="O91" s="88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1" t="s">
        <v>442</v>
      </c>
      <c r="AT91" s="221" t="s">
        <v>138</v>
      </c>
      <c r="AU91" s="221" t="s">
        <v>91</v>
      </c>
      <c r="AY91" s="20" t="s">
        <v>135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0" t="s">
        <v>86</v>
      </c>
      <c r="BK91" s="222">
        <f>ROUND(I91*H91,2)</f>
        <v>0</v>
      </c>
      <c r="BL91" s="20" t="s">
        <v>442</v>
      </c>
      <c r="BM91" s="221" t="s">
        <v>1497</v>
      </c>
    </row>
    <row r="92" s="2" customFormat="1">
      <c r="A92" s="42"/>
      <c r="B92" s="43"/>
      <c r="C92" s="44"/>
      <c r="D92" s="223" t="s">
        <v>144</v>
      </c>
      <c r="E92" s="44"/>
      <c r="F92" s="224" t="s">
        <v>1496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144</v>
      </c>
      <c r="AU92" s="20" t="s">
        <v>91</v>
      </c>
    </row>
    <row r="93" s="2" customFormat="1">
      <c r="A93" s="42"/>
      <c r="B93" s="43"/>
      <c r="C93" s="44"/>
      <c r="D93" s="228" t="s">
        <v>146</v>
      </c>
      <c r="E93" s="44"/>
      <c r="F93" s="229" t="s">
        <v>1498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146</v>
      </c>
      <c r="AU93" s="20" t="s">
        <v>91</v>
      </c>
    </row>
    <row r="94" s="2" customFormat="1" ht="16.5" customHeight="1">
      <c r="A94" s="42"/>
      <c r="B94" s="43"/>
      <c r="C94" s="210" t="s">
        <v>94</v>
      </c>
      <c r="D94" s="210" t="s">
        <v>138</v>
      </c>
      <c r="E94" s="211" t="s">
        <v>1499</v>
      </c>
      <c r="F94" s="212" t="s">
        <v>1500</v>
      </c>
      <c r="G94" s="213" t="s">
        <v>441</v>
      </c>
      <c r="H94" s="214">
        <v>1</v>
      </c>
      <c r="I94" s="215"/>
      <c r="J94" s="216">
        <f>ROUND(I94*H94,2)</f>
        <v>0</v>
      </c>
      <c r="K94" s="212" t="s">
        <v>142</v>
      </c>
      <c r="L94" s="48"/>
      <c r="M94" s="217" t="s">
        <v>42</v>
      </c>
      <c r="N94" s="218" t="s">
        <v>52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442</v>
      </c>
      <c r="AT94" s="221" t="s">
        <v>138</v>
      </c>
      <c r="AU94" s="221" t="s">
        <v>91</v>
      </c>
      <c r="AY94" s="20" t="s">
        <v>135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442</v>
      </c>
      <c r="BM94" s="221" t="s">
        <v>1501</v>
      </c>
    </row>
    <row r="95" s="2" customFormat="1">
      <c r="A95" s="42"/>
      <c r="B95" s="43"/>
      <c r="C95" s="44"/>
      <c r="D95" s="223" t="s">
        <v>144</v>
      </c>
      <c r="E95" s="44"/>
      <c r="F95" s="224" t="s">
        <v>1500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144</v>
      </c>
      <c r="AU95" s="20" t="s">
        <v>91</v>
      </c>
    </row>
    <row r="96" s="2" customFormat="1">
      <c r="A96" s="42"/>
      <c r="B96" s="43"/>
      <c r="C96" s="44"/>
      <c r="D96" s="228" t="s">
        <v>146</v>
      </c>
      <c r="E96" s="44"/>
      <c r="F96" s="229" t="s">
        <v>1502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146</v>
      </c>
      <c r="AU96" s="20" t="s">
        <v>91</v>
      </c>
    </row>
    <row r="97" s="2" customFormat="1" ht="16.5" customHeight="1">
      <c r="A97" s="42"/>
      <c r="B97" s="43"/>
      <c r="C97" s="210" t="s">
        <v>97</v>
      </c>
      <c r="D97" s="210" t="s">
        <v>138</v>
      </c>
      <c r="E97" s="211" t="s">
        <v>1503</v>
      </c>
      <c r="F97" s="212" t="s">
        <v>1504</v>
      </c>
      <c r="G97" s="213" t="s">
        <v>441</v>
      </c>
      <c r="H97" s="214">
        <v>1</v>
      </c>
      <c r="I97" s="215"/>
      <c r="J97" s="216">
        <f>ROUND(I97*H97,2)</f>
        <v>0</v>
      </c>
      <c r="K97" s="212" t="s">
        <v>142</v>
      </c>
      <c r="L97" s="48"/>
      <c r="M97" s="217" t="s">
        <v>42</v>
      </c>
      <c r="N97" s="218" t="s">
        <v>52</v>
      </c>
      <c r="O97" s="88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1" t="s">
        <v>442</v>
      </c>
      <c r="AT97" s="221" t="s">
        <v>138</v>
      </c>
      <c r="AU97" s="221" t="s">
        <v>91</v>
      </c>
      <c r="AY97" s="20" t="s">
        <v>135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0" t="s">
        <v>86</v>
      </c>
      <c r="BK97" s="222">
        <f>ROUND(I97*H97,2)</f>
        <v>0</v>
      </c>
      <c r="BL97" s="20" t="s">
        <v>442</v>
      </c>
      <c r="BM97" s="221" t="s">
        <v>1505</v>
      </c>
    </row>
    <row r="98" s="2" customFormat="1">
      <c r="A98" s="42"/>
      <c r="B98" s="43"/>
      <c r="C98" s="44"/>
      <c r="D98" s="223" t="s">
        <v>144</v>
      </c>
      <c r="E98" s="44"/>
      <c r="F98" s="224" t="s">
        <v>1504</v>
      </c>
      <c r="G98" s="44"/>
      <c r="H98" s="44"/>
      <c r="I98" s="225"/>
      <c r="J98" s="44"/>
      <c r="K98" s="44"/>
      <c r="L98" s="48"/>
      <c r="M98" s="226"/>
      <c r="N98" s="227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144</v>
      </c>
      <c r="AU98" s="20" t="s">
        <v>91</v>
      </c>
    </row>
    <row r="99" s="2" customFormat="1">
      <c r="A99" s="42"/>
      <c r="B99" s="43"/>
      <c r="C99" s="44"/>
      <c r="D99" s="228" t="s">
        <v>146</v>
      </c>
      <c r="E99" s="44"/>
      <c r="F99" s="229" t="s">
        <v>1506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146</v>
      </c>
      <c r="AU99" s="20" t="s">
        <v>91</v>
      </c>
    </row>
    <row r="100" s="2" customFormat="1" ht="16.5" customHeight="1">
      <c r="A100" s="42"/>
      <c r="B100" s="43"/>
      <c r="C100" s="210" t="s">
        <v>100</v>
      </c>
      <c r="D100" s="210" t="s">
        <v>138</v>
      </c>
      <c r="E100" s="211" t="s">
        <v>1507</v>
      </c>
      <c r="F100" s="212" t="s">
        <v>1508</v>
      </c>
      <c r="G100" s="213" t="s">
        <v>441</v>
      </c>
      <c r="H100" s="214">
        <v>1</v>
      </c>
      <c r="I100" s="215"/>
      <c r="J100" s="216">
        <f>ROUND(I100*H100,2)</f>
        <v>0</v>
      </c>
      <c r="K100" s="212" t="s">
        <v>142</v>
      </c>
      <c r="L100" s="48"/>
      <c r="M100" s="217" t="s">
        <v>42</v>
      </c>
      <c r="N100" s="218" t="s">
        <v>52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442</v>
      </c>
      <c r="AT100" s="221" t="s">
        <v>138</v>
      </c>
      <c r="AU100" s="221" t="s">
        <v>91</v>
      </c>
      <c r="AY100" s="20" t="s">
        <v>135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86</v>
      </c>
      <c r="BK100" s="222">
        <f>ROUND(I100*H100,2)</f>
        <v>0</v>
      </c>
      <c r="BL100" s="20" t="s">
        <v>442</v>
      </c>
      <c r="BM100" s="221" t="s">
        <v>1509</v>
      </c>
    </row>
    <row r="101" s="2" customFormat="1">
      <c r="A101" s="42"/>
      <c r="B101" s="43"/>
      <c r="C101" s="44"/>
      <c r="D101" s="223" t="s">
        <v>144</v>
      </c>
      <c r="E101" s="44"/>
      <c r="F101" s="224" t="s">
        <v>1508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144</v>
      </c>
      <c r="AU101" s="20" t="s">
        <v>91</v>
      </c>
    </row>
    <row r="102" s="2" customFormat="1">
      <c r="A102" s="42"/>
      <c r="B102" s="43"/>
      <c r="C102" s="44"/>
      <c r="D102" s="228" t="s">
        <v>146</v>
      </c>
      <c r="E102" s="44"/>
      <c r="F102" s="229" t="s">
        <v>1510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146</v>
      </c>
      <c r="AU102" s="20" t="s">
        <v>91</v>
      </c>
    </row>
    <row r="103" s="2" customFormat="1">
      <c r="A103" s="42"/>
      <c r="B103" s="43"/>
      <c r="C103" s="44"/>
      <c r="D103" s="223" t="s">
        <v>1493</v>
      </c>
      <c r="E103" s="44"/>
      <c r="F103" s="261" t="s">
        <v>1511</v>
      </c>
      <c r="G103" s="44"/>
      <c r="H103" s="44"/>
      <c r="I103" s="225"/>
      <c r="J103" s="44"/>
      <c r="K103" s="44"/>
      <c r="L103" s="48"/>
      <c r="M103" s="226"/>
      <c r="N103" s="227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1493</v>
      </c>
      <c r="AU103" s="20" t="s">
        <v>91</v>
      </c>
    </row>
    <row r="104" s="12" customFormat="1" ht="22.8" customHeight="1">
      <c r="A104" s="12"/>
      <c r="B104" s="194"/>
      <c r="C104" s="195"/>
      <c r="D104" s="196" t="s">
        <v>80</v>
      </c>
      <c r="E104" s="208" t="s">
        <v>1512</v>
      </c>
      <c r="F104" s="208" t="s">
        <v>1513</v>
      </c>
      <c r="G104" s="195"/>
      <c r="H104" s="195"/>
      <c r="I104" s="198"/>
      <c r="J104" s="209">
        <f>BK104</f>
        <v>0</v>
      </c>
      <c r="K104" s="195"/>
      <c r="L104" s="200"/>
      <c r="M104" s="201"/>
      <c r="N104" s="202"/>
      <c r="O104" s="202"/>
      <c r="P104" s="203">
        <f>SUM(P105:P122)</f>
        <v>0</v>
      </c>
      <c r="Q104" s="202"/>
      <c r="R104" s="203">
        <f>SUM(R105:R122)</f>
        <v>0</v>
      </c>
      <c r="S104" s="202"/>
      <c r="T104" s="204">
        <f>SUM(T105:T122)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5" t="s">
        <v>100</v>
      </c>
      <c r="AT104" s="206" t="s">
        <v>80</v>
      </c>
      <c r="AU104" s="206" t="s">
        <v>86</v>
      </c>
      <c r="AY104" s="205" t="s">
        <v>135</v>
      </c>
      <c r="BK104" s="207">
        <f>SUM(BK105:BK122)</f>
        <v>0</v>
      </c>
    </row>
    <row r="105" s="2" customFormat="1" ht="16.5" customHeight="1">
      <c r="A105" s="42"/>
      <c r="B105" s="43"/>
      <c r="C105" s="210" t="s">
        <v>177</v>
      </c>
      <c r="D105" s="210" t="s">
        <v>138</v>
      </c>
      <c r="E105" s="211" t="s">
        <v>1514</v>
      </c>
      <c r="F105" s="212" t="s">
        <v>1515</v>
      </c>
      <c r="G105" s="213" t="s">
        <v>441</v>
      </c>
      <c r="H105" s="214">
        <v>1</v>
      </c>
      <c r="I105" s="215"/>
      <c r="J105" s="216">
        <f>ROUND(I105*H105,2)</f>
        <v>0</v>
      </c>
      <c r="K105" s="212" t="s">
        <v>142</v>
      </c>
      <c r="L105" s="48"/>
      <c r="M105" s="217" t="s">
        <v>42</v>
      </c>
      <c r="N105" s="218" t="s">
        <v>52</v>
      </c>
      <c r="O105" s="88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1" t="s">
        <v>442</v>
      </c>
      <c r="AT105" s="221" t="s">
        <v>138</v>
      </c>
      <c r="AU105" s="221" t="s">
        <v>91</v>
      </c>
      <c r="AY105" s="20" t="s">
        <v>135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0" t="s">
        <v>86</v>
      </c>
      <c r="BK105" s="222">
        <f>ROUND(I105*H105,2)</f>
        <v>0</v>
      </c>
      <c r="BL105" s="20" t="s">
        <v>442</v>
      </c>
      <c r="BM105" s="221" t="s">
        <v>1516</v>
      </c>
    </row>
    <row r="106" s="2" customFormat="1">
      <c r="A106" s="42"/>
      <c r="B106" s="43"/>
      <c r="C106" s="44"/>
      <c r="D106" s="223" t="s">
        <v>144</v>
      </c>
      <c r="E106" s="44"/>
      <c r="F106" s="224" t="s">
        <v>1515</v>
      </c>
      <c r="G106" s="44"/>
      <c r="H106" s="44"/>
      <c r="I106" s="225"/>
      <c r="J106" s="44"/>
      <c r="K106" s="44"/>
      <c r="L106" s="48"/>
      <c r="M106" s="226"/>
      <c r="N106" s="227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144</v>
      </c>
      <c r="AU106" s="20" t="s">
        <v>91</v>
      </c>
    </row>
    <row r="107" s="2" customFormat="1">
      <c r="A107" s="42"/>
      <c r="B107" s="43"/>
      <c r="C107" s="44"/>
      <c r="D107" s="228" t="s">
        <v>146</v>
      </c>
      <c r="E107" s="44"/>
      <c r="F107" s="229" t="s">
        <v>1517</v>
      </c>
      <c r="G107" s="44"/>
      <c r="H107" s="44"/>
      <c r="I107" s="225"/>
      <c r="J107" s="44"/>
      <c r="K107" s="44"/>
      <c r="L107" s="48"/>
      <c r="M107" s="226"/>
      <c r="N107" s="227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146</v>
      </c>
      <c r="AU107" s="20" t="s">
        <v>91</v>
      </c>
    </row>
    <row r="108" s="2" customFormat="1" ht="16.5" customHeight="1">
      <c r="A108" s="42"/>
      <c r="B108" s="43"/>
      <c r="C108" s="210" t="s">
        <v>183</v>
      </c>
      <c r="D108" s="210" t="s">
        <v>138</v>
      </c>
      <c r="E108" s="211" t="s">
        <v>1518</v>
      </c>
      <c r="F108" s="212" t="s">
        <v>1519</v>
      </c>
      <c r="G108" s="213" t="s">
        <v>441</v>
      </c>
      <c r="H108" s="214">
        <v>1</v>
      </c>
      <c r="I108" s="215"/>
      <c r="J108" s="216">
        <f>ROUND(I108*H108,2)</f>
        <v>0</v>
      </c>
      <c r="K108" s="212" t="s">
        <v>142</v>
      </c>
      <c r="L108" s="48"/>
      <c r="M108" s="217" t="s">
        <v>42</v>
      </c>
      <c r="N108" s="218" t="s">
        <v>52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442</v>
      </c>
      <c r="AT108" s="221" t="s">
        <v>138</v>
      </c>
      <c r="AU108" s="221" t="s">
        <v>91</v>
      </c>
      <c r="AY108" s="20" t="s">
        <v>135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442</v>
      </c>
      <c r="BM108" s="221" t="s">
        <v>1520</v>
      </c>
    </row>
    <row r="109" s="2" customFormat="1">
      <c r="A109" s="42"/>
      <c r="B109" s="43"/>
      <c r="C109" s="44"/>
      <c r="D109" s="223" t="s">
        <v>144</v>
      </c>
      <c r="E109" s="44"/>
      <c r="F109" s="224" t="s">
        <v>1519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144</v>
      </c>
      <c r="AU109" s="20" t="s">
        <v>91</v>
      </c>
    </row>
    <row r="110" s="2" customFormat="1">
      <c r="A110" s="42"/>
      <c r="B110" s="43"/>
      <c r="C110" s="44"/>
      <c r="D110" s="228" t="s">
        <v>146</v>
      </c>
      <c r="E110" s="44"/>
      <c r="F110" s="229" t="s">
        <v>1521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146</v>
      </c>
      <c r="AU110" s="20" t="s">
        <v>91</v>
      </c>
    </row>
    <row r="111" s="2" customFormat="1" ht="16.5" customHeight="1">
      <c r="A111" s="42"/>
      <c r="B111" s="43"/>
      <c r="C111" s="210" t="s">
        <v>159</v>
      </c>
      <c r="D111" s="210" t="s">
        <v>138</v>
      </c>
      <c r="E111" s="211" t="s">
        <v>1522</v>
      </c>
      <c r="F111" s="212" t="s">
        <v>1523</v>
      </c>
      <c r="G111" s="213" t="s">
        <v>441</v>
      </c>
      <c r="H111" s="214">
        <v>1</v>
      </c>
      <c r="I111" s="215"/>
      <c r="J111" s="216">
        <f>ROUND(I111*H111,2)</f>
        <v>0</v>
      </c>
      <c r="K111" s="212" t="s">
        <v>142</v>
      </c>
      <c r="L111" s="48"/>
      <c r="M111" s="217" t="s">
        <v>42</v>
      </c>
      <c r="N111" s="218" t="s">
        <v>52</v>
      </c>
      <c r="O111" s="88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1" t="s">
        <v>442</v>
      </c>
      <c r="AT111" s="221" t="s">
        <v>138</v>
      </c>
      <c r="AU111" s="221" t="s">
        <v>91</v>
      </c>
      <c r="AY111" s="20" t="s">
        <v>135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0" t="s">
        <v>86</v>
      </c>
      <c r="BK111" s="222">
        <f>ROUND(I111*H111,2)</f>
        <v>0</v>
      </c>
      <c r="BL111" s="20" t="s">
        <v>442</v>
      </c>
      <c r="BM111" s="221" t="s">
        <v>1524</v>
      </c>
    </row>
    <row r="112" s="2" customFormat="1">
      <c r="A112" s="42"/>
      <c r="B112" s="43"/>
      <c r="C112" s="44"/>
      <c r="D112" s="223" t="s">
        <v>144</v>
      </c>
      <c r="E112" s="44"/>
      <c r="F112" s="224" t="s">
        <v>1523</v>
      </c>
      <c r="G112" s="44"/>
      <c r="H112" s="44"/>
      <c r="I112" s="225"/>
      <c r="J112" s="44"/>
      <c r="K112" s="44"/>
      <c r="L112" s="48"/>
      <c r="M112" s="226"/>
      <c r="N112" s="227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144</v>
      </c>
      <c r="AU112" s="20" t="s">
        <v>91</v>
      </c>
    </row>
    <row r="113" s="2" customFormat="1">
      <c r="A113" s="42"/>
      <c r="B113" s="43"/>
      <c r="C113" s="44"/>
      <c r="D113" s="228" t="s">
        <v>146</v>
      </c>
      <c r="E113" s="44"/>
      <c r="F113" s="229" t="s">
        <v>1525</v>
      </c>
      <c r="G113" s="44"/>
      <c r="H113" s="44"/>
      <c r="I113" s="225"/>
      <c r="J113" s="44"/>
      <c r="K113" s="44"/>
      <c r="L113" s="48"/>
      <c r="M113" s="226"/>
      <c r="N113" s="227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146</v>
      </c>
      <c r="AU113" s="20" t="s">
        <v>91</v>
      </c>
    </row>
    <row r="114" s="2" customFormat="1" ht="16.5" customHeight="1">
      <c r="A114" s="42"/>
      <c r="B114" s="43"/>
      <c r="C114" s="210" t="s">
        <v>201</v>
      </c>
      <c r="D114" s="210" t="s">
        <v>138</v>
      </c>
      <c r="E114" s="211" t="s">
        <v>1526</v>
      </c>
      <c r="F114" s="212" t="s">
        <v>1527</v>
      </c>
      <c r="G114" s="213" t="s">
        <v>441</v>
      </c>
      <c r="H114" s="214">
        <v>1</v>
      </c>
      <c r="I114" s="215"/>
      <c r="J114" s="216">
        <f>ROUND(I114*H114,2)</f>
        <v>0</v>
      </c>
      <c r="K114" s="212" t="s">
        <v>142</v>
      </c>
      <c r="L114" s="48"/>
      <c r="M114" s="217" t="s">
        <v>42</v>
      </c>
      <c r="N114" s="218" t="s">
        <v>52</v>
      </c>
      <c r="O114" s="88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1" t="s">
        <v>442</v>
      </c>
      <c r="AT114" s="221" t="s">
        <v>138</v>
      </c>
      <c r="AU114" s="221" t="s">
        <v>91</v>
      </c>
      <c r="AY114" s="20" t="s">
        <v>135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0" t="s">
        <v>86</v>
      </c>
      <c r="BK114" s="222">
        <f>ROUND(I114*H114,2)</f>
        <v>0</v>
      </c>
      <c r="BL114" s="20" t="s">
        <v>442</v>
      </c>
      <c r="BM114" s="221" t="s">
        <v>1528</v>
      </c>
    </row>
    <row r="115" s="2" customFormat="1">
      <c r="A115" s="42"/>
      <c r="B115" s="43"/>
      <c r="C115" s="44"/>
      <c r="D115" s="223" t="s">
        <v>144</v>
      </c>
      <c r="E115" s="44"/>
      <c r="F115" s="224" t="s">
        <v>1527</v>
      </c>
      <c r="G115" s="44"/>
      <c r="H115" s="44"/>
      <c r="I115" s="225"/>
      <c r="J115" s="44"/>
      <c r="K115" s="44"/>
      <c r="L115" s="48"/>
      <c r="M115" s="226"/>
      <c r="N115" s="227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144</v>
      </c>
      <c r="AU115" s="20" t="s">
        <v>91</v>
      </c>
    </row>
    <row r="116" s="2" customFormat="1">
      <c r="A116" s="42"/>
      <c r="B116" s="43"/>
      <c r="C116" s="44"/>
      <c r="D116" s="228" t="s">
        <v>146</v>
      </c>
      <c r="E116" s="44"/>
      <c r="F116" s="229" t="s">
        <v>1529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146</v>
      </c>
      <c r="AU116" s="20" t="s">
        <v>91</v>
      </c>
    </row>
    <row r="117" s="2" customFormat="1" ht="16.5" customHeight="1">
      <c r="A117" s="42"/>
      <c r="B117" s="43"/>
      <c r="C117" s="210" t="s">
        <v>193</v>
      </c>
      <c r="D117" s="210" t="s">
        <v>138</v>
      </c>
      <c r="E117" s="211" t="s">
        <v>1530</v>
      </c>
      <c r="F117" s="212" t="s">
        <v>1531</v>
      </c>
      <c r="G117" s="213" t="s">
        <v>441</v>
      </c>
      <c r="H117" s="214">
        <v>1</v>
      </c>
      <c r="I117" s="215"/>
      <c r="J117" s="216">
        <f>ROUND(I117*H117,2)</f>
        <v>0</v>
      </c>
      <c r="K117" s="212" t="s">
        <v>142</v>
      </c>
      <c r="L117" s="48"/>
      <c r="M117" s="217" t="s">
        <v>42</v>
      </c>
      <c r="N117" s="218" t="s">
        <v>52</v>
      </c>
      <c r="O117" s="88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1" t="s">
        <v>442</v>
      </c>
      <c r="AT117" s="221" t="s">
        <v>138</v>
      </c>
      <c r="AU117" s="221" t="s">
        <v>91</v>
      </c>
      <c r="AY117" s="20" t="s">
        <v>135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0" t="s">
        <v>86</v>
      </c>
      <c r="BK117" s="222">
        <f>ROUND(I117*H117,2)</f>
        <v>0</v>
      </c>
      <c r="BL117" s="20" t="s">
        <v>442</v>
      </c>
      <c r="BM117" s="221" t="s">
        <v>1532</v>
      </c>
    </row>
    <row r="118" s="2" customFormat="1">
      <c r="A118" s="42"/>
      <c r="B118" s="43"/>
      <c r="C118" s="44"/>
      <c r="D118" s="223" t="s">
        <v>144</v>
      </c>
      <c r="E118" s="44"/>
      <c r="F118" s="224" t="s">
        <v>1531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144</v>
      </c>
      <c r="AU118" s="20" t="s">
        <v>91</v>
      </c>
    </row>
    <row r="119" s="2" customFormat="1">
      <c r="A119" s="42"/>
      <c r="B119" s="43"/>
      <c r="C119" s="44"/>
      <c r="D119" s="228" t="s">
        <v>146</v>
      </c>
      <c r="E119" s="44"/>
      <c r="F119" s="229" t="s">
        <v>1533</v>
      </c>
      <c r="G119" s="44"/>
      <c r="H119" s="44"/>
      <c r="I119" s="225"/>
      <c r="J119" s="44"/>
      <c r="K119" s="44"/>
      <c r="L119" s="48"/>
      <c r="M119" s="226"/>
      <c r="N119" s="227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146</v>
      </c>
      <c r="AU119" s="20" t="s">
        <v>91</v>
      </c>
    </row>
    <row r="120" s="2" customFormat="1" ht="16.5" customHeight="1">
      <c r="A120" s="42"/>
      <c r="B120" s="43"/>
      <c r="C120" s="210" t="s">
        <v>214</v>
      </c>
      <c r="D120" s="210" t="s">
        <v>138</v>
      </c>
      <c r="E120" s="211" t="s">
        <v>1534</v>
      </c>
      <c r="F120" s="212" t="s">
        <v>1535</v>
      </c>
      <c r="G120" s="213" t="s">
        <v>441</v>
      </c>
      <c r="H120" s="214">
        <v>1</v>
      </c>
      <c r="I120" s="215"/>
      <c r="J120" s="216">
        <f>ROUND(I120*H120,2)</f>
        <v>0</v>
      </c>
      <c r="K120" s="212" t="s">
        <v>142</v>
      </c>
      <c r="L120" s="48"/>
      <c r="M120" s="217" t="s">
        <v>42</v>
      </c>
      <c r="N120" s="218" t="s">
        <v>52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1" t="s">
        <v>442</v>
      </c>
      <c r="AT120" s="221" t="s">
        <v>138</v>
      </c>
      <c r="AU120" s="221" t="s">
        <v>91</v>
      </c>
      <c r="AY120" s="20" t="s">
        <v>135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20" t="s">
        <v>86</v>
      </c>
      <c r="BK120" s="222">
        <f>ROUND(I120*H120,2)</f>
        <v>0</v>
      </c>
      <c r="BL120" s="20" t="s">
        <v>442</v>
      </c>
      <c r="BM120" s="221" t="s">
        <v>1536</v>
      </c>
    </row>
    <row r="121" s="2" customFormat="1">
      <c r="A121" s="42"/>
      <c r="B121" s="43"/>
      <c r="C121" s="44"/>
      <c r="D121" s="223" t="s">
        <v>144</v>
      </c>
      <c r="E121" s="44"/>
      <c r="F121" s="224" t="s">
        <v>1535</v>
      </c>
      <c r="G121" s="44"/>
      <c r="H121" s="44"/>
      <c r="I121" s="225"/>
      <c r="J121" s="44"/>
      <c r="K121" s="44"/>
      <c r="L121" s="48"/>
      <c r="M121" s="226"/>
      <c r="N121" s="227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144</v>
      </c>
      <c r="AU121" s="20" t="s">
        <v>91</v>
      </c>
    </row>
    <row r="122" s="2" customFormat="1">
      <c r="A122" s="42"/>
      <c r="B122" s="43"/>
      <c r="C122" s="44"/>
      <c r="D122" s="228" t="s">
        <v>146</v>
      </c>
      <c r="E122" s="44"/>
      <c r="F122" s="229" t="s">
        <v>1537</v>
      </c>
      <c r="G122" s="44"/>
      <c r="H122" s="44"/>
      <c r="I122" s="225"/>
      <c r="J122" s="44"/>
      <c r="K122" s="44"/>
      <c r="L122" s="48"/>
      <c r="M122" s="226"/>
      <c r="N122" s="227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146</v>
      </c>
      <c r="AU122" s="20" t="s">
        <v>91</v>
      </c>
    </row>
    <row r="123" s="12" customFormat="1" ht="22.8" customHeight="1">
      <c r="A123" s="12"/>
      <c r="B123" s="194"/>
      <c r="C123" s="195"/>
      <c r="D123" s="196" t="s">
        <v>80</v>
      </c>
      <c r="E123" s="208" t="s">
        <v>1538</v>
      </c>
      <c r="F123" s="208" t="s">
        <v>1539</v>
      </c>
      <c r="G123" s="195"/>
      <c r="H123" s="195"/>
      <c r="I123" s="198"/>
      <c r="J123" s="209">
        <f>BK123</f>
        <v>0</v>
      </c>
      <c r="K123" s="195"/>
      <c r="L123" s="200"/>
      <c r="M123" s="201"/>
      <c r="N123" s="202"/>
      <c r="O123" s="202"/>
      <c r="P123" s="203">
        <f>SUM(P124:P135)</f>
        <v>0</v>
      </c>
      <c r="Q123" s="202"/>
      <c r="R123" s="203">
        <f>SUM(R124:R135)</f>
        <v>0</v>
      </c>
      <c r="S123" s="202"/>
      <c r="T123" s="204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5" t="s">
        <v>100</v>
      </c>
      <c r="AT123" s="206" t="s">
        <v>80</v>
      </c>
      <c r="AU123" s="206" t="s">
        <v>86</v>
      </c>
      <c r="AY123" s="205" t="s">
        <v>135</v>
      </c>
      <c r="BK123" s="207">
        <f>SUM(BK124:BK135)</f>
        <v>0</v>
      </c>
    </row>
    <row r="124" s="2" customFormat="1" ht="16.5" customHeight="1">
      <c r="A124" s="42"/>
      <c r="B124" s="43"/>
      <c r="C124" s="210" t="s">
        <v>8</v>
      </c>
      <c r="D124" s="210" t="s">
        <v>138</v>
      </c>
      <c r="E124" s="211" t="s">
        <v>1540</v>
      </c>
      <c r="F124" s="212" t="s">
        <v>1541</v>
      </c>
      <c r="G124" s="213" t="s">
        <v>441</v>
      </c>
      <c r="H124" s="214">
        <v>1</v>
      </c>
      <c r="I124" s="215"/>
      <c r="J124" s="216">
        <f>ROUND(I124*H124,2)</f>
        <v>0</v>
      </c>
      <c r="K124" s="212" t="s">
        <v>142</v>
      </c>
      <c r="L124" s="48"/>
      <c r="M124" s="217" t="s">
        <v>42</v>
      </c>
      <c r="N124" s="218" t="s">
        <v>52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1" t="s">
        <v>442</v>
      </c>
      <c r="AT124" s="221" t="s">
        <v>138</v>
      </c>
      <c r="AU124" s="221" t="s">
        <v>91</v>
      </c>
      <c r="AY124" s="20" t="s">
        <v>135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20" t="s">
        <v>86</v>
      </c>
      <c r="BK124" s="222">
        <f>ROUND(I124*H124,2)</f>
        <v>0</v>
      </c>
      <c r="BL124" s="20" t="s">
        <v>442</v>
      </c>
      <c r="BM124" s="221" t="s">
        <v>1542</v>
      </c>
    </row>
    <row r="125" s="2" customFormat="1">
      <c r="A125" s="42"/>
      <c r="B125" s="43"/>
      <c r="C125" s="44"/>
      <c r="D125" s="223" t="s">
        <v>144</v>
      </c>
      <c r="E125" s="44"/>
      <c r="F125" s="224" t="s">
        <v>1541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144</v>
      </c>
      <c r="AU125" s="20" t="s">
        <v>91</v>
      </c>
    </row>
    <row r="126" s="2" customFormat="1">
      <c r="A126" s="42"/>
      <c r="B126" s="43"/>
      <c r="C126" s="44"/>
      <c r="D126" s="228" t="s">
        <v>146</v>
      </c>
      <c r="E126" s="44"/>
      <c r="F126" s="229" t="s">
        <v>1543</v>
      </c>
      <c r="G126" s="44"/>
      <c r="H126" s="44"/>
      <c r="I126" s="225"/>
      <c r="J126" s="44"/>
      <c r="K126" s="44"/>
      <c r="L126" s="48"/>
      <c r="M126" s="226"/>
      <c r="N126" s="227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146</v>
      </c>
      <c r="AU126" s="20" t="s">
        <v>91</v>
      </c>
    </row>
    <row r="127" s="2" customFormat="1">
      <c r="A127" s="42"/>
      <c r="B127" s="43"/>
      <c r="C127" s="44"/>
      <c r="D127" s="223" t="s">
        <v>1493</v>
      </c>
      <c r="E127" s="44"/>
      <c r="F127" s="261" t="s">
        <v>1544</v>
      </c>
      <c r="G127" s="44"/>
      <c r="H127" s="44"/>
      <c r="I127" s="225"/>
      <c r="J127" s="44"/>
      <c r="K127" s="44"/>
      <c r="L127" s="48"/>
      <c r="M127" s="226"/>
      <c r="N127" s="227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1493</v>
      </c>
      <c r="AU127" s="20" t="s">
        <v>91</v>
      </c>
    </row>
    <row r="128" s="2" customFormat="1" ht="16.5" customHeight="1">
      <c r="A128" s="42"/>
      <c r="B128" s="43"/>
      <c r="C128" s="210" t="s">
        <v>227</v>
      </c>
      <c r="D128" s="210" t="s">
        <v>138</v>
      </c>
      <c r="E128" s="211" t="s">
        <v>1545</v>
      </c>
      <c r="F128" s="212" t="s">
        <v>1546</v>
      </c>
      <c r="G128" s="213" t="s">
        <v>441</v>
      </c>
      <c r="H128" s="214">
        <v>1</v>
      </c>
      <c r="I128" s="215"/>
      <c r="J128" s="216">
        <f>ROUND(I128*H128,2)</f>
        <v>0</v>
      </c>
      <c r="K128" s="212" t="s">
        <v>142</v>
      </c>
      <c r="L128" s="48"/>
      <c r="M128" s="217" t="s">
        <v>42</v>
      </c>
      <c r="N128" s="218" t="s">
        <v>52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1" t="s">
        <v>442</v>
      </c>
      <c r="AT128" s="221" t="s">
        <v>138</v>
      </c>
      <c r="AU128" s="221" t="s">
        <v>91</v>
      </c>
      <c r="AY128" s="20" t="s">
        <v>135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20" t="s">
        <v>86</v>
      </c>
      <c r="BK128" s="222">
        <f>ROUND(I128*H128,2)</f>
        <v>0</v>
      </c>
      <c r="BL128" s="20" t="s">
        <v>442</v>
      </c>
      <c r="BM128" s="221" t="s">
        <v>1547</v>
      </c>
    </row>
    <row r="129" s="2" customFormat="1">
      <c r="A129" s="42"/>
      <c r="B129" s="43"/>
      <c r="C129" s="44"/>
      <c r="D129" s="223" t="s">
        <v>144</v>
      </c>
      <c r="E129" s="44"/>
      <c r="F129" s="224" t="s">
        <v>1546</v>
      </c>
      <c r="G129" s="44"/>
      <c r="H129" s="44"/>
      <c r="I129" s="225"/>
      <c r="J129" s="44"/>
      <c r="K129" s="44"/>
      <c r="L129" s="48"/>
      <c r="M129" s="226"/>
      <c r="N129" s="227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144</v>
      </c>
      <c r="AU129" s="20" t="s">
        <v>91</v>
      </c>
    </row>
    <row r="130" s="2" customFormat="1">
      <c r="A130" s="42"/>
      <c r="B130" s="43"/>
      <c r="C130" s="44"/>
      <c r="D130" s="228" t="s">
        <v>146</v>
      </c>
      <c r="E130" s="44"/>
      <c r="F130" s="229" t="s">
        <v>1548</v>
      </c>
      <c r="G130" s="44"/>
      <c r="H130" s="44"/>
      <c r="I130" s="225"/>
      <c r="J130" s="44"/>
      <c r="K130" s="44"/>
      <c r="L130" s="48"/>
      <c r="M130" s="226"/>
      <c r="N130" s="227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146</v>
      </c>
      <c r="AU130" s="20" t="s">
        <v>91</v>
      </c>
    </row>
    <row r="131" s="2" customFormat="1">
      <c r="A131" s="42"/>
      <c r="B131" s="43"/>
      <c r="C131" s="44"/>
      <c r="D131" s="223" t="s">
        <v>1493</v>
      </c>
      <c r="E131" s="44"/>
      <c r="F131" s="261" t="s">
        <v>1549</v>
      </c>
      <c r="G131" s="44"/>
      <c r="H131" s="44"/>
      <c r="I131" s="225"/>
      <c r="J131" s="44"/>
      <c r="K131" s="44"/>
      <c r="L131" s="48"/>
      <c r="M131" s="226"/>
      <c r="N131" s="227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1493</v>
      </c>
      <c r="AU131" s="20" t="s">
        <v>91</v>
      </c>
    </row>
    <row r="132" s="2" customFormat="1" ht="16.5" customHeight="1">
      <c r="A132" s="42"/>
      <c r="B132" s="43"/>
      <c r="C132" s="210" t="s">
        <v>237</v>
      </c>
      <c r="D132" s="210" t="s">
        <v>138</v>
      </c>
      <c r="E132" s="211" t="s">
        <v>1550</v>
      </c>
      <c r="F132" s="212" t="s">
        <v>1551</v>
      </c>
      <c r="G132" s="213" t="s">
        <v>441</v>
      </c>
      <c r="H132" s="214">
        <v>1</v>
      </c>
      <c r="I132" s="215"/>
      <c r="J132" s="216">
        <f>ROUND(I132*H132,2)</f>
        <v>0</v>
      </c>
      <c r="K132" s="212" t="s">
        <v>142</v>
      </c>
      <c r="L132" s="48"/>
      <c r="M132" s="217" t="s">
        <v>42</v>
      </c>
      <c r="N132" s="218" t="s">
        <v>52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1" t="s">
        <v>442</v>
      </c>
      <c r="AT132" s="221" t="s">
        <v>138</v>
      </c>
      <c r="AU132" s="221" t="s">
        <v>91</v>
      </c>
      <c r="AY132" s="20" t="s">
        <v>135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20" t="s">
        <v>86</v>
      </c>
      <c r="BK132" s="222">
        <f>ROUND(I132*H132,2)</f>
        <v>0</v>
      </c>
      <c r="BL132" s="20" t="s">
        <v>442</v>
      </c>
      <c r="BM132" s="221" t="s">
        <v>1552</v>
      </c>
    </row>
    <row r="133" s="2" customFormat="1">
      <c r="A133" s="42"/>
      <c r="B133" s="43"/>
      <c r="C133" s="44"/>
      <c r="D133" s="223" t="s">
        <v>144</v>
      </c>
      <c r="E133" s="44"/>
      <c r="F133" s="224" t="s">
        <v>1551</v>
      </c>
      <c r="G133" s="44"/>
      <c r="H133" s="44"/>
      <c r="I133" s="225"/>
      <c r="J133" s="44"/>
      <c r="K133" s="44"/>
      <c r="L133" s="48"/>
      <c r="M133" s="226"/>
      <c r="N133" s="227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144</v>
      </c>
      <c r="AU133" s="20" t="s">
        <v>91</v>
      </c>
    </row>
    <row r="134" s="2" customFormat="1">
      <c r="A134" s="42"/>
      <c r="B134" s="43"/>
      <c r="C134" s="44"/>
      <c r="D134" s="228" t="s">
        <v>146</v>
      </c>
      <c r="E134" s="44"/>
      <c r="F134" s="229" t="s">
        <v>1553</v>
      </c>
      <c r="G134" s="44"/>
      <c r="H134" s="44"/>
      <c r="I134" s="225"/>
      <c r="J134" s="44"/>
      <c r="K134" s="44"/>
      <c r="L134" s="48"/>
      <c r="M134" s="226"/>
      <c r="N134" s="227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146</v>
      </c>
      <c r="AU134" s="20" t="s">
        <v>91</v>
      </c>
    </row>
    <row r="135" s="2" customFormat="1">
      <c r="A135" s="42"/>
      <c r="B135" s="43"/>
      <c r="C135" s="44"/>
      <c r="D135" s="223" t="s">
        <v>1493</v>
      </c>
      <c r="E135" s="44"/>
      <c r="F135" s="261" t="s">
        <v>1554</v>
      </c>
      <c r="G135" s="44"/>
      <c r="H135" s="44"/>
      <c r="I135" s="225"/>
      <c r="J135" s="44"/>
      <c r="K135" s="44"/>
      <c r="L135" s="48"/>
      <c r="M135" s="226"/>
      <c r="N135" s="227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1493</v>
      </c>
      <c r="AU135" s="20" t="s">
        <v>91</v>
      </c>
    </row>
    <row r="136" s="12" customFormat="1" ht="22.8" customHeight="1">
      <c r="A136" s="12"/>
      <c r="B136" s="194"/>
      <c r="C136" s="195"/>
      <c r="D136" s="196" t="s">
        <v>80</v>
      </c>
      <c r="E136" s="208" t="s">
        <v>1555</v>
      </c>
      <c r="F136" s="208" t="s">
        <v>1556</v>
      </c>
      <c r="G136" s="195"/>
      <c r="H136" s="195"/>
      <c r="I136" s="198"/>
      <c r="J136" s="209">
        <f>BK136</f>
        <v>0</v>
      </c>
      <c r="K136" s="195"/>
      <c r="L136" s="200"/>
      <c r="M136" s="201"/>
      <c r="N136" s="202"/>
      <c r="O136" s="202"/>
      <c r="P136" s="203">
        <f>SUM(P137:P145)</f>
        <v>0</v>
      </c>
      <c r="Q136" s="202"/>
      <c r="R136" s="203">
        <f>SUM(R137:R145)</f>
        <v>0</v>
      </c>
      <c r="S136" s="202"/>
      <c r="T136" s="204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5" t="s">
        <v>100</v>
      </c>
      <c r="AT136" s="206" t="s">
        <v>80</v>
      </c>
      <c r="AU136" s="206" t="s">
        <v>86</v>
      </c>
      <c r="AY136" s="205" t="s">
        <v>135</v>
      </c>
      <c r="BK136" s="207">
        <f>SUM(BK137:BK145)</f>
        <v>0</v>
      </c>
    </row>
    <row r="137" s="2" customFormat="1" ht="16.5" customHeight="1">
      <c r="A137" s="42"/>
      <c r="B137" s="43"/>
      <c r="C137" s="210" t="s">
        <v>245</v>
      </c>
      <c r="D137" s="210" t="s">
        <v>138</v>
      </c>
      <c r="E137" s="211" t="s">
        <v>1557</v>
      </c>
      <c r="F137" s="212" t="s">
        <v>1558</v>
      </c>
      <c r="G137" s="213" t="s">
        <v>441</v>
      </c>
      <c r="H137" s="214">
        <v>1</v>
      </c>
      <c r="I137" s="215"/>
      <c r="J137" s="216">
        <f>ROUND(I137*H137,2)</f>
        <v>0</v>
      </c>
      <c r="K137" s="212" t="s">
        <v>142</v>
      </c>
      <c r="L137" s="48"/>
      <c r="M137" s="217" t="s">
        <v>42</v>
      </c>
      <c r="N137" s="218" t="s">
        <v>52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1" t="s">
        <v>442</v>
      </c>
      <c r="AT137" s="221" t="s">
        <v>138</v>
      </c>
      <c r="AU137" s="221" t="s">
        <v>91</v>
      </c>
      <c r="AY137" s="20" t="s">
        <v>135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20" t="s">
        <v>86</v>
      </c>
      <c r="BK137" s="222">
        <f>ROUND(I137*H137,2)</f>
        <v>0</v>
      </c>
      <c r="BL137" s="20" t="s">
        <v>442</v>
      </c>
      <c r="BM137" s="221" t="s">
        <v>1559</v>
      </c>
    </row>
    <row r="138" s="2" customFormat="1">
      <c r="A138" s="42"/>
      <c r="B138" s="43"/>
      <c r="C138" s="44"/>
      <c r="D138" s="223" t="s">
        <v>144</v>
      </c>
      <c r="E138" s="44"/>
      <c r="F138" s="224" t="s">
        <v>1558</v>
      </c>
      <c r="G138" s="44"/>
      <c r="H138" s="44"/>
      <c r="I138" s="225"/>
      <c r="J138" s="44"/>
      <c r="K138" s="44"/>
      <c r="L138" s="48"/>
      <c r="M138" s="226"/>
      <c r="N138" s="227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144</v>
      </c>
      <c r="AU138" s="20" t="s">
        <v>91</v>
      </c>
    </row>
    <row r="139" s="2" customFormat="1">
      <c r="A139" s="42"/>
      <c r="B139" s="43"/>
      <c r="C139" s="44"/>
      <c r="D139" s="228" t="s">
        <v>146</v>
      </c>
      <c r="E139" s="44"/>
      <c r="F139" s="229" t="s">
        <v>1560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146</v>
      </c>
      <c r="AU139" s="20" t="s">
        <v>91</v>
      </c>
    </row>
    <row r="140" s="2" customFormat="1" ht="16.5" customHeight="1">
      <c r="A140" s="42"/>
      <c r="B140" s="43"/>
      <c r="C140" s="210" t="s">
        <v>252</v>
      </c>
      <c r="D140" s="210" t="s">
        <v>138</v>
      </c>
      <c r="E140" s="211" t="s">
        <v>1561</v>
      </c>
      <c r="F140" s="212" t="s">
        <v>1562</v>
      </c>
      <c r="G140" s="213" t="s">
        <v>441</v>
      </c>
      <c r="H140" s="214">
        <v>1</v>
      </c>
      <c r="I140" s="215"/>
      <c r="J140" s="216">
        <f>ROUND(I140*H140,2)</f>
        <v>0</v>
      </c>
      <c r="K140" s="212" t="s">
        <v>142</v>
      </c>
      <c r="L140" s="48"/>
      <c r="M140" s="217" t="s">
        <v>42</v>
      </c>
      <c r="N140" s="218" t="s">
        <v>52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1" t="s">
        <v>442</v>
      </c>
      <c r="AT140" s="221" t="s">
        <v>138</v>
      </c>
      <c r="AU140" s="221" t="s">
        <v>91</v>
      </c>
      <c r="AY140" s="20" t="s">
        <v>135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20" t="s">
        <v>86</v>
      </c>
      <c r="BK140" s="222">
        <f>ROUND(I140*H140,2)</f>
        <v>0</v>
      </c>
      <c r="BL140" s="20" t="s">
        <v>442</v>
      </c>
      <c r="BM140" s="221" t="s">
        <v>1563</v>
      </c>
    </row>
    <row r="141" s="2" customFormat="1">
      <c r="A141" s="42"/>
      <c r="B141" s="43"/>
      <c r="C141" s="44"/>
      <c r="D141" s="223" t="s">
        <v>144</v>
      </c>
      <c r="E141" s="44"/>
      <c r="F141" s="224" t="s">
        <v>1562</v>
      </c>
      <c r="G141" s="44"/>
      <c r="H141" s="44"/>
      <c r="I141" s="225"/>
      <c r="J141" s="44"/>
      <c r="K141" s="44"/>
      <c r="L141" s="48"/>
      <c r="M141" s="226"/>
      <c r="N141" s="227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144</v>
      </c>
      <c r="AU141" s="20" t="s">
        <v>91</v>
      </c>
    </row>
    <row r="142" s="2" customFormat="1">
      <c r="A142" s="42"/>
      <c r="B142" s="43"/>
      <c r="C142" s="44"/>
      <c r="D142" s="228" t="s">
        <v>146</v>
      </c>
      <c r="E142" s="44"/>
      <c r="F142" s="229" t="s">
        <v>1564</v>
      </c>
      <c r="G142" s="44"/>
      <c r="H142" s="44"/>
      <c r="I142" s="225"/>
      <c r="J142" s="44"/>
      <c r="K142" s="44"/>
      <c r="L142" s="48"/>
      <c r="M142" s="226"/>
      <c r="N142" s="227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146</v>
      </c>
      <c r="AU142" s="20" t="s">
        <v>91</v>
      </c>
    </row>
    <row r="143" s="2" customFormat="1" ht="16.5" customHeight="1">
      <c r="A143" s="42"/>
      <c r="B143" s="43"/>
      <c r="C143" s="210" t="s">
        <v>261</v>
      </c>
      <c r="D143" s="210" t="s">
        <v>138</v>
      </c>
      <c r="E143" s="211" t="s">
        <v>1565</v>
      </c>
      <c r="F143" s="212" t="s">
        <v>1566</v>
      </c>
      <c r="G143" s="213" t="s">
        <v>1265</v>
      </c>
      <c r="H143" s="214">
        <v>1</v>
      </c>
      <c r="I143" s="215"/>
      <c r="J143" s="216">
        <f>ROUND(I143*H143,2)</f>
        <v>0</v>
      </c>
      <c r="K143" s="212" t="s">
        <v>42</v>
      </c>
      <c r="L143" s="48"/>
      <c r="M143" s="217" t="s">
        <v>42</v>
      </c>
      <c r="N143" s="218" t="s">
        <v>52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1" t="s">
        <v>97</v>
      </c>
      <c r="AT143" s="221" t="s">
        <v>138</v>
      </c>
      <c r="AU143" s="221" t="s">
        <v>91</v>
      </c>
      <c r="AY143" s="20" t="s">
        <v>135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20" t="s">
        <v>86</v>
      </c>
      <c r="BK143" s="222">
        <f>ROUND(I143*H143,2)</f>
        <v>0</v>
      </c>
      <c r="BL143" s="20" t="s">
        <v>97</v>
      </c>
      <c r="BM143" s="221" t="s">
        <v>1567</v>
      </c>
    </row>
    <row r="144" s="2" customFormat="1">
      <c r="A144" s="42"/>
      <c r="B144" s="43"/>
      <c r="C144" s="44"/>
      <c r="D144" s="223" t="s">
        <v>144</v>
      </c>
      <c r="E144" s="44"/>
      <c r="F144" s="224" t="s">
        <v>1566</v>
      </c>
      <c r="G144" s="44"/>
      <c r="H144" s="44"/>
      <c r="I144" s="225"/>
      <c r="J144" s="44"/>
      <c r="K144" s="44"/>
      <c r="L144" s="48"/>
      <c r="M144" s="226"/>
      <c r="N144" s="227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144</v>
      </c>
      <c r="AU144" s="20" t="s">
        <v>91</v>
      </c>
    </row>
    <row r="145" s="2" customFormat="1">
      <c r="A145" s="42"/>
      <c r="B145" s="43"/>
      <c r="C145" s="44"/>
      <c r="D145" s="223" t="s">
        <v>1493</v>
      </c>
      <c r="E145" s="44"/>
      <c r="F145" s="261" t="s">
        <v>1568</v>
      </c>
      <c r="G145" s="44"/>
      <c r="H145" s="44"/>
      <c r="I145" s="225"/>
      <c r="J145" s="44"/>
      <c r="K145" s="44"/>
      <c r="L145" s="48"/>
      <c r="M145" s="287"/>
      <c r="N145" s="288"/>
      <c r="O145" s="289"/>
      <c r="P145" s="289"/>
      <c r="Q145" s="289"/>
      <c r="R145" s="289"/>
      <c r="S145" s="289"/>
      <c r="T145" s="290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1493</v>
      </c>
      <c r="AU145" s="20" t="s">
        <v>91</v>
      </c>
    </row>
    <row r="146" s="2" customFormat="1" ht="6.96" customHeight="1">
      <c r="A146" s="42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48"/>
      <c r="M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</row>
  </sheetData>
  <sheetProtection sheet="1" autoFilter="0" formatColumns="0" formatRows="0" objects="1" scenarios="1" spinCount="100000" saltValue="m5+GHV9cYwp17cTbjaJF8oi9/gSCbT33Xg2YHazk4VyTmmvJTqJWwkf+DhkPvjNN50CKL0R9/TjalCgr/oEMPw==" hashValue="O31GmWsaBQejK49g6VgQ4zHE4rtTKBmRmcWpFy1bWCjRsBkxZ0+T5oLD9D+ewS5URFCGm0JagK8S0Dzm6MEdGg==" algorithmName="SHA-512" password="CC35"/>
  <autoFilter ref="C83:K14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6_01/012203000"/>
    <hyperlink ref="F93" r:id="rId2" display="https://podminky.urs.cz/item/CS_URS_2026_01/012303000"/>
    <hyperlink ref="F96" r:id="rId3" display="https://podminky.urs.cz/item/CS_URS_2026_01/012414000"/>
    <hyperlink ref="F99" r:id="rId4" display="https://podminky.urs.cz/item/CS_URS_2026_01/012444000"/>
    <hyperlink ref="F102" r:id="rId5" display="https://podminky.urs.cz/item/CS_URS_2026_01/013254000"/>
    <hyperlink ref="F107" r:id="rId6" display="https://podminky.urs.cz/item/CS_URS_2026_01/031203000"/>
    <hyperlink ref="F110" r:id="rId7" display="https://podminky.urs.cz/item/CS_URS_2026_01/032403000"/>
    <hyperlink ref="F113" r:id="rId8" display="https://podminky.urs.cz/item/CS_URS_2026_01/032903000"/>
    <hyperlink ref="F116" r:id="rId9" display="https://podminky.urs.cz/item/CS_URS_2026_01/033103000"/>
    <hyperlink ref="F119" r:id="rId10" display="https://podminky.urs.cz/item/CS_URS_2026_01/039103000"/>
    <hyperlink ref="F122" r:id="rId11" display="https://podminky.urs.cz/item/CS_URS_2026_01/039203000"/>
    <hyperlink ref="F126" r:id="rId12" display="https://podminky.urs.cz/item/CS_URS_2026_01/043103000"/>
    <hyperlink ref="F130" r:id="rId13" display="https://podminky.urs.cz/item/CS_URS_2026_01/045203000"/>
    <hyperlink ref="F134" r:id="rId14" display="https://podminky.urs.cz/item/CS_URS_2026_01/049303000"/>
    <hyperlink ref="F139" r:id="rId15" display="https://podminky.urs.cz/item/CS_URS_2026_01/071203000"/>
    <hyperlink ref="F142" r:id="rId16" display="https://podminky.urs.cz/item/CS_URS_2026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1569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1570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1571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1572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1573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1574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1575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1576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1577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1578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1579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88</v>
      </c>
      <c r="F18" s="302" t="s">
        <v>1580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1581</v>
      </c>
      <c r="F19" s="302" t="s">
        <v>1582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1583</v>
      </c>
      <c r="F20" s="302" t="s">
        <v>1584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102</v>
      </c>
      <c r="F21" s="302" t="s">
        <v>1585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1586</v>
      </c>
      <c r="F22" s="302" t="s">
        <v>1587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1588</v>
      </c>
      <c r="F23" s="302" t="s">
        <v>1589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1590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1591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1592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1593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1594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1595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1596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1597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1598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121</v>
      </c>
      <c r="F36" s="302"/>
      <c r="G36" s="302" t="s">
        <v>1599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1600</v>
      </c>
      <c r="F37" s="302"/>
      <c r="G37" s="302" t="s">
        <v>1601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62</v>
      </c>
      <c r="F38" s="302"/>
      <c r="G38" s="302" t="s">
        <v>1602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63</v>
      </c>
      <c r="F39" s="302"/>
      <c r="G39" s="302" t="s">
        <v>1603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122</v>
      </c>
      <c r="F40" s="302"/>
      <c r="G40" s="302" t="s">
        <v>1604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123</v>
      </c>
      <c r="F41" s="302"/>
      <c r="G41" s="302" t="s">
        <v>1605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1606</v>
      </c>
      <c r="F42" s="302"/>
      <c r="G42" s="302" t="s">
        <v>1607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1608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1609</v>
      </c>
      <c r="F44" s="302"/>
      <c r="G44" s="302" t="s">
        <v>1610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125</v>
      </c>
      <c r="F45" s="302"/>
      <c r="G45" s="302" t="s">
        <v>1611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1612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1613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1614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1615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1616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1617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1618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1619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1620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1621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1622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1623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1624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1625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1626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1627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1628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1629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1630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1631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1632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1633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1634</v>
      </c>
      <c r="D76" s="320"/>
      <c r="E76" s="320"/>
      <c r="F76" s="320" t="s">
        <v>1635</v>
      </c>
      <c r="G76" s="321"/>
      <c r="H76" s="320" t="s">
        <v>63</v>
      </c>
      <c r="I76" s="320" t="s">
        <v>66</v>
      </c>
      <c r="J76" s="320" t="s">
        <v>1636</v>
      </c>
      <c r="K76" s="319"/>
    </row>
    <row r="77" s="1" customFormat="1" ht="17.25" customHeight="1">
      <c r="B77" s="317"/>
      <c r="C77" s="322" t="s">
        <v>1637</v>
      </c>
      <c r="D77" s="322"/>
      <c r="E77" s="322"/>
      <c r="F77" s="323" t="s">
        <v>1638</v>
      </c>
      <c r="G77" s="324"/>
      <c r="H77" s="322"/>
      <c r="I77" s="322"/>
      <c r="J77" s="322" t="s">
        <v>1639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62</v>
      </c>
      <c r="D79" s="327"/>
      <c r="E79" s="327"/>
      <c r="F79" s="328" t="s">
        <v>1640</v>
      </c>
      <c r="G79" s="329"/>
      <c r="H79" s="305" t="s">
        <v>1641</v>
      </c>
      <c r="I79" s="305" t="s">
        <v>1642</v>
      </c>
      <c r="J79" s="305">
        <v>20</v>
      </c>
      <c r="K79" s="319"/>
    </row>
    <row r="80" s="1" customFormat="1" ht="15" customHeight="1">
      <c r="B80" s="317"/>
      <c r="C80" s="305" t="s">
        <v>1643</v>
      </c>
      <c r="D80" s="305"/>
      <c r="E80" s="305"/>
      <c r="F80" s="328" t="s">
        <v>1640</v>
      </c>
      <c r="G80" s="329"/>
      <c r="H80" s="305" t="s">
        <v>1644</v>
      </c>
      <c r="I80" s="305" t="s">
        <v>1642</v>
      </c>
      <c r="J80" s="305">
        <v>120</v>
      </c>
      <c r="K80" s="319"/>
    </row>
    <row r="81" s="1" customFormat="1" ht="15" customHeight="1">
      <c r="B81" s="330"/>
      <c r="C81" s="305" t="s">
        <v>1645</v>
      </c>
      <c r="D81" s="305"/>
      <c r="E81" s="305"/>
      <c r="F81" s="328" t="s">
        <v>1646</v>
      </c>
      <c r="G81" s="329"/>
      <c r="H81" s="305" t="s">
        <v>1647</v>
      </c>
      <c r="I81" s="305" t="s">
        <v>1642</v>
      </c>
      <c r="J81" s="305">
        <v>50</v>
      </c>
      <c r="K81" s="319"/>
    </row>
    <row r="82" s="1" customFormat="1" ht="15" customHeight="1">
      <c r="B82" s="330"/>
      <c r="C82" s="305" t="s">
        <v>1648</v>
      </c>
      <c r="D82" s="305"/>
      <c r="E82" s="305"/>
      <c r="F82" s="328" t="s">
        <v>1640</v>
      </c>
      <c r="G82" s="329"/>
      <c r="H82" s="305" t="s">
        <v>1649</v>
      </c>
      <c r="I82" s="305" t="s">
        <v>1650</v>
      </c>
      <c r="J82" s="305"/>
      <c r="K82" s="319"/>
    </row>
    <row r="83" s="1" customFormat="1" ht="15" customHeight="1">
      <c r="B83" s="330"/>
      <c r="C83" s="331" t="s">
        <v>1651</v>
      </c>
      <c r="D83" s="331"/>
      <c r="E83" s="331"/>
      <c r="F83" s="332" t="s">
        <v>1646</v>
      </c>
      <c r="G83" s="331"/>
      <c r="H83" s="331" t="s">
        <v>1652</v>
      </c>
      <c r="I83" s="331" t="s">
        <v>1642</v>
      </c>
      <c r="J83" s="331">
        <v>15</v>
      </c>
      <c r="K83" s="319"/>
    </row>
    <row r="84" s="1" customFormat="1" ht="15" customHeight="1">
      <c r="B84" s="330"/>
      <c r="C84" s="331" t="s">
        <v>1653</v>
      </c>
      <c r="D84" s="331"/>
      <c r="E84" s="331"/>
      <c r="F84" s="332" t="s">
        <v>1646</v>
      </c>
      <c r="G84" s="331"/>
      <c r="H84" s="331" t="s">
        <v>1654</v>
      </c>
      <c r="I84" s="331" t="s">
        <v>1642</v>
      </c>
      <c r="J84" s="331">
        <v>15</v>
      </c>
      <c r="K84" s="319"/>
    </row>
    <row r="85" s="1" customFormat="1" ht="15" customHeight="1">
      <c r="B85" s="330"/>
      <c r="C85" s="331" t="s">
        <v>1655</v>
      </c>
      <c r="D85" s="331"/>
      <c r="E85" s="331"/>
      <c r="F85" s="332" t="s">
        <v>1646</v>
      </c>
      <c r="G85" s="331"/>
      <c r="H85" s="331" t="s">
        <v>1656</v>
      </c>
      <c r="I85" s="331" t="s">
        <v>1642</v>
      </c>
      <c r="J85" s="331">
        <v>20</v>
      </c>
      <c r="K85" s="319"/>
    </row>
    <row r="86" s="1" customFormat="1" ht="15" customHeight="1">
      <c r="B86" s="330"/>
      <c r="C86" s="331" t="s">
        <v>1657</v>
      </c>
      <c r="D86" s="331"/>
      <c r="E86" s="331"/>
      <c r="F86" s="332" t="s">
        <v>1646</v>
      </c>
      <c r="G86" s="331"/>
      <c r="H86" s="331" t="s">
        <v>1658</v>
      </c>
      <c r="I86" s="331" t="s">
        <v>1642</v>
      </c>
      <c r="J86" s="331">
        <v>20</v>
      </c>
      <c r="K86" s="319"/>
    </row>
    <row r="87" s="1" customFormat="1" ht="15" customHeight="1">
      <c r="B87" s="330"/>
      <c r="C87" s="305" t="s">
        <v>1659</v>
      </c>
      <c r="D87" s="305"/>
      <c r="E87" s="305"/>
      <c r="F87" s="328" t="s">
        <v>1646</v>
      </c>
      <c r="G87" s="329"/>
      <c r="H87" s="305" t="s">
        <v>1660</v>
      </c>
      <c r="I87" s="305" t="s">
        <v>1642</v>
      </c>
      <c r="J87" s="305">
        <v>50</v>
      </c>
      <c r="K87" s="319"/>
    </row>
    <row r="88" s="1" customFormat="1" ht="15" customHeight="1">
      <c r="B88" s="330"/>
      <c r="C88" s="305" t="s">
        <v>1661</v>
      </c>
      <c r="D88" s="305"/>
      <c r="E88" s="305"/>
      <c r="F88" s="328" t="s">
        <v>1646</v>
      </c>
      <c r="G88" s="329"/>
      <c r="H88" s="305" t="s">
        <v>1662</v>
      </c>
      <c r="I88" s="305" t="s">
        <v>1642</v>
      </c>
      <c r="J88" s="305">
        <v>20</v>
      </c>
      <c r="K88" s="319"/>
    </row>
    <row r="89" s="1" customFormat="1" ht="15" customHeight="1">
      <c r="B89" s="330"/>
      <c r="C89" s="305" t="s">
        <v>1663</v>
      </c>
      <c r="D89" s="305"/>
      <c r="E89" s="305"/>
      <c r="F89" s="328" t="s">
        <v>1646</v>
      </c>
      <c r="G89" s="329"/>
      <c r="H89" s="305" t="s">
        <v>1664</v>
      </c>
      <c r="I89" s="305" t="s">
        <v>1642</v>
      </c>
      <c r="J89" s="305">
        <v>20</v>
      </c>
      <c r="K89" s="319"/>
    </row>
    <row r="90" s="1" customFormat="1" ht="15" customHeight="1">
      <c r="B90" s="330"/>
      <c r="C90" s="305" t="s">
        <v>1665</v>
      </c>
      <c r="D90" s="305"/>
      <c r="E90" s="305"/>
      <c r="F90" s="328" t="s">
        <v>1646</v>
      </c>
      <c r="G90" s="329"/>
      <c r="H90" s="305" t="s">
        <v>1666</v>
      </c>
      <c r="I90" s="305" t="s">
        <v>1642</v>
      </c>
      <c r="J90" s="305">
        <v>50</v>
      </c>
      <c r="K90" s="319"/>
    </row>
    <row r="91" s="1" customFormat="1" ht="15" customHeight="1">
      <c r="B91" s="330"/>
      <c r="C91" s="305" t="s">
        <v>1667</v>
      </c>
      <c r="D91" s="305"/>
      <c r="E91" s="305"/>
      <c r="F91" s="328" t="s">
        <v>1646</v>
      </c>
      <c r="G91" s="329"/>
      <c r="H91" s="305" t="s">
        <v>1667</v>
      </c>
      <c r="I91" s="305" t="s">
        <v>1642</v>
      </c>
      <c r="J91" s="305">
        <v>50</v>
      </c>
      <c r="K91" s="319"/>
    </row>
    <row r="92" s="1" customFormat="1" ht="15" customHeight="1">
      <c r="B92" s="330"/>
      <c r="C92" s="305" t="s">
        <v>1668</v>
      </c>
      <c r="D92" s="305"/>
      <c r="E92" s="305"/>
      <c r="F92" s="328" t="s">
        <v>1646</v>
      </c>
      <c r="G92" s="329"/>
      <c r="H92" s="305" t="s">
        <v>1669</v>
      </c>
      <c r="I92" s="305" t="s">
        <v>1642</v>
      </c>
      <c r="J92" s="305">
        <v>255</v>
      </c>
      <c r="K92" s="319"/>
    </row>
    <row r="93" s="1" customFormat="1" ht="15" customHeight="1">
      <c r="B93" s="330"/>
      <c r="C93" s="305" t="s">
        <v>1670</v>
      </c>
      <c r="D93" s="305"/>
      <c r="E93" s="305"/>
      <c r="F93" s="328" t="s">
        <v>1640</v>
      </c>
      <c r="G93" s="329"/>
      <c r="H93" s="305" t="s">
        <v>1671</v>
      </c>
      <c r="I93" s="305" t="s">
        <v>1672</v>
      </c>
      <c r="J93" s="305"/>
      <c r="K93" s="319"/>
    </row>
    <row r="94" s="1" customFormat="1" ht="15" customHeight="1">
      <c r="B94" s="330"/>
      <c r="C94" s="305" t="s">
        <v>1673</v>
      </c>
      <c r="D94" s="305"/>
      <c r="E94" s="305"/>
      <c r="F94" s="328" t="s">
        <v>1640</v>
      </c>
      <c r="G94" s="329"/>
      <c r="H94" s="305" t="s">
        <v>1674</v>
      </c>
      <c r="I94" s="305" t="s">
        <v>1675</v>
      </c>
      <c r="J94" s="305"/>
      <c r="K94" s="319"/>
    </row>
    <row r="95" s="1" customFormat="1" ht="15" customHeight="1">
      <c r="B95" s="330"/>
      <c r="C95" s="305" t="s">
        <v>1676</v>
      </c>
      <c r="D95" s="305"/>
      <c r="E95" s="305"/>
      <c r="F95" s="328" t="s">
        <v>1640</v>
      </c>
      <c r="G95" s="329"/>
      <c r="H95" s="305" t="s">
        <v>1676</v>
      </c>
      <c r="I95" s="305" t="s">
        <v>1675</v>
      </c>
      <c r="J95" s="305"/>
      <c r="K95" s="319"/>
    </row>
    <row r="96" s="1" customFormat="1" ht="15" customHeight="1">
      <c r="B96" s="330"/>
      <c r="C96" s="305" t="s">
        <v>47</v>
      </c>
      <c r="D96" s="305"/>
      <c r="E96" s="305"/>
      <c r="F96" s="328" t="s">
        <v>1640</v>
      </c>
      <c r="G96" s="329"/>
      <c r="H96" s="305" t="s">
        <v>1677</v>
      </c>
      <c r="I96" s="305" t="s">
        <v>1675</v>
      </c>
      <c r="J96" s="305"/>
      <c r="K96" s="319"/>
    </row>
    <row r="97" s="1" customFormat="1" ht="15" customHeight="1">
      <c r="B97" s="330"/>
      <c r="C97" s="305" t="s">
        <v>57</v>
      </c>
      <c r="D97" s="305"/>
      <c r="E97" s="305"/>
      <c r="F97" s="328" t="s">
        <v>1640</v>
      </c>
      <c r="G97" s="329"/>
      <c r="H97" s="305" t="s">
        <v>1678</v>
      </c>
      <c r="I97" s="305" t="s">
        <v>1675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1679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1634</v>
      </c>
      <c r="D103" s="320"/>
      <c r="E103" s="320"/>
      <c r="F103" s="320" t="s">
        <v>1635</v>
      </c>
      <c r="G103" s="321"/>
      <c r="H103" s="320" t="s">
        <v>63</v>
      </c>
      <c r="I103" s="320" t="s">
        <v>66</v>
      </c>
      <c r="J103" s="320" t="s">
        <v>1636</v>
      </c>
      <c r="K103" s="319"/>
    </row>
    <row r="104" s="1" customFormat="1" ht="17.25" customHeight="1">
      <c r="B104" s="317"/>
      <c r="C104" s="322" t="s">
        <v>1637</v>
      </c>
      <c r="D104" s="322"/>
      <c r="E104" s="322"/>
      <c r="F104" s="323" t="s">
        <v>1638</v>
      </c>
      <c r="G104" s="324"/>
      <c r="H104" s="322"/>
      <c r="I104" s="322"/>
      <c r="J104" s="322" t="s">
        <v>1639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62</v>
      </c>
      <c r="D106" s="327"/>
      <c r="E106" s="327"/>
      <c r="F106" s="328" t="s">
        <v>1640</v>
      </c>
      <c r="G106" s="305"/>
      <c r="H106" s="305" t="s">
        <v>1680</v>
      </c>
      <c r="I106" s="305" t="s">
        <v>1642</v>
      </c>
      <c r="J106" s="305">
        <v>20</v>
      </c>
      <c r="K106" s="319"/>
    </row>
    <row r="107" s="1" customFormat="1" ht="15" customHeight="1">
      <c r="B107" s="317"/>
      <c r="C107" s="305" t="s">
        <v>1643</v>
      </c>
      <c r="D107" s="305"/>
      <c r="E107" s="305"/>
      <c r="F107" s="328" t="s">
        <v>1640</v>
      </c>
      <c r="G107" s="305"/>
      <c r="H107" s="305" t="s">
        <v>1680</v>
      </c>
      <c r="I107" s="305" t="s">
        <v>1642</v>
      </c>
      <c r="J107" s="305">
        <v>120</v>
      </c>
      <c r="K107" s="319"/>
    </row>
    <row r="108" s="1" customFormat="1" ht="15" customHeight="1">
      <c r="B108" s="330"/>
      <c r="C108" s="305" t="s">
        <v>1645</v>
      </c>
      <c r="D108" s="305"/>
      <c r="E108" s="305"/>
      <c r="F108" s="328" t="s">
        <v>1646</v>
      </c>
      <c r="G108" s="305"/>
      <c r="H108" s="305" t="s">
        <v>1680</v>
      </c>
      <c r="I108" s="305" t="s">
        <v>1642</v>
      </c>
      <c r="J108" s="305">
        <v>50</v>
      </c>
      <c r="K108" s="319"/>
    </row>
    <row r="109" s="1" customFormat="1" ht="15" customHeight="1">
      <c r="B109" s="330"/>
      <c r="C109" s="305" t="s">
        <v>1648</v>
      </c>
      <c r="D109" s="305"/>
      <c r="E109" s="305"/>
      <c r="F109" s="328" t="s">
        <v>1640</v>
      </c>
      <c r="G109" s="305"/>
      <c r="H109" s="305" t="s">
        <v>1680</v>
      </c>
      <c r="I109" s="305" t="s">
        <v>1650</v>
      </c>
      <c r="J109" s="305"/>
      <c r="K109" s="319"/>
    </row>
    <row r="110" s="1" customFormat="1" ht="15" customHeight="1">
      <c r="B110" s="330"/>
      <c r="C110" s="305" t="s">
        <v>1659</v>
      </c>
      <c r="D110" s="305"/>
      <c r="E110" s="305"/>
      <c r="F110" s="328" t="s">
        <v>1646</v>
      </c>
      <c r="G110" s="305"/>
      <c r="H110" s="305" t="s">
        <v>1680</v>
      </c>
      <c r="I110" s="305" t="s">
        <v>1642</v>
      </c>
      <c r="J110" s="305">
        <v>50</v>
      </c>
      <c r="K110" s="319"/>
    </row>
    <row r="111" s="1" customFormat="1" ht="15" customHeight="1">
      <c r="B111" s="330"/>
      <c r="C111" s="305" t="s">
        <v>1667</v>
      </c>
      <c r="D111" s="305"/>
      <c r="E111" s="305"/>
      <c r="F111" s="328" t="s">
        <v>1646</v>
      </c>
      <c r="G111" s="305"/>
      <c r="H111" s="305" t="s">
        <v>1680</v>
      </c>
      <c r="I111" s="305" t="s">
        <v>1642</v>
      </c>
      <c r="J111" s="305">
        <v>50</v>
      </c>
      <c r="K111" s="319"/>
    </row>
    <row r="112" s="1" customFormat="1" ht="15" customHeight="1">
      <c r="B112" s="330"/>
      <c r="C112" s="305" t="s">
        <v>1665</v>
      </c>
      <c r="D112" s="305"/>
      <c r="E112" s="305"/>
      <c r="F112" s="328" t="s">
        <v>1646</v>
      </c>
      <c r="G112" s="305"/>
      <c r="H112" s="305" t="s">
        <v>1680</v>
      </c>
      <c r="I112" s="305" t="s">
        <v>1642</v>
      </c>
      <c r="J112" s="305">
        <v>50</v>
      </c>
      <c r="K112" s="319"/>
    </row>
    <row r="113" s="1" customFormat="1" ht="15" customHeight="1">
      <c r="B113" s="330"/>
      <c r="C113" s="305" t="s">
        <v>62</v>
      </c>
      <c r="D113" s="305"/>
      <c r="E113" s="305"/>
      <c r="F113" s="328" t="s">
        <v>1640</v>
      </c>
      <c r="G113" s="305"/>
      <c r="H113" s="305" t="s">
        <v>1681</v>
      </c>
      <c r="I113" s="305" t="s">
        <v>1642</v>
      </c>
      <c r="J113" s="305">
        <v>20</v>
      </c>
      <c r="K113" s="319"/>
    </row>
    <row r="114" s="1" customFormat="1" ht="15" customHeight="1">
      <c r="B114" s="330"/>
      <c r="C114" s="305" t="s">
        <v>1682</v>
      </c>
      <c r="D114" s="305"/>
      <c r="E114" s="305"/>
      <c r="F114" s="328" t="s">
        <v>1640</v>
      </c>
      <c r="G114" s="305"/>
      <c r="H114" s="305" t="s">
        <v>1683</v>
      </c>
      <c r="I114" s="305" t="s">
        <v>1642</v>
      </c>
      <c r="J114" s="305">
        <v>120</v>
      </c>
      <c r="K114" s="319"/>
    </row>
    <row r="115" s="1" customFormat="1" ht="15" customHeight="1">
      <c r="B115" s="330"/>
      <c r="C115" s="305" t="s">
        <v>47</v>
      </c>
      <c r="D115" s="305"/>
      <c r="E115" s="305"/>
      <c r="F115" s="328" t="s">
        <v>1640</v>
      </c>
      <c r="G115" s="305"/>
      <c r="H115" s="305" t="s">
        <v>1684</v>
      </c>
      <c r="I115" s="305" t="s">
        <v>1675</v>
      </c>
      <c r="J115" s="305"/>
      <c r="K115" s="319"/>
    </row>
    <row r="116" s="1" customFormat="1" ht="15" customHeight="1">
      <c r="B116" s="330"/>
      <c r="C116" s="305" t="s">
        <v>57</v>
      </c>
      <c r="D116" s="305"/>
      <c r="E116" s="305"/>
      <c r="F116" s="328" t="s">
        <v>1640</v>
      </c>
      <c r="G116" s="305"/>
      <c r="H116" s="305" t="s">
        <v>1685</v>
      </c>
      <c r="I116" s="305" t="s">
        <v>1675</v>
      </c>
      <c r="J116" s="305"/>
      <c r="K116" s="319"/>
    </row>
    <row r="117" s="1" customFormat="1" ht="15" customHeight="1">
      <c r="B117" s="330"/>
      <c r="C117" s="305" t="s">
        <v>66</v>
      </c>
      <c r="D117" s="305"/>
      <c r="E117" s="305"/>
      <c r="F117" s="328" t="s">
        <v>1640</v>
      </c>
      <c r="G117" s="305"/>
      <c r="H117" s="305" t="s">
        <v>1686</v>
      </c>
      <c r="I117" s="305" t="s">
        <v>1687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1688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1634</v>
      </c>
      <c r="D123" s="320"/>
      <c r="E123" s="320"/>
      <c r="F123" s="320" t="s">
        <v>1635</v>
      </c>
      <c r="G123" s="321"/>
      <c r="H123" s="320" t="s">
        <v>63</v>
      </c>
      <c r="I123" s="320" t="s">
        <v>66</v>
      </c>
      <c r="J123" s="320" t="s">
        <v>1636</v>
      </c>
      <c r="K123" s="349"/>
    </row>
    <row r="124" s="1" customFormat="1" ht="17.25" customHeight="1">
      <c r="B124" s="348"/>
      <c r="C124" s="322" t="s">
        <v>1637</v>
      </c>
      <c r="D124" s="322"/>
      <c r="E124" s="322"/>
      <c r="F124" s="323" t="s">
        <v>1638</v>
      </c>
      <c r="G124" s="324"/>
      <c r="H124" s="322"/>
      <c r="I124" s="322"/>
      <c r="J124" s="322" t="s">
        <v>1639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1643</v>
      </c>
      <c r="D126" s="327"/>
      <c r="E126" s="327"/>
      <c r="F126" s="328" t="s">
        <v>1640</v>
      </c>
      <c r="G126" s="305"/>
      <c r="H126" s="305" t="s">
        <v>1680</v>
      </c>
      <c r="I126" s="305" t="s">
        <v>1642</v>
      </c>
      <c r="J126" s="305">
        <v>120</v>
      </c>
      <c r="K126" s="353"/>
    </row>
    <row r="127" s="1" customFormat="1" ht="15" customHeight="1">
      <c r="B127" s="350"/>
      <c r="C127" s="305" t="s">
        <v>1689</v>
      </c>
      <c r="D127" s="305"/>
      <c r="E127" s="305"/>
      <c r="F127" s="328" t="s">
        <v>1640</v>
      </c>
      <c r="G127" s="305"/>
      <c r="H127" s="305" t="s">
        <v>1690</v>
      </c>
      <c r="I127" s="305" t="s">
        <v>1642</v>
      </c>
      <c r="J127" s="305" t="s">
        <v>1691</v>
      </c>
      <c r="K127" s="353"/>
    </row>
    <row r="128" s="1" customFormat="1" ht="15" customHeight="1">
      <c r="B128" s="350"/>
      <c r="C128" s="305" t="s">
        <v>1588</v>
      </c>
      <c r="D128" s="305"/>
      <c r="E128" s="305"/>
      <c r="F128" s="328" t="s">
        <v>1640</v>
      </c>
      <c r="G128" s="305"/>
      <c r="H128" s="305" t="s">
        <v>1692</v>
      </c>
      <c r="I128" s="305" t="s">
        <v>1642</v>
      </c>
      <c r="J128" s="305" t="s">
        <v>1691</v>
      </c>
      <c r="K128" s="353"/>
    </row>
    <row r="129" s="1" customFormat="1" ht="15" customHeight="1">
      <c r="B129" s="350"/>
      <c r="C129" s="305" t="s">
        <v>1651</v>
      </c>
      <c r="D129" s="305"/>
      <c r="E129" s="305"/>
      <c r="F129" s="328" t="s">
        <v>1646</v>
      </c>
      <c r="G129" s="305"/>
      <c r="H129" s="305" t="s">
        <v>1652</v>
      </c>
      <c r="I129" s="305" t="s">
        <v>1642</v>
      </c>
      <c r="J129" s="305">
        <v>15</v>
      </c>
      <c r="K129" s="353"/>
    </row>
    <row r="130" s="1" customFormat="1" ht="15" customHeight="1">
      <c r="B130" s="350"/>
      <c r="C130" s="331" t="s">
        <v>1653</v>
      </c>
      <c r="D130" s="331"/>
      <c r="E130" s="331"/>
      <c r="F130" s="332" t="s">
        <v>1646</v>
      </c>
      <c r="G130" s="331"/>
      <c r="H130" s="331" t="s">
        <v>1654</v>
      </c>
      <c r="I130" s="331" t="s">
        <v>1642</v>
      </c>
      <c r="J130" s="331">
        <v>15</v>
      </c>
      <c r="K130" s="353"/>
    </row>
    <row r="131" s="1" customFormat="1" ht="15" customHeight="1">
      <c r="B131" s="350"/>
      <c r="C131" s="331" t="s">
        <v>1655</v>
      </c>
      <c r="D131" s="331"/>
      <c r="E131" s="331"/>
      <c r="F131" s="332" t="s">
        <v>1646</v>
      </c>
      <c r="G131" s="331"/>
      <c r="H131" s="331" t="s">
        <v>1656</v>
      </c>
      <c r="I131" s="331" t="s">
        <v>1642</v>
      </c>
      <c r="J131" s="331">
        <v>20</v>
      </c>
      <c r="K131" s="353"/>
    </row>
    <row r="132" s="1" customFormat="1" ht="15" customHeight="1">
      <c r="B132" s="350"/>
      <c r="C132" s="331" t="s">
        <v>1657</v>
      </c>
      <c r="D132" s="331"/>
      <c r="E132" s="331"/>
      <c r="F132" s="332" t="s">
        <v>1646</v>
      </c>
      <c r="G132" s="331"/>
      <c r="H132" s="331" t="s">
        <v>1658</v>
      </c>
      <c r="I132" s="331" t="s">
        <v>1642</v>
      </c>
      <c r="J132" s="331">
        <v>20</v>
      </c>
      <c r="K132" s="353"/>
    </row>
    <row r="133" s="1" customFormat="1" ht="15" customHeight="1">
      <c r="B133" s="350"/>
      <c r="C133" s="305" t="s">
        <v>1645</v>
      </c>
      <c r="D133" s="305"/>
      <c r="E133" s="305"/>
      <c r="F133" s="328" t="s">
        <v>1646</v>
      </c>
      <c r="G133" s="305"/>
      <c r="H133" s="305" t="s">
        <v>1680</v>
      </c>
      <c r="I133" s="305" t="s">
        <v>1642</v>
      </c>
      <c r="J133" s="305">
        <v>50</v>
      </c>
      <c r="K133" s="353"/>
    </row>
    <row r="134" s="1" customFormat="1" ht="15" customHeight="1">
      <c r="B134" s="350"/>
      <c r="C134" s="305" t="s">
        <v>1659</v>
      </c>
      <c r="D134" s="305"/>
      <c r="E134" s="305"/>
      <c r="F134" s="328" t="s">
        <v>1646</v>
      </c>
      <c r="G134" s="305"/>
      <c r="H134" s="305" t="s">
        <v>1680</v>
      </c>
      <c r="I134" s="305" t="s">
        <v>1642</v>
      </c>
      <c r="J134" s="305">
        <v>50</v>
      </c>
      <c r="K134" s="353"/>
    </row>
    <row r="135" s="1" customFormat="1" ht="15" customHeight="1">
      <c r="B135" s="350"/>
      <c r="C135" s="305" t="s">
        <v>1665</v>
      </c>
      <c r="D135" s="305"/>
      <c r="E135" s="305"/>
      <c r="F135" s="328" t="s">
        <v>1646</v>
      </c>
      <c r="G135" s="305"/>
      <c r="H135" s="305" t="s">
        <v>1680</v>
      </c>
      <c r="I135" s="305" t="s">
        <v>1642</v>
      </c>
      <c r="J135" s="305">
        <v>50</v>
      </c>
      <c r="K135" s="353"/>
    </row>
    <row r="136" s="1" customFormat="1" ht="15" customHeight="1">
      <c r="B136" s="350"/>
      <c r="C136" s="305" t="s">
        <v>1667</v>
      </c>
      <c r="D136" s="305"/>
      <c r="E136" s="305"/>
      <c r="F136" s="328" t="s">
        <v>1646</v>
      </c>
      <c r="G136" s="305"/>
      <c r="H136" s="305" t="s">
        <v>1680</v>
      </c>
      <c r="I136" s="305" t="s">
        <v>1642</v>
      </c>
      <c r="J136" s="305">
        <v>50</v>
      </c>
      <c r="K136" s="353"/>
    </row>
    <row r="137" s="1" customFormat="1" ht="15" customHeight="1">
      <c r="B137" s="350"/>
      <c r="C137" s="305" t="s">
        <v>1668</v>
      </c>
      <c r="D137" s="305"/>
      <c r="E137" s="305"/>
      <c r="F137" s="328" t="s">
        <v>1646</v>
      </c>
      <c r="G137" s="305"/>
      <c r="H137" s="305" t="s">
        <v>1693</v>
      </c>
      <c r="I137" s="305" t="s">
        <v>1642</v>
      </c>
      <c r="J137" s="305">
        <v>255</v>
      </c>
      <c r="K137" s="353"/>
    </row>
    <row r="138" s="1" customFormat="1" ht="15" customHeight="1">
      <c r="B138" s="350"/>
      <c r="C138" s="305" t="s">
        <v>1670</v>
      </c>
      <c r="D138" s="305"/>
      <c r="E138" s="305"/>
      <c r="F138" s="328" t="s">
        <v>1640</v>
      </c>
      <c r="G138" s="305"/>
      <c r="H138" s="305" t="s">
        <v>1694</v>
      </c>
      <c r="I138" s="305" t="s">
        <v>1672</v>
      </c>
      <c r="J138" s="305"/>
      <c r="K138" s="353"/>
    </row>
    <row r="139" s="1" customFormat="1" ht="15" customHeight="1">
      <c r="B139" s="350"/>
      <c r="C139" s="305" t="s">
        <v>1673</v>
      </c>
      <c r="D139" s="305"/>
      <c r="E139" s="305"/>
      <c r="F139" s="328" t="s">
        <v>1640</v>
      </c>
      <c r="G139" s="305"/>
      <c r="H139" s="305" t="s">
        <v>1695</v>
      </c>
      <c r="I139" s="305" t="s">
        <v>1675</v>
      </c>
      <c r="J139" s="305"/>
      <c r="K139" s="353"/>
    </row>
    <row r="140" s="1" customFormat="1" ht="15" customHeight="1">
      <c r="B140" s="350"/>
      <c r="C140" s="305" t="s">
        <v>1676</v>
      </c>
      <c r="D140" s="305"/>
      <c r="E140" s="305"/>
      <c r="F140" s="328" t="s">
        <v>1640</v>
      </c>
      <c r="G140" s="305"/>
      <c r="H140" s="305" t="s">
        <v>1676</v>
      </c>
      <c r="I140" s="305" t="s">
        <v>1675</v>
      </c>
      <c r="J140" s="305"/>
      <c r="K140" s="353"/>
    </row>
    <row r="141" s="1" customFormat="1" ht="15" customHeight="1">
      <c r="B141" s="350"/>
      <c r="C141" s="305" t="s">
        <v>47</v>
      </c>
      <c r="D141" s="305"/>
      <c r="E141" s="305"/>
      <c r="F141" s="328" t="s">
        <v>1640</v>
      </c>
      <c r="G141" s="305"/>
      <c r="H141" s="305" t="s">
        <v>1696</v>
      </c>
      <c r="I141" s="305" t="s">
        <v>1675</v>
      </c>
      <c r="J141" s="305"/>
      <c r="K141" s="353"/>
    </row>
    <row r="142" s="1" customFormat="1" ht="15" customHeight="1">
      <c r="B142" s="350"/>
      <c r="C142" s="305" t="s">
        <v>1697</v>
      </c>
      <c r="D142" s="305"/>
      <c r="E142" s="305"/>
      <c r="F142" s="328" t="s">
        <v>1640</v>
      </c>
      <c r="G142" s="305"/>
      <c r="H142" s="305" t="s">
        <v>1698</v>
      </c>
      <c r="I142" s="305" t="s">
        <v>1675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1699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1634</v>
      </c>
      <c r="D148" s="320"/>
      <c r="E148" s="320"/>
      <c r="F148" s="320" t="s">
        <v>1635</v>
      </c>
      <c r="G148" s="321"/>
      <c r="H148" s="320" t="s">
        <v>63</v>
      </c>
      <c r="I148" s="320" t="s">
        <v>66</v>
      </c>
      <c r="J148" s="320" t="s">
        <v>1636</v>
      </c>
      <c r="K148" s="319"/>
    </row>
    <row r="149" s="1" customFormat="1" ht="17.25" customHeight="1">
      <c r="B149" s="317"/>
      <c r="C149" s="322" t="s">
        <v>1637</v>
      </c>
      <c r="D149" s="322"/>
      <c r="E149" s="322"/>
      <c r="F149" s="323" t="s">
        <v>1638</v>
      </c>
      <c r="G149" s="324"/>
      <c r="H149" s="322"/>
      <c r="I149" s="322"/>
      <c r="J149" s="322" t="s">
        <v>1639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1643</v>
      </c>
      <c r="D151" s="305"/>
      <c r="E151" s="305"/>
      <c r="F151" s="358" t="s">
        <v>1640</v>
      </c>
      <c r="G151" s="305"/>
      <c r="H151" s="357" t="s">
        <v>1680</v>
      </c>
      <c r="I151" s="357" t="s">
        <v>1642</v>
      </c>
      <c r="J151" s="357">
        <v>120</v>
      </c>
      <c r="K151" s="353"/>
    </row>
    <row r="152" s="1" customFormat="1" ht="15" customHeight="1">
      <c r="B152" s="330"/>
      <c r="C152" s="357" t="s">
        <v>1689</v>
      </c>
      <c r="D152" s="305"/>
      <c r="E152" s="305"/>
      <c r="F152" s="358" t="s">
        <v>1640</v>
      </c>
      <c r="G152" s="305"/>
      <c r="H152" s="357" t="s">
        <v>1700</v>
      </c>
      <c r="I152" s="357" t="s">
        <v>1642</v>
      </c>
      <c r="J152" s="357" t="s">
        <v>1691</v>
      </c>
      <c r="K152" s="353"/>
    </row>
    <row r="153" s="1" customFormat="1" ht="15" customHeight="1">
      <c r="B153" s="330"/>
      <c r="C153" s="357" t="s">
        <v>1588</v>
      </c>
      <c r="D153" s="305"/>
      <c r="E153" s="305"/>
      <c r="F153" s="358" t="s">
        <v>1640</v>
      </c>
      <c r="G153" s="305"/>
      <c r="H153" s="357" t="s">
        <v>1701</v>
      </c>
      <c r="I153" s="357" t="s">
        <v>1642</v>
      </c>
      <c r="J153" s="357" t="s">
        <v>1691</v>
      </c>
      <c r="K153" s="353"/>
    </row>
    <row r="154" s="1" customFormat="1" ht="15" customHeight="1">
      <c r="B154" s="330"/>
      <c r="C154" s="357" t="s">
        <v>1645</v>
      </c>
      <c r="D154" s="305"/>
      <c r="E154" s="305"/>
      <c r="F154" s="358" t="s">
        <v>1646</v>
      </c>
      <c r="G154" s="305"/>
      <c r="H154" s="357" t="s">
        <v>1680</v>
      </c>
      <c r="I154" s="357" t="s">
        <v>1642</v>
      </c>
      <c r="J154" s="357">
        <v>50</v>
      </c>
      <c r="K154" s="353"/>
    </row>
    <row r="155" s="1" customFormat="1" ht="15" customHeight="1">
      <c r="B155" s="330"/>
      <c r="C155" s="357" t="s">
        <v>1648</v>
      </c>
      <c r="D155" s="305"/>
      <c r="E155" s="305"/>
      <c r="F155" s="358" t="s">
        <v>1640</v>
      </c>
      <c r="G155" s="305"/>
      <c r="H155" s="357" t="s">
        <v>1680</v>
      </c>
      <c r="I155" s="357" t="s">
        <v>1650</v>
      </c>
      <c r="J155" s="357"/>
      <c r="K155" s="353"/>
    </row>
    <row r="156" s="1" customFormat="1" ht="15" customHeight="1">
      <c r="B156" s="330"/>
      <c r="C156" s="357" t="s">
        <v>1659</v>
      </c>
      <c r="D156" s="305"/>
      <c r="E156" s="305"/>
      <c r="F156" s="358" t="s">
        <v>1646</v>
      </c>
      <c r="G156" s="305"/>
      <c r="H156" s="357" t="s">
        <v>1680</v>
      </c>
      <c r="I156" s="357" t="s">
        <v>1642</v>
      </c>
      <c r="J156" s="357">
        <v>50</v>
      </c>
      <c r="K156" s="353"/>
    </row>
    <row r="157" s="1" customFormat="1" ht="15" customHeight="1">
      <c r="B157" s="330"/>
      <c r="C157" s="357" t="s">
        <v>1667</v>
      </c>
      <c r="D157" s="305"/>
      <c r="E157" s="305"/>
      <c r="F157" s="358" t="s">
        <v>1646</v>
      </c>
      <c r="G157" s="305"/>
      <c r="H157" s="357" t="s">
        <v>1680</v>
      </c>
      <c r="I157" s="357" t="s">
        <v>1642</v>
      </c>
      <c r="J157" s="357">
        <v>50</v>
      </c>
      <c r="K157" s="353"/>
    </row>
    <row r="158" s="1" customFormat="1" ht="15" customHeight="1">
      <c r="B158" s="330"/>
      <c r="C158" s="357" t="s">
        <v>1665</v>
      </c>
      <c r="D158" s="305"/>
      <c r="E158" s="305"/>
      <c r="F158" s="358" t="s">
        <v>1646</v>
      </c>
      <c r="G158" s="305"/>
      <c r="H158" s="357" t="s">
        <v>1680</v>
      </c>
      <c r="I158" s="357" t="s">
        <v>1642</v>
      </c>
      <c r="J158" s="357">
        <v>50</v>
      </c>
      <c r="K158" s="353"/>
    </row>
    <row r="159" s="1" customFormat="1" ht="15" customHeight="1">
      <c r="B159" s="330"/>
      <c r="C159" s="357" t="s">
        <v>109</v>
      </c>
      <c r="D159" s="305"/>
      <c r="E159" s="305"/>
      <c r="F159" s="358" t="s">
        <v>1640</v>
      </c>
      <c r="G159" s="305"/>
      <c r="H159" s="357" t="s">
        <v>1702</v>
      </c>
      <c r="I159" s="357" t="s">
        <v>1642</v>
      </c>
      <c r="J159" s="357" t="s">
        <v>1703</v>
      </c>
      <c r="K159" s="353"/>
    </row>
    <row r="160" s="1" customFormat="1" ht="15" customHeight="1">
      <c r="B160" s="330"/>
      <c r="C160" s="357" t="s">
        <v>1704</v>
      </c>
      <c r="D160" s="305"/>
      <c r="E160" s="305"/>
      <c r="F160" s="358" t="s">
        <v>1640</v>
      </c>
      <c r="G160" s="305"/>
      <c r="H160" s="357" t="s">
        <v>1705</v>
      </c>
      <c r="I160" s="357" t="s">
        <v>1675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1706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1634</v>
      </c>
      <c r="D166" s="320"/>
      <c r="E166" s="320"/>
      <c r="F166" s="320" t="s">
        <v>1635</v>
      </c>
      <c r="G166" s="362"/>
      <c r="H166" s="363" t="s">
        <v>63</v>
      </c>
      <c r="I166" s="363" t="s">
        <v>66</v>
      </c>
      <c r="J166" s="320" t="s">
        <v>1636</v>
      </c>
      <c r="K166" s="297"/>
    </row>
    <row r="167" s="1" customFormat="1" ht="17.25" customHeight="1">
      <c r="B167" s="298"/>
      <c r="C167" s="322" t="s">
        <v>1637</v>
      </c>
      <c r="D167" s="322"/>
      <c r="E167" s="322"/>
      <c r="F167" s="323" t="s">
        <v>1638</v>
      </c>
      <c r="G167" s="364"/>
      <c r="H167" s="365"/>
      <c r="I167" s="365"/>
      <c r="J167" s="322" t="s">
        <v>1639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1643</v>
      </c>
      <c r="D169" s="305"/>
      <c r="E169" s="305"/>
      <c r="F169" s="328" t="s">
        <v>1640</v>
      </c>
      <c r="G169" s="305"/>
      <c r="H169" s="305" t="s">
        <v>1680</v>
      </c>
      <c r="I169" s="305" t="s">
        <v>1642</v>
      </c>
      <c r="J169" s="305">
        <v>120</v>
      </c>
      <c r="K169" s="353"/>
    </row>
    <row r="170" s="1" customFormat="1" ht="15" customHeight="1">
      <c r="B170" s="330"/>
      <c r="C170" s="305" t="s">
        <v>1689</v>
      </c>
      <c r="D170" s="305"/>
      <c r="E170" s="305"/>
      <c r="F170" s="328" t="s">
        <v>1640</v>
      </c>
      <c r="G170" s="305"/>
      <c r="H170" s="305" t="s">
        <v>1690</v>
      </c>
      <c r="I170" s="305" t="s">
        <v>1642</v>
      </c>
      <c r="J170" s="305" t="s">
        <v>1691</v>
      </c>
      <c r="K170" s="353"/>
    </row>
    <row r="171" s="1" customFormat="1" ht="15" customHeight="1">
      <c r="B171" s="330"/>
      <c r="C171" s="305" t="s">
        <v>1588</v>
      </c>
      <c r="D171" s="305"/>
      <c r="E171" s="305"/>
      <c r="F171" s="328" t="s">
        <v>1640</v>
      </c>
      <c r="G171" s="305"/>
      <c r="H171" s="305" t="s">
        <v>1707</v>
      </c>
      <c r="I171" s="305" t="s">
        <v>1642</v>
      </c>
      <c r="J171" s="305" t="s">
        <v>1691</v>
      </c>
      <c r="K171" s="353"/>
    </row>
    <row r="172" s="1" customFormat="1" ht="15" customHeight="1">
      <c r="B172" s="330"/>
      <c r="C172" s="305" t="s">
        <v>1645</v>
      </c>
      <c r="D172" s="305"/>
      <c r="E172" s="305"/>
      <c r="F172" s="328" t="s">
        <v>1646</v>
      </c>
      <c r="G172" s="305"/>
      <c r="H172" s="305" t="s">
        <v>1707</v>
      </c>
      <c r="I172" s="305" t="s">
        <v>1642</v>
      </c>
      <c r="J172" s="305">
        <v>50</v>
      </c>
      <c r="K172" s="353"/>
    </row>
    <row r="173" s="1" customFormat="1" ht="15" customHeight="1">
      <c r="B173" s="330"/>
      <c r="C173" s="305" t="s">
        <v>1648</v>
      </c>
      <c r="D173" s="305"/>
      <c r="E173" s="305"/>
      <c r="F173" s="328" t="s">
        <v>1640</v>
      </c>
      <c r="G173" s="305"/>
      <c r="H173" s="305" t="s">
        <v>1707</v>
      </c>
      <c r="I173" s="305" t="s">
        <v>1650</v>
      </c>
      <c r="J173" s="305"/>
      <c r="K173" s="353"/>
    </row>
    <row r="174" s="1" customFormat="1" ht="15" customHeight="1">
      <c r="B174" s="330"/>
      <c r="C174" s="305" t="s">
        <v>1659</v>
      </c>
      <c r="D174" s="305"/>
      <c r="E174" s="305"/>
      <c r="F174" s="328" t="s">
        <v>1646</v>
      </c>
      <c r="G174" s="305"/>
      <c r="H174" s="305" t="s">
        <v>1707</v>
      </c>
      <c r="I174" s="305" t="s">
        <v>1642</v>
      </c>
      <c r="J174" s="305">
        <v>50</v>
      </c>
      <c r="K174" s="353"/>
    </row>
    <row r="175" s="1" customFormat="1" ht="15" customHeight="1">
      <c r="B175" s="330"/>
      <c r="C175" s="305" t="s">
        <v>1667</v>
      </c>
      <c r="D175" s="305"/>
      <c r="E175" s="305"/>
      <c r="F175" s="328" t="s">
        <v>1646</v>
      </c>
      <c r="G175" s="305"/>
      <c r="H175" s="305" t="s">
        <v>1707</v>
      </c>
      <c r="I175" s="305" t="s">
        <v>1642</v>
      </c>
      <c r="J175" s="305">
        <v>50</v>
      </c>
      <c r="K175" s="353"/>
    </row>
    <row r="176" s="1" customFormat="1" ht="15" customHeight="1">
      <c r="B176" s="330"/>
      <c r="C176" s="305" t="s">
        <v>1665</v>
      </c>
      <c r="D176" s="305"/>
      <c r="E176" s="305"/>
      <c r="F176" s="328" t="s">
        <v>1646</v>
      </c>
      <c r="G176" s="305"/>
      <c r="H176" s="305" t="s">
        <v>1707</v>
      </c>
      <c r="I176" s="305" t="s">
        <v>1642</v>
      </c>
      <c r="J176" s="305">
        <v>50</v>
      </c>
      <c r="K176" s="353"/>
    </row>
    <row r="177" s="1" customFormat="1" ht="15" customHeight="1">
      <c r="B177" s="330"/>
      <c r="C177" s="305" t="s">
        <v>121</v>
      </c>
      <c r="D177" s="305"/>
      <c r="E177" s="305"/>
      <c r="F177" s="328" t="s">
        <v>1640</v>
      </c>
      <c r="G177" s="305"/>
      <c r="H177" s="305" t="s">
        <v>1708</v>
      </c>
      <c r="I177" s="305" t="s">
        <v>1709</v>
      </c>
      <c r="J177" s="305"/>
      <c r="K177" s="353"/>
    </row>
    <row r="178" s="1" customFormat="1" ht="15" customHeight="1">
      <c r="B178" s="330"/>
      <c r="C178" s="305" t="s">
        <v>66</v>
      </c>
      <c r="D178" s="305"/>
      <c r="E178" s="305"/>
      <c r="F178" s="328" t="s">
        <v>1640</v>
      </c>
      <c r="G178" s="305"/>
      <c r="H178" s="305" t="s">
        <v>1710</v>
      </c>
      <c r="I178" s="305" t="s">
        <v>1711</v>
      </c>
      <c r="J178" s="305">
        <v>1</v>
      </c>
      <c r="K178" s="353"/>
    </row>
    <row r="179" s="1" customFormat="1" ht="15" customHeight="1">
      <c r="B179" s="330"/>
      <c r="C179" s="305" t="s">
        <v>62</v>
      </c>
      <c r="D179" s="305"/>
      <c r="E179" s="305"/>
      <c r="F179" s="328" t="s">
        <v>1640</v>
      </c>
      <c r="G179" s="305"/>
      <c r="H179" s="305" t="s">
        <v>1712</v>
      </c>
      <c r="I179" s="305" t="s">
        <v>1642</v>
      </c>
      <c r="J179" s="305">
        <v>20</v>
      </c>
      <c r="K179" s="353"/>
    </row>
    <row r="180" s="1" customFormat="1" ht="15" customHeight="1">
      <c r="B180" s="330"/>
      <c r="C180" s="305" t="s">
        <v>63</v>
      </c>
      <c r="D180" s="305"/>
      <c r="E180" s="305"/>
      <c r="F180" s="328" t="s">
        <v>1640</v>
      </c>
      <c r="G180" s="305"/>
      <c r="H180" s="305" t="s">
        <v>1713</v>
      </c>
      <c r="I180" s="305" t="s">
        <v>1642</v>
      </c>
      <c r="J180" s="305">
        <v>255</v>
      </c>
      <c r="K180" s="353"/>
    </row>
    <row r="181" s="1" customFormat="1" ht="15" customHeight="1">
      <c r="B181" s="330"/>
      <c r="C181" s="305" t="s">
        <v>122</v>
      </c>
      <c r="D181" s="305"/>
      <c r="E181" s="305"/>
      <c r="F181" s="328" t="s">
        <v>1640</v>
      </c>
      <c r="G181" s="305"/>
      <c r="H181" s="305" t="s">
        <v>1604</v>
      </c>
      <c r="I181" s="305" t="s">
        <v>1642</v>
      </c>
      <c r="J181" s="305">
        <v>10</v>
      </c>
      <c r="K181" s="353"/>
    </row>
    <row r="182" s="1" customFormat="1" ht="15" customHeight="1">
      <c r="B182" s="330"/>
      <c r="C182" s="305" t="s">
        <v>123</v>
      </c>
      <c r="D182" s="305"/>
      <c r="E182" s="305"/>
      <c r="F182" s="328" t="s">
        <v>1640</v>
      </c>
      <c r="G182" s="305"/>
      <c r="H182" s="305" t="s">
        <v>1714</v>
      </c>
      <c r="I182" s="305" t="s">
        <v>1675</v>
      </c>
      <c r="J182" s="305"/>
      <c r="K182" s="353"/>
    </row>
    <row r="183" s="1" customFormat="1" ht="15" customHeight="1">
      <c r="B183" s="330"/>
      <c r="C183" s="305" t="s">
        <v>1715</v>
      </c>
      <c r="D183" s="305"/>
      <c r="E183" s="305"/>
      <c r="F183" s="328" t="s">
        <v>1640</v>
      </c>
      <c r="G183" s="305"/>
      <c r="H183" s="305" t="s">
        <v>1716</v>
      </c>
      <c r="I183" s="305" t="s">
        <v>1675</v>
      </c>
      <c r="J183" s="305"/>
      <c r="K183" s="353"/>
    </row>
    <row r="184" s="1" customFormat="1" ht="15" customHeight="1">
      <c r="B184" s="330"/>
      <c r="C184" s="305" t="s">
        <v>1704</v>
      </c>
      <c r="D184" s="305"/>
      <c r="E184" s="305"/>
      <c r="F184" s="328" t="s">
        <v>1640</v>
      </c>
      <c r="G184" s="305"/>
      <c r="H184" s="305" t="s">
        <v>1717</v>
      </c>
      <c r="I184" s="305" t="s">
        <v>1675</v>
      </c>
      <c r="J184" s="305"/>
      <c r="K184" s="353"/>
    </row>
    <row r="185" s="1" customFormat="1" ht="15" customHeight="1">
      <c r="B185" s="330"/>
      <c r="C185" s="305" t="s">
        <v>125</v>
      </c>
      <c r="D185" s="305"/>
      <c r="E185" s="305"/>
      <c r="F185" s="328" t="s">
        <v>1646</v>
      </c>
      <c r="G185" s="305"/>
      <c r="H185" s="305" t="s">
        <v>1718</v>
      </c>
      <c r="I185" s="305" t="s">
        <v>1642</v>
      </c>
      <c r="J185" s="305">
        <v>50</v>
      </c>
      <c r="K185" s="353"/>
    </row>
    <row r="186" s="1" customFormat="1" ht="15" customHeight="1">
      <c r="B186" s="330"/>
      <c r="C186" s="305" t="s">
        <v>1719</v>
      </c>
      <c r="D186" s="305"/>
      <c r="E186" s="305"/>
      <c r="F186" s="328" t="s">
        <v>1646</v>
      </c>
      <c r="G186" s="305"/>
      <c r="H186" s="305" t="s">
        <v>1720</v>
      </c>
      <c r="I186" s="305" t="s">
        <v>1721</v>
      </c>
      <c r="J186" s="305"/>
      <c r="K186" s="353"/>
    </row>
    <row r="187" s="1" customFormat="1" ht="15" customHeight="1">
      <c r="B187" s="330"/>
      <c r="C187" s="305" t="s">
        <v>1722</v>
      </c>
      <c r="D187" s="305"/>
      <c r="E187" s="305"/>
      <c r="F187" s="328" t="s">
        <v>1646</v>
      </c>
      <c r="G187" s="305"/>
      <c r="H187" s="305" t="s">
        <v>1723</v>
      </c>
      <c r="I187" s="305" t="s">
        <v>1721</v>
      </c>
      <c r="J187" s="305"/>
      <c r="K187" s="353"/>
    </row>
    <row r="188" s="1" customFormat="1" ht="15" customHeight="1">
      <c r="B188" s="330"/>
      <c r="C188" s="305" t="s">
        <v>1724</v>
      </c>
      <c r="D188" s="305"/>
      <c r="E188" s="305"/>
      <c r="F188" s="328" t="s">
        <v>1646</v>
      </c>
      <c r="G188" s="305"/>
      <c r="H188" s="305" t="s">
        <v>1725</v>
      </c>
      <c r="I188" s="305" t="s">
        <v>1721</v>
      </c>
      <c r="J188" s="305"/>
      <c r="K188" s="353"/>
    </row>
    <row r="189" s="1" customFormat="1" ht="15" customHeight="1">
      <c r="B189" s="330"/>
      <c r="C189" s="366" t="s">
        <v>1726</v>
      </c>
      <c r="D189" s="305"/>
      <c r="E189" s="305"/>
      <c r="F189" s="328" t="s">
        <v>1646</v>
      </c>
      <c r="G189" s="305"/>
      <c r="H189" s="305" t="s">
        <v>1727</v>
      </c>
      <c r="I189" s="305" t="s">
        <v>1728</v>
      </c>
      <c r="J189" s="367" t="s">
        <v>1729</v>
      </c>
      <c r="K189" s="353"/>
    </row>
    <row r="190" s="18" customFormat="1" ht="15" customHeight="1">
      <c r="B190" s="368"/>
      <c r="C190" s="369" t="s">
        <v>1730</v>
      </c>
      <c r="D190" s="370"/>
      <c r="E190" s="370"/>
      <c r="F190" s="371" t="s">
        <v>1646</v>
      </c>
      <c r="G190" s="370"/>
      <c r="H190" s="370" t="s">
        <v>1731</v>
      </c>
      <c r="I190" s="370" t="s">
        <v>1728</v>
      </c>
      <c r="J190" s="372" t="s">
        <v>1729</v>
      </c>
      <c r="K190" s="373"/>
    </row>
    <row r="191" s="1" customFormat="1" ht="15" customHeight="1">
      <c r="B191" s="330"/>
      <c r="C191" s="366" t="s">
        <v>51</v>
      </c>
      <c r="D191" s="305"/>
      <c r="E191" s="305"/>
      <c r="F191" s="328" t="s">
        <v>1640</v>
      </c>
      <c r="G191" s="305"/>
      <c r="H191" s="302" t="s">
        <v>1732</v>
      </c>
      <c r="I191" s="305" t="s">
        <v>1733</v>
      </c>
      <c r="J191" s="305"/>
      <c r="K191" s="353"/>
    </row>
    <row r="192" s="1" customFormat="1" ht="15" customHeight="1">
      <c r="B192" s="330"/>
      <c r="C192" s="366" t="s">
        <v>1734</v>
      </c>
      <c r="D192" s="305"/>
      <c r="E192" s="305"/>
      <c r="F192" s="328" t="s">
        <v>1640</v>
      </c>
      <c r="G192" s="305"/>
      <c r="H192" s="305" t="s">
        <v>1735</v>
      </c>
      <c r="I192" s="305" t="s">
        <v>1675</v>
      </c>
      <c r="J192" s="305"/>
      <c r="K192" s="353"/>
    </row>
    <row r="193" s="1" customFormat="1" ht="15" customHeight="1">
      <c r="B193" s="330"/>
      <c r="C193" s="366" t="s">
        <v>1736</v>
      </c>
      <c r="D193" s="305"/>
      <c r="E193" s="305"/>
      <c r="F193" s="328" t="s">
        <v>1640</v>
      </c>
      <c r="G193" s="305"/>
      <c r="H193" s="305" t="s">
        <v>1737</v>
      </c>
      <c r="I193" s="305" t="s">
        <v>1675</v>
      </c>
      <c r="J193" s="305"/>
      <c r="K193" s="353"/>
    </row>
    <row r="194" s="1" customFormat="1" ht="15" customHeight="1">
      <c r="B194" s="330"/>
      <c r="C194" s="366" t="s">
        <v>1738</v>
      </c>
      <c r="D194" s="305"/>
      <c r="E194" s="305"/>
      <c r="F194" s="328" t="s">
        <v>1646</v>
      </c>
      <c r="G194" s="305"/>
      <c r="H194" s="305" t="s">
        <v>1739</v>
      </c>
      <c r="I194" s="305" t="s">
        <v>1675</v>
      </c>
      <c r="J194" s="305"/>
      <c r="K194" s="353"/>
    </row>
    <row r="195" s="1" customFormat="1" ht="15" customHeight="1">
      <c r="B195" s="359"/>
      <c r="C195" s="374"/>
      <c r="D195" s="339"/>
      <c r="E195" s="339"/>
      <c r="F195" s="339"/>
      <c r="G195" s="339"/>
      <c r="H195" s="339"/>
      <c r="I195" s="339"/>
      <c r="J195" s="339"/>
      <c r="K195" s="360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41"/>
      <c r="C197" s="351"/>
      <c r="D197" s="351"/>
      <c r="E197" s="351"/>
      <c r="F197" s="361"/>
      <c r="G197" s="351"/>
      <c r="H197" s="351"/>
      <c r="I197" s="351"/>
      <c r="J197" s="351"/>
      <c r="K197" s="341"/>
    </row>
    <row r="198" s="1" customFormat="1" ht="18.75" customHeight="1">
      <c r="B198" s="313"/>
      <c r="C198" s="313"/>
      <c r="D198" s="313"/>
      <c r="E198" s="313"/>
      <c r="F198" s="313"/>
      <c r="G198" s="313"/>
      <c r="H198" s="313"/>
      <c r="I198" s="313"/>
      <c r="J198" s="313"/>
      <c r="K198" s="313"/>
    </row>
    <row r="199" s="1" customFormat="1" ht="13.5">
      <c r="B199" s="292"/>
      <c r="C199" s="293"/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1">
      <c r="B200" s="295"/>
      <c r="C200" s="296" t="s">
        <v>1740</v>
      </c>
      <c r="D200" s="296"/>
      <c r="E200" s="296"/>
      <c r="F200" s="296"/>
      <c r="G200" s="296"/>
      <c r="H200" s="296"/>
      <c r="I200" s="296"/>
      <c r="J200" s="296"/>
      <c r="K200" s="297"/>
    </row>
    <row r="201" s="1" customFormat="1" ht="25.5" customHeight="1">
      <c r="B201" s="295"/>
      <c r="C201" s="375" t="s">
        <v>1741</v>
      </c>
      <c r="D201" s="375"/>
      <c r="E201" s="375"/>
      <c r="F201" s="375" t="s">
        <v>1742</v>
      </c>
      <c r="G201" s="376"/>
      <c r="H201" s="375" t="s">
        <v>1743</v>
      </c>
      <c r="I201" s="375"/>
      <c r="J201" s="375"/>
      <c r="K201" s="297"/>
    </row>
    <row r="202" s="1" customFormat="1" ht="5.25" customHeight="1">
      <c r="B202" s="330"/>
      <c r="C202" s="325"/>
      <c r="D202" s="325"/>
      <c r="E202" s="325"/>
      <c r="F202" s="325"/>
      <c r="G202" s="351"/>
      <c r="H202" s="325"/>
      <c r="I202" s="325"/>
      <c r="J202" s="325"/>
      <c r="K202" s="353"/>
    </row>
    <row r="203" s="1" customFormat="1" ht="15" customHeight="1">
      <c r="B203" s="330"/>
      <c r="C203" s="305" t="s">
        <v>1733</v>
      </c>
      <c r="D203" s="305"/>
      <c r="E203" s="305"/>
      <c r="F203" s="328" t="s">
        <v>52</v>
      </c>
      <c r="G203" s="305"/>
      <c r="H203" s="305" t="s">
        <v>1744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53</v>
      </c>
      <c r="G204" s="305"/>
      <c r="H204" s="305" t="s">
        <v>1745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56</v>
      </c>
      <c r="G205" s="305"/>
      <c r="H205" s="305" t="s">
        <v>1746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54</v>
      </c>
      <c r="G206" s="305"/>
      <c r="H206" s="305" t="s">
        <v>1747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 t="s">
        <v>55</v>
      </c>
      <c r="G207" s="305"/>
      <c r="H207" s="305" t="s">
        <v>1748</v>
      </c>
      <c r="I207" s="305"/>
      <c r="J207" s="305"/>
      <c r="K207" s="353"/>
    </row>
    <row r="208" s="1" customFormat="1" ht="15" customHeight="1">
      <c r="B208" s="330"/>
      <c r="C208" s="305"/>
      <c r="D208" s="305"/>
      <c r="E208" s="305"/>
      <c r="F208" s="328"/>
      <c r="G208" s="305"/>
      <c r="H208" s="305"/>
      <c r="I208" s="305"/>
      <c r="J208" s="305"/>
      <c r="K208" s="353"/>
    </row>
    <row r="209" s="1" customFormat="1" ht="15" customHeight="1">
      <c r="B209" s="330"/>
      <c r="C209" s="305" t="s">
        <v>1687</v>
      </c>
      <c r="D209" s="305"/>
      <c r="E209" s="305"/>
      <c r="F209" s="328" t="s">
        <v>88</v>
      </c>
      <c r="G209" s="305"/>
      <c r="H209" s="305" t="s">
        <v>1749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1583</v>
      </c>
      <c r="G210" s="305"/>
      <c r="H210" s="305" t="s">
        <v>1584</v>
      </c>
      <c r="I210" s="305"/>
      <c r="J210" s="305"/>
      <c r="K210" s="353"/>
    </row>
    <row r="211" s="1" customFormat="1" ht="15" customHeight="1">
      <c r="B211" s="330"/>
      <c r="C211" s="305"/>
      <c r="D211" s="305"/>
      <c r="E211" s="305"/>
      <c r="F211" s="328" t="s">
        <v>1581</v>
      </c>
      <c r="G211" s="305"/>
      <c r="H211" s="305" t="s">
        <v>1750</v>
      </c>
      <c r="I211" s="305"/>
      <c r="J211" s="305"/>
      <c r="K211" s="353"/>
    </row>
    <row r="212" s="1" customFormat="1" ht="15" customHeight="1">
      <c r="B212" s="377"/>
      <c r="C212" s="305"/>
      <c r="D212" s="305"/>
      <c r="E212" s="305"/>
      <c r="F212" s="328" t="s">
        <v>102</v>
      </c>
      <c r="G212" s="366"/>
      <c r="H212" s="357" t="s">
        <v>1585</v>
      </c>
      <c r="I212" s="357"/>
      <c r="J212" s="357"/>
      <c r="K212" s="378"/>
    </row>
    <row r="213" s="1" customFormat="1" ht="15" customHeight="1">
      <c r="B213" s="377"/>
      <c r="C213" s="305"/>
      <c r="D213" s="305"/>
      <c r="E213" s="305"/>
      <c r="F213" s="328" t="s">
        <v>1586</v>
      </c>
      <c r="G213" s="366"/>
      <c r="H213" s="357" t="s">
        <v>1751</v>
      </c>
      <c r="I213" s="357"/>
      <c r="J213" s="357"/>
      <c r="K213" s="378"/>
    </row>
    <row r="214" s="1" customFormat="1" ht="15" customHeight="1">
      <c r="B214" s="377"/>
      <c r="C214" s="305"/>
      <c r="D214" s="305"/>
      <c r="E214" s="305"/>
      <c r="F214" s="328"/>
      <c r="G214" s="366"/>
      <c r="H214" s="357"/>
      <c r="I214" s="357"/>
      <c r="J214" s="357"/>
      <c r="K214" s="378"/>
    </row>
    <row r="215" s="1" customFormat="1" ht="15" customHeight="1">
      <c r="B215" s="377"/>
      <c r="C215" s="305" t="s">
        <v>1711</v>
      </c>
      <c r="D215" s="305"/>
      <c r="E215" s="305"/>
      <c r="F215" s="328">
        <v>1</v>
      </c>
      <c r="G215" s="366"/>
      <c r="H215" s="357" t="s">
        <v>1752</v>
      </c>
      <c r="I215" s="357"/>
      <c r="J215" s="357"/>
      <c r="K215" s="378"/>
    </row>
    <row r="216" s="1" customFormat="1" ht="15" customHeight="1">
      <c r="B216" s="377"/>
      <c r="C216" s="305"/>
      <c r="D216" s="305"/>
      <c r="E216" s="305"/>
      <c r="F216" s="328">
        <v>2</v>
      </c>
      <c r="G216" s="366"/>
      <c r="H216" s="357" t="s">
        <v>1753</v>
      </c>
      <c r="I216" s="357"/>
      <c r="J216" s="357"/>
      <c r="K216" s="378"/>
    </row>
    <row r="217" s="1" customFormat="1" ht="15" customHeight="1">
      <c r="B217" s="377"/>
      <c r="C217" s="305"/>
      <c r="D217" s="305"/>
      <c r="E217" s="305"/>
      <c r="F217" s="328">
        <v>3</v>
      </c>
      <c r="G217" s="366"/>
      <c r="H217" s="357" t="s">
        <v>1754</v>
      </c>
      <c r="I217" s="357"/>
      <c r="J217" s="357"/>
      <c r="K217" s="378"/>
    </row>
    <row r="218" s="1" customFormat="1" ht="15" customHeight="1">
      <c r="B218" s="377"/>
      <c r="C218" s="305"/>
      <c r="D218" s="305"/>
      <c r="E218" s="305"/>
      <c r="F218" s="328">
        <v>4</v>
      </c>
      <c r="G218" s="366"/>
      <c r="H218" s="357" t="s">
        <v>1755</v>
      </c>
      <c r="I218" s="357"/>
      <c r="J218" s="357"/>
      <c r="K218" s="378"/>
    </row>
    <row r="219" s="1" customFormat="1" ht="12.75" customHeight="1">
      <c r="B219" s="379"/>
      <c r="C219" s="380"/>
      <c r="D219" s="380"/>
      <c r="E219" s="380"/>
      <c r="F219" s="380"/>
      <c r="G219" s="380"/>
      <c r="H219" s="380"/>
      <c r="I219" s="380"/>
      <c r="J219" s="380"/>
      <c r="K219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DESKTOP-81LJ6S\Michal</dc:creator>
  <cp:lastModifiedBy>DESKTOP-81LJ6S\Michal</cp:lastModifiedBy>
  <dcterms:created xsi:type="dcterms:W3CDTF">2026-02-17T14:26:17Z</dcterms:created>
  <dcterms:modified xsi:type="dcterms:W3CDTF">2026-02-17T14:26:28Z</dcterms:modified>
</cp:coreProperties>
</file>