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<sst xmlns="http://schemas.openxmlformats.org/spreadsheetml/2006/main" count="401" uniqueCount="205">
  <si>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</si>
  <si>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</si>
  <si>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</si>
  <si>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</si>
  <si>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</si>
  <si>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</si>
  <si>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</si>
  <si>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</si>
  <si>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</si>
  <si>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</si>
  <si>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</si>
  <si>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</si>
  <si>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</si>
  <si>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</si>
  <si>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</si>
  <si>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</si>
  <si>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</si>
  <si>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</si>
  <si>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</si>
  <si>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</si>
  <si>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</si>
  <si>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</si>
  <si>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</si>
  <si>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</si>
  <si>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</si>
  <si>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</si>
  <si>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</si>
  <si>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</si>
  <si>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</si>
  <si>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</si>
  <si>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</si>
  <si>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</si>
  <si>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</si>
  <si>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</si>
  <si>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</si>
  <si>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</si>
  <si>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</si>
  <si>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</si>
  <si>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</si>
  <si>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</si>
  <si>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</si>
  <si>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</si>
  <si>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</si>
  <si>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</si>
  <si>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</si>
  <si>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</si>
  <si>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</si>
  <si>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</si>
  <si>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</si>
  <si>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</si>
  <si>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</si>
  <si>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</si>
  <si>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</si>
  <si>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</si>
  <si>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</si>
  <si>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</si>
  <si>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</si>
  <si>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</si>
  <si>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</si>
  <si>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</si>
  <si>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</si>
  <si>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</si>
  <si>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</si>
  <si>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</si>
  <si>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</si>
  <si>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</si>
  <si>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</si>
  <si>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</si>
  <si>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</si>
  <si>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</si>
  <si>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</si>
  <si>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</si>
  <si>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</si>
  <si>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</si>
  <si>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</si>
  <si>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</si>
  <si>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</si>
  <si>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</si>
  <si>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</si>
  <si>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</si>
  <si>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</si>
  <si>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</si>
  <si>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</si>
  <si>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</si>
  <si>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2785</t>
  </si>
  <si>
    <t>Rekonstrukce střechy drogerie  TETA  VARIANTA I</t>
  </si>
  <si>
    <t>Krnov-střecha styl</t>
  </si>
  <si>
    <t>Hlavní náměstí 25,Krnov</t>
  </si>
  <si>
    <t>6</t>
  </si>
  <si>
    <t>Úpravy povrchů, podlahy a osazení výplně otvorů</t>
  </si>
  <si>
    <t>631 34-2112</t>
  </si>
  <si>
    <t>Mazanina tl do 80 mm z betonu lehčeného tepelně-izolačního polystyrenového objem hmot 500 kg/m3</t>
  </si>
  <si>
    <t>m3</t>
  </si>
  <si>
    <t>(25,10+(22,215+7,25))/2*18,570*0,02</t>
  </si>
  <si>
    <t>7,25*(24,455-18,570)*0,02</t>
  </si>
  <si>
    <t>712</t>
  </si>
  <si>
    <t>Povlakové krytiny</t>
  </si>
  <si>
    <t>712 21-3111</t>
  </si>
  <si>
    <t>Podkladní samolepicí pás na polystyrén tl.3mm</t>
  </si>
  <si>
    <t>m2</t>
  </si>
  <si>
    <t>712 30-0831</t>
  </si>
  <si>
    <t>Odstranění povlakové krytiny střech do 10° jednovrstvé</t>
  </si>
  <si>
    <t>712 30-0841</t>
  </si>
  <si>
    <t>Očistění,zametení,příprava plochy do 10 stupňů</t>
  </si>
  <si>
    <t>712 31-1101</t>
  </si>
  <si>
    <t>Provedení povlakové krytiny střech do 10° za studena lakem penetračním nebo asfaltovým</t>
  </si>
  <si>
    <t>712 34-1559</t>
  </si>
  <si>
    <t>Provedení povlakové krytiny střech do 10° pásy NAIP přitavením v plné ploše</t>
  </si>
  <si>
    <t>712 34-1659</t>
  </si>
  <si>
    <t>Provedení povlakové krytiny střech do 10° pásy NAIP přitavením bodově</t>
  </si>
  <si>
    <t>712 39-9097</t>
  </si>
  <si>
    <t>Příplatek k povlakové krytině střech do 10° za folie nebo termoplasty</t>
  </si>
  <si>
    <t>998 71-2201</t>
  </si>
  <si>
    <t>Přesun hmot procentní pro krytiny povlakové v objektech v do 6 m</t>
  </si>
  <si>
    <t>%</t>
  </si>
  <si>
    <t>713</t>
  </si>
  <si>
    <t>Izolace tepelné</t>
  </si>
  <si>
    <t>712 39-1176</t>
  </si>
  <si>
    <t>Lepení izolace PU lepidlem</t>
  </si>
  <si>
    <t>712 69-1662</t>
  </si>
  <si>
    <t>Atikové klíny z polystyrénu 10/10cm</t>
  </si>
  <si>
    <t>m</t>
  </si>
  <si>
    <t>713 14-1151</t>
  </si>
  <si>
    <t>Montáž izolace tepelné střech plochých kladené volně 1 vrstva rohoží, pásů, dílců, desek</t>
  </si>
  <si>
    <t>998 71-3201</t>
  </si>
  <si>
    <t>Přesun hmot procentní pro izolace tepelné v objektech v do 6 m</t>
  </si>
  <si>
    <t>764</t>
  </si>
  <si>
    <t>Konstrukce klempířské</t>
  </si>
  <si>
    <t>764 29-6430</t>
  </si>
  <si>
    <t>Střešní prvky TiZn - připojovací dilatační  lišta rš.120mm</t>
  </si>
  <si>
    <t>764 33-1850</t>
  </si>
  <si>
    <t>Demontáž lemování zdí tvrdá krytina rš 500 mm do 30°</t>
  </si>
  <si>
    <t>764 35-9241</t>
  </si>
  <si>
    <t>Vpusť dvouúrovňová D125 s bitumen.límcem+ ochranný koš</t>
  </si>
  <si>
    <t>kus</t>
  </si>
  <si>
    <t>764 35-9841</t>
  </si>
  <si>
    <t>Demontáž střešní vpusti na ploché střeše</t>
  </si>
  <si>
    <t>764 43-0840</t>
  </si>
  <si>
    <t>Demontáž oplechování zdí rš do 500 mm</t>
  </si>
  <si>
    <t>764 53-0540</t>
  </si>
  <si>
    <t>Oplechování TiZn zdí rš 500 mm včetně rohů</t>
  </si>
  <si>
    <t>998 76-4201</t>
  </si>
  <si>
    <t>Přesun hmot procentní pro konstrukce klempířské v objektech v do 6 m</t>
  </si>
  <si>
    <t>783</t>
  </si>
  <si>
    <t>Nátěry</t>
  </si>
  <si>
    <t>783 20-1811</t>
  </si>
  <si>
    <t>Odstranění nátěrů ze zámečnických konstrukcí oškrabáním</t>
  </si>
  <si>
    <t>(24,455+0,225+25,10+0,225+18,57)*1,00*1,50</t>
  </si>
  <si>
    <t>783 22-4900</t>
  </si>
  <si>
    <t>Opravy nátěrů syntetických kovových doplňkových konstrukcí jednonásobné a 1x email</t>
  </si>
  <si>
    <t>102,863  'Viz  783/1 (783201811)'</t>
  </si>
  <si>
    <t>9</t>
  </si>
  <si>
    <t>Ostatní konstrukce a práce bourací, přesun hmot, lešení</t>
  </si>
  <si>
    <t>962 08-6112</t>
  </si>
  <si>
    <t>Bourání z plynosilikátu tl do 150 mm</t>
  </si>
  <si>
    <t>(25,10+(22,215+7,25))/2*18,570</t>
  </si>
  <si>
    <t>7,25*(24,455-18,570)</t>
  </si>
  <si>
    <t>965 04-2141</t>
  </si>
  <si>
    <t>Bourání podkladů pod dlažby nebo mazanin betonových nebo z litého asfaltu tl do 100 mm pl přes 4 m2</t>
  </si>
  <si>
    <t>(25,10+(22,215+7,25))/2*18,570*0,065</t>
  </si>
  <si>
    <t>7,25*(24,455-18,570)*0,065</t>
  </si>
  <si>
    <t>965 08-2941</t>
  </si>
  <si>
    <t>Odstranění násypů pod podlahy tl přes 200 mm</t>
  </si>
  <si>
    <t>(25,10+(22,215+7,25))/2*18,570*0,52</t>
  </si>
  <si>
    <t>7,25*(24,455-18,570)*0,52</t>
  </si>
  <si>
    <t>979 01-1111</t>
  </si>
  <si>
    <t>Svislá doprava suti a vybouraných hmot za prvé podlaží</t>
  </si>
  <si>
    <t>t</t>
  </si>
  <si>
    <t>13,051+62,071+78,551+399,892</t>
  </si>
  <si>
    <t>979 08-1111</t>
  </si>
  <si>
    <t>Odvoz suti a vybouraných hmot na skládku do 1 km</t>
  </si>
  <si>
    <t>979 08-1121</t>
  </si>
  <si>
    <t>Odvoz suti a vybouraných hmot na skládku ZKD 1 km přes 1 km</t>
  </si>
  <si>
    <t>Krnov</t>
  </si>
  <si>
    <t>(62,071+78,551)*5</t>
  </si>
  <si>
    <t>Holasovice</t>
  </si>
  <si>
    <t>399,892*10</t>
  </si>
  <si>
    <t>Horní Benešov</t>
  </si>
  <si>
    <t>13,051*20</t>
  </si>
  <si>
    <t>979 08-1134</t>
  </si>
  <si>
    <t>Poplatek za skládku</t>
  </si>
  <si>
    <t>62,071+78,551</t>
  </si>
  <si>
    <t>979 08-1136</t>
  </si>
  <si>
    <t>399,892+13,051</t>
  </si>
  <si>
    <t>979 08-2111</t>
  </si>
  <si>
    <t>Vnitrostaveništní vodorovná doprava suti a vybouraných hmot do 10 m</t>
  </si>
  <si>
    <t>553,565  'Viz  9/4 (979011111)'</t>
  </si>
  <si>
    <t>979 08-2121</t>
  </si>
  <si>
    <t>Vnitrostaveništní vodorovná doprava suti a vybouraných hmot ZKD 5 m přes 10 m</t>
  </si>
  <si>
    <t>553,565  'Viz  9/5 (979081111)'</t>
  </si>
  <si>
    <t>99</t>
  </si>
  <si>
    <t>Přesun hmot</t>
  </si>
  <si>
    <t>999 28-1111</t>
  </si>
  <si>
    <t>Přesun hmot pro opravy a údržbu budov v do 25 m</t>
  </si>
  <si>
    <t>A22</t>
  </si>
  <si>
    <t>Vedení uzemňovací, hromosvody</t>
  </si>
  <si>
    <t>Nabídka</t>
  </si>
  <si>
    <t>Demontáž lana bleskosvod (odhad)</t>
  </si>
  <si>
    <t>bm</t>
  </si>
  <si>
    <t>Hromosvod (odhad)</t>
  </si>
  <si>
    <t>kpl</t>
  </si>
  <si>
    <t>DPH 21%</t>
  </si>
  <si>
    <t>DPH ze specifikací 15%</t>
  </si>
  <si>
    <t>DPH ze specifikací 21%</t>
  </si>
  <si>
    <t>CÚ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</si>
</sst>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1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35" xfId="60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10" fillId="0" borderId="35" xfId="60" applyBorder="1">
      <alignment horizontal="left" vertical="center"/>
      <protection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8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9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75" applyNumberFormat="1" applyBorder="1">
      <alignment horizontal="left" vertical="center"/>
      <protection/>
    </xf>
    <xf numFmtId="0" fontId="10" fillId="0" borderId="37" xfId="60" applyBorder="1" applyAlignment="1">
      <alignment horizontal="center"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4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4" fillId="0" borderId="67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9" fillId="20" borderId="0" xfId="76">
      <alignment horizontal="right"/>
      <protection/>
    </xf>
    <xf numFmtId="10" fontId="0" fillId="0" borderId="0" xfId="65">
      <alignment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76"/>
  <sheetViews>
    <sheetView zoomScalePageLayoutView="0" workbookViewId="0" topLeftCell="A1">
      <selection activeCell="I48" sqref="I48:I78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05"/>
      <c r="H1" s="106"/>
      <c r="I1" s="106"/>
      <c r="J1" s="106"/>
      <c r="K1" s="106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07" t="s">
        <v>84</v>
      </c>
      <c r="I2" s="107"/>
      <c r="J2" s="107"/>
      <c r="K2" s="107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08" t="s">
        <v>86</v>
      </c>
      <c r="I3" s="108"/>
      <c r="J3" s="108"/>
      <c r="K3" s="108"/>
    </row>
    <row r="4" spans="1:11" ht="13.5" thickBot="1">
      <c r="A4" s="5" t="s">
        <v>1</v>
      </c>
      <c r="B4" s="5"/>
      <c r="C4" s="10">
        <v>41805</v>
      </c>
      <c r="D4" s="5"/>
      <c r="E4" s="5" t="s">
        <v>2</v>
      </c>
      <c r="F4" s="11"/>
      <c r="G4" s="12">
        <f>C4</f>
        <v>41805</v>
      </c>
      <c r="H4" s="109"/>
      <c r="I4" s="110"/>
      <c r="J4" s="110"/>
      <c r="K4" s="110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219" t="s">
        <v>88</v>
      </c>
      <c r="C9" s="220" t="s">
        <v>89</v>
      </c>
    </row>
    <row r="11" spans="1:11" ht="12.75">
      <c r="A11" s="230">
        <v>1</v>
      </c>
      <c r="B11" s="231" t="s">
        <v>90</v>
      </c>
      <c r="C11" s="223" t="s">
        <v>91</v>
      </c>
      <c r="D11" s="224" t="s">
        <v>92</v>
      </c>
      <c r="E11" s="225">
        <v>10.986</v>
      </c>
      <c r="F11" s="226">
        <v>0.505</v>
      </c>
      <c r="G11" s="227">
        <f>E11*F11</f>
        <v>5.54793</v>
      </c>
      <c r="I11" s="229"/>
      <c r="J11" s="228"/>
      <c r="K11" s="229"/>
    </row>
    <row r="12" spans="3:11" ht="12.75">
      <c r="C12" s="233" t="str">
        <f>CONCATENATE(B9," celkem")</f>
        <v>6 celkem</v>
      </c>
      <c r="G12" s="234">
        <f>SUBTOTAL(9,G11:G11)</f>
        <v>5.54793</v>
      </c>
      <c r="I12" s="235"/>
      <c r="K12" s="235"/>
    </row>
    <row r="14" spans="2:3" ht="15">
      <c r="B14" s="219" t="s">
        <v>95</v>
      </c>
      <c r="C14" s="220" t="s">
        <v>96</v>
      </c>
    </row>
    <row r="16" spans="1:11" ht="12.75">
      <c r="A16" s="230">
        <v>1</v>
      </c>
      <c r="B16" s="231" t="s">
        <v>97</v>
      </c>
      <c r="C16" s="223" t="s">
        <v>98</v>
      </c>
      <c r="D16" s="224" t="s">
        <v>99</v>
      </c>
      <c r="E16" s="225">
        <v>579.24</v>
      </c>
      <c r="F16" s="226">
        <v>0</v>
      </c>
      <c r="G16" s="227">
        <f>E16*F16</f>
        <v>0</v>
      </c>
      <c r="I16" s="229"/>
      <c r="J16" s="228"/>
      <c r="K16" s="229"/>
    </row>
    <row r="17" spans="1:11" ht="12.75">
      <c r="A17" s="230">
        <v>2</v>
      </c>
      <c r="B17" s="231" t="s">
        <v>100</v>
      </c>
      <c r="C17" s="223" t="s">
        <v>101</v>
      </c>
      <c r="D17" s="224" t="s">
        <v>99</v>
      </c>
      <c r="E17" s="225">
        <v>2175.14</v>
      </c>
      <c r="F17" s="226">
        <v>0.006</v>
      </c>
      <c r="G17" s="239" t="str">
        <f>FIXED(E17*F17,3,TRUE)</f>
        <v>13,051</v>
      </c>
      <c r="I17" s="229"/>
      <c r="J17" s="228"/>
      <c r="K17" s="229"/>
    </row>
    <row r="18" spans="1:11" ht="12.75">
      <c r="A18" s="230">
        <v>3</v>
      </c>
      <c r="B18" s="231" t="s">
        <v>102</v>
      </c>
      <c r="C18" s="223" t="s">
        <v>103</v>
      </c>
      <c r="D18" s="224" t="s">
        <v>99</v>
      </c>
      <c r="E18" s="225">
        <v>594.435</v>
      </c>
      <c r="F18" s="226">
        <v>0</v>
      </c>
      <c r="G18" s="227">
        <f>E18*F18</f>
        <v>0</v>
      </c>
      <c r="I18" s="229"/>
      <c r="J18" s="228"/>
      <c r="K18" s="229"/>
    </row>
    <row r="19" spans="1:11" ht="12.75">
      <c r="A19" s="230">
        <v>4</v>
      </c>
      <c r="B19" s="231" t="s">
        <v>104</v>
      </c>
      <c r="C19" s="223" t="s">
        <v>105</v>
      </c>
      <c r="D19" s="224" t="s">
        <v>99</v>
      </c>
      <c r="E19" s="225">
        <v>594.435</v>
      </c>
      <c r="F19" s="226">
        <v>0</v>
      </c>
      <c r="G19" s="227">
        <f>E19*F19</f>
        <v>0</v>
      </c>
      <c r="I19" s="229"/>
      <c r="J19" s="228"/>
      <c r="K19" s="229"/>
    </row>
    <row r="20" spans="1:11" ht="12.75">
      <c r="A20" s="230">
        <v>5</v>
      </c>
      <c r="B20" s="231" t="s">
        <v>106</v>
      </c>
      <c r="C20" s="223" t="s">
        <v>107</v>
      </c>
      <c r="D20" s="224" t="s">
        <v>99</v>
      </c>
      <c r="E20" s="225">
        <v>427.785</v>
      </c>
      <c r="F20" s="226">
        <v>0.00088</v>
      </c>
      <c r="G20" s="227">
        <f>E20*F20</f>
        <v>0.37645080000000003</v>
      </c>
      <c r="I20" s="229"/>
      <c r="J20" s="228"/>
      <c r="K20" s="229"/>
    </row>
    <row r="21" spans="1:11" ht="12.75">
      <c r="A21" s="230">
        <v>6</v>
      </c>
      <c r="B21" s="231" t="s">
        <v>106</v>
      </c>
      <c r="C21" s="223" t="s">
        <v>107</v>
      </c>
      <c r="D21" s="224" t="s">
        <v>99</v>
      </c>
      <c r="E21" s="225">
        <v>151.455</v>
      </c>
      <c r="F21" s="226">
        <v>0.00088</v>
      </c>
      <c r="G21" s="227">
        <f>E21*F21</f>
        <v>0.13328040000000002</v>
      </c>
      <c r="I21" s="229"/>
      <c r="J21" s="228"/>
      <c r="K21" s="229"/>
    </row>
    <row r="22" spans="1:11" ht="12.75">
      <c r="A22" s="230">
        <v>7</v>
      </c>
      <c r="B22" s="231" t="s">
        <v>108</v>
      </c>
      <c r="C22" s="223" t="s">
        <v>109</v>
      </c>
      <c r="D22" s="224" t="s">
        <v>99</v>
      </c>
      <c r="E22" s="225">
        <v>594.435</v>
      </c>
      <c r="F22" s="226">
        <v>0.00036</v>
      </c>
      <c r="G22" s="227">
        <f>E22*F22</f>
        <v>0.21399659999999998</v>
      </c>
      <c r="I22" s="229"/>
      <c r="J22" s="228"/>
      <c r="K22" s="229"/>
    </row>
    <row r="23" spans="1:11" ht="12.75">
      <c r="A23" s="230">
        <v>8</v>
      </c>
      <c r="B23" s="231" t="s">
        <v>110</v>
      </c>
      <c r="C23" s="223" t="s">
        <v>111</v>
      </c>
      <c r="D23" s="224" t="s">
        <v>99</v>
      </c>
      <c r="E23" s="225">
        <v>594.435</v>
      </c>
      <c r="F23" s="226">
        <v>0</v>
      </c>
      <c r="G23" s="227">
        <f>E23*F23</f>
        <v>0</v>
      </c>
      <c r="I23" s="229"/>
      <c r="J23" s="228"/>
      <c r="K23" s="229"/>
    </row>
    <row r="24" spans="1:11" ht="12.75">
      <c r="A24" s="230">
        <v>9</v>
      </c>
      <c r="B24" s="231" t="s">
        <v>112</v>
      </c>
      <c r="C24" s="223" t="s">
        <v>113</v>
      </c>
      <c r="D24" s="224" t="s">
        <v>114</v>
      </c>
      <c r="E24" s="240">
        <v>0.046</v>
      </c>
      <c r="F24" s="226">
        <v>0</v>
      </c>
      <c r="G24" s="227">
        <f>E24*F24</f>
        <v>0</v>
      </c>
      <c r="I24" s="229"/>
      <c r="J24" s="228"/>
      <c r="K24" s="229"/>
    </row>
    <row r="25" spans="3:11" ht="12.75">
      <c r="C25" s="233" t="str">
        <f>CONCATENATE(B14," celkem")</f>
        <v>712 celkem</v>
      </c>
      <c r="G25" s="234">
        <f>SUBTOTAL(9,G16:G24)</f>
        <v>0.7237278</v>
      </c>
      <c r="I25" s="235"/>
      <c r="K25" s="235"/>
    </row>
    <row r="27" spans="2:3" ht="15">
      <c r="B27" s="219" t="s">
        <v>115</v>
      </c>
      <c r="C27" s="220" t="s">
        <v>116</v>
      </c>
    </row>
    <row r="29" spans="1:11" ht="12.75">
      <c r="A29" s="230">
        <v>1</v>
      </c>
      <c r="B29" s="231" t="s">
        <v>117</v>
      </c>
      <c r="C29" s="223" t="s">
        <v>118</v>
      </c>
      <c r="D29" s="224" t="s">
        <v>99</v>
      </c>
      <c r="E29" s="225">
        <v>1026.79</v>
      </c>
      <c r="F29" s="226">
        <v>0</v>
      </c>
      <c r="G29" s="227">
        <f>E29*F29</f>
        <v>0</v>
      </c>
      <c r="I29" s="229"/>
      <c r="J29" s="228"/>
      <c r="K29" s="229"/>
    </row>
    <row r="30" spans="1:11" ht="12.75">
      <c r="A30" s="230">
        <v>2</v>
      </c>
      <c r="B30" s="231" t="s">
        <v>119</v>
      </c>
      <c r="C30" s="223" t="s">
        <v>120</v>
      </c>
      <c r="D30" s="224" t="s">
        <v>121</v>
      </c>
      <c r="E30" s="225">
        <v>101.3</v>
      </c>
      <c r="F30" s="226">
        <v>1E-05</v>
      </c>
      <c r="G30" s="227">
        <f>E30*F30</f>
        <v>0.001013</v>
      </c>
      <c r="I30" s="229"/>
      <c r="J30" s="228"/>
      <c r="K30" s="229"/>
    </row>
    <row r="31" spans="1:11" ht="12.75">
      <c r="A31" s="230">
        <v>3</v>
      </c>
      <c r="B31" s="231" t="s">
        <v>122</v>
      </c>
      <c r="C31" s="223" t="s">
        <v>123</v>
      </c>
      <c r="D31" s="224" t="s">
        <v>99</v>
      </c>
      <c r="E31" s="225">
        <v>513.4</v>
      </c>
      <c r="F31" s="226">
        <v>0</v>
      </c>
      <c r="G31" s="227">
        <f>E31*F31</f>
        <v>0</v>
      </c>
      <c r="I31" s="229"/>
      <c r="J31" s="228"/>
      <c r="K31" s="229"/>
    </row>
    <row r="32" spans="1:11" ht="12.75">
      <c r="A32" s="230">
        <v>4</v>
      </c>
      <c r="B32" s="231" t="s">
        <v>122</v>
      </c>
      <c r="C32" s="223" t="s">
        <v>123</v>
      </c>
      <c r="D32" s="224" t="s">
        <v>99</v>
      </c>
      <c r="E32" s="225">
        <v>513.4</v>
      </c>
      <c r="F32" s="226">
        <v>0</v>
      </c>
      <c r="G32" s="227">
        <f>E32*F32</f>
        <v>0</v>
      </c>
      <c r="I32" s="229"/>
      <c r="J32" s="228"/>
      <c r="K32" s="229"/>
    </row>
    <row r="33" spans="1:11" ht="12.75">
      <c r="A33" s="230">
        <v>5</v>
      </c>
      <c r="B33" s="231" t="s">
        <v>124</v>
      </c>
      <c r="C33" s="223" t="s">
        <v>125</v>
      </c>
      <c r="D33" s="224" t="s">
        <v>114</v>
      </c>
      <c r="E33" s="240">
        <v>0.0245</v>
      </c>
      <c r="F33" s="226">
        <v>0</v>
      </c>
      <c r="G33" s="227">
        <f>E33*F33</f>
        <v>0</v>
      </c>
      <c r="I33" s="229"/>
      <c r="J33" s="228"/>
      <c r="K33" s="229"/>
    </row>
    <row r="34" spans="3:11" ht="12.75">
      <c r="C34" s="233" t="str">
        <f>CONCATENATE(B27," celkem")</f>
        <v>713 celkem</v>
      </c>
      <c r="G34" s="234">
        <f>SUBTOTAL(9,G29:G33)</f>
        <v>0.001013</v>
      </c>
      <c r="I34" s="235"/>
      <c r="K34" s="235"/>
    </row>
    <row r="36" spans="2:3" ht="15">
      <c r="B36" s="219" t="s">
        <v>126</v>
      </c>
      <c r="C36" s="220" t="s">
        <v>127</v>
      </c>
    </row>
    <row r="38" spans="1:11" ht="12.75">
      <c r="A38" s="230">
        <v>1</v>
      </c>
      <c r="B38" s="231" t="s">
        <v>128</v>
      </c>
      <c r="C38" s="223" t="s">
        <v>129</v>
      </c>
      <c r="D38" s="224" t="s">
        <v>121</v>
      </c>
      <c r="E38" s="225">
        <v>35.3</v>
      </c>
      <c r="F38" s="226">
        <v>0.00064</v>
      </c>
      <c r="G38" s="227">
        <f>E38*F38</f>
        <v>0.022592</v>
      </c>
      <c r="I38" s="229"/>
      <c r="J38" s="228"/>
      <c r="K38" s="229"/>
    </row>
    <row r="39" spans="1:11" ht="12.75">
      <c r="A39" s="230">
        <v>2</v>
      </c>
      <c r="B39" s="231" t="s">
        <v>130</v>
      </c>
      <c r="C39" s="223" t="s">
        <v>131</v>
      </c>
      <c r="D39" s="224" t="s">
        <v>121</v>
      </c>
      <c r="E39" s="225">
        <v>101.3</v>
      </c>
      <c r="F39" s="226">
        <v>0</v>
      </c>
      <c r="G39" s="227">
        <f>E39*F39</f>
        <v>0</v>
      </c>
      <c r="I39" s="229"/>
      <c r="J39" s="228"/>
      <c r="K39" s="229"/>
    </row>
    <row r="40" spans="1:11" ht="12.75">
      <c r="A40" s="230">
        <v>3</v>
      </c>
      <c r="B40" s="231" t="s">
        <v>132</v>
      </c>
      <c r="C40" s="223" t="s">
        <v>133</v>
      </c>
      <c r="D40" s="224" t="s">
        <v>134</v>
      </c>
      <c r="E40" s="225">
        <v>3</v>
      </c>
      <c r="F40" s="226">
        <v>0.00517</v>
      </c>
      <c r="G40" s="227">
        <f>E40*F40</f>
        <v>0.01551</v>
      </c>
      <c r="I40" s="229"/>
      <c r="J40" s="228"/>
      <c r="K40" s="229"/>
    </row>
    <row r="41" spans="1:11" ht="12.75">
      <c r="A41" s="230">
        <v>4</v>
      </c>
      <c r="B41" s="231" t="s">
        <v>135</v>
      </c>
      <c r="C41" s="223" t="s">
        <v>136</v>
      </c>
      <c r="D41" s="224" t="s">
        <v>134</v>
      </c>
      <c r="E41" s="225">
        <v>3</v>
      </c>
      <c r="F41" s="226">
        <v>0</v>
      </c>
      <c r="G41" s="227">
        <f>E41*F41</f>
        <v>0</v>
      </c>
      <c r="I41" s="229"/>
      <c r="J41" s="228"/>
      <c r="K41" s="229"/>
    </row>
    <row r="42" spans="1:11" ht="12.75">
      <c r="A42" s="230">
        <v>5</v>
      </c>
      <c r="B42" s="231" t="s">
        <v>137</v>
      </c>
      <c r="C42" s="223" t="s">
        <v>138</v>
      </c>
      <c r="D42" s="224" t="s">
        <v>121</v>
      </c>
      <c r="E42" s="225">
        <v>66</v>
      </c>
      <c r="F42" s="226">
        <v>0</v>
      </c>
      <c r="G42" s="227">
        <f>E42*F42</f>
        <v>0</v>
      </c>
      <c r="I42" s="229"/>
      <c r="J42" s="228"/>
      <c r="K42" s="229"/>
    </row>
    <row r="43" spans="1:11" ht="12.75">
      <c r="A43" s="230">
        <v>6</v>
      </c>
      <c r="B43" s="231" t="s">
        <v>139</v>
      </c>
      <c r="C43" s="223" t="s">
        <v>140</v>
      </c>
      <c r="D43" s="224" t="s">
        <v>121</v>
      </c>
      <c r="E43" s="225">
        <v>66</v>
      </c>
      <c r="F43" s="226">
        <v>0.00254</v>
      </c>
      <c r="G43" s="227">
        <f>E43*F43</f>
        <v>0.16764</v>
      </c>
      <c r="I43" s="229"/>
      <c r="J43" s="228"/>
      <c r="K43" s="229"/>
    </row>
    <row r="44" spans="1:11" ht="12.75">
      <c r="A44" s="230">
        <v>7</v>
      </c>
      <c r="B44" s="231" t="s">
        <v>141</v>
      </c>
      <c r="C44" s="223" t="s">
        <v>142</v>
      </c>
      <c r="D44" s="224" t="s">
        <v>114</v>
      </c>
      <c r="E44" s="240">
        <v>0.027000000000000003</v>
      </c>
      <c r="F44" s="226">
        <v>0</v>
      </c>
      <c r="G44" s="227">
        <f>E44*F44</f>
        <v>0</v>
      </c>
      <c r="I44" s="229"/>
      <c r="J44" s="228"/>
      <c r="K44" s="229"/>
    </row>
    <row r="45" spans="3:11" ht="12.75">
      <c r="C45" s="233" t="str">
        <f>CONCATENATE(B36," celkem")</f>
        <v>764 celkem</v>
      </c>
      <c r="G45" s="234">
        <f>SUBTOTAL(9,G38:G44)</f>
        <v>0.205742</v>
      </c>
      <c r="I45" s="235"/>
      <c r="K45" s="235"/>
    </row>
    <row r="47" spans="2:3" ht="15">
      <c r="B47" s="219" t="s">
        <v>143</v>
      </c>
      <c r="C47" s="220" t="s">
        <v>144</v>
      </c>
    </row>
    <row r="49" spans="1:11" ht="12.75">
      <c r="A49" s="230">
        <v>1</v>
      </c>
      <c r="B49" s="231" t="s">
        <v>145</v>
      </c>
      <c r="C49" s="223" t="s">
        <v>146</v>
      </c>
      <c r="D49" s="224" t="s">
        <v>99</v>
      </c>
      <c r="E49" s="225">
        <v>102.863</v>
      </c>
      <c r="F49" s="226">
        <v>0</v>
      </c>
      <c r="G49" s="227">
        <f>E49*F49</f>
        <v>0</v>
      </c>
      <c r="I49" s="229"/>
      <c r="J49" s="228"/>
      <c r="K49" s="229"/>
    </row>
    <row r="50" spans="1:11" ht="12.75">
      <c r="A50" s="230">
        <v>2</v>
      </c>
      <c r="B50" s="231" t="s">
        <v>148</v>
      </c>
      <c r="C50" s="223" t="s">
        <v>149</v>
      </c>
      <c r="D50" s="224" t="s">
        <v>99</v>
      </c>
      <c r="E50" s="225">
        <v>102.863</v>
      </c>
      <c r="F50" s="226">
        <v>0.00017</v>
      </c>
      <c r="G50" s="227">
        <f>E50*F50</f>
        <v>0.017486710000000003</v>
      </c>
      <c r="I50" s="229"/>
      <c r="J50" s="228"/>
      <c r="K50" s="229"/>
    </row>
    <row r="51" spans="3:11" ht="12.75">
      <c r="C51" s="233" t="str">
        <f>CONCATENATE(B47," celkem")</f>
        <v>783 celkem</v>
      </c>
      <c r="G51" s="234">
        <f>SUBTOTAL(9,G49:G50)</f>
        <v>0.017486710000000003</v>
      </c>
      <c r="I51" s="235"/>
      <c r="K51" s="235"/>
    </row>
    <row r="53" spans="2:3" ht="15">
      <c r="B53" s="219" t="s">
        <v>151</v>
      </c>
      <c r="C53" s="220" t="s">
        <v>152</v>
      </c>
    </row>
    <row r="55" spans="1:11" ht="12.75">
      <c r="A55" s="230">
        <v>1</v>
      </c>
      <c r="B55" s="231" t="s">
        <v>153</v>
      </c>
      <c r="C55" s="223" t="s">
        <v>154</v>
      </c>
      <c r="D55" s="224" t="s">
        <v>99</v>
      </c>
      <c r="E55" s="225">
        <v>549.302</v>
      </c>
      <c r="F55" s="226">
        <v>0.113</v>
      </c>
      <c r="G55" s="239" t="str">
        <f>FIXED(E55*F55,3,TRUE)</f>
        <v>62,071</v>
      </c>
      <c r="I55" s="229"/>
      <c r="J55" s="228"/>
      <c r="K55" s="229"/>
    </row>
    <row r="56" spans="1:11" ht="12.75">
      <c r="A56" s="230">
        <v>2</v>
      </c>
      <c r="B56" s="231" t="s">
        <v>157</v>
      </c>
      <c r="C56" s="223" t="s">
        <v>158</v>
      </c>
      <c r="D56" s="224" t="s">
        <v>92</v>
      </c>
      <c r="E56" s="225">
        <v>35.705</v>
      </c>
      <c r="F56" s="226">
        <v>2.2</v>
      </c>
      <c r="G56" s="239" t="str">
        <f>FIXED(E56*F56,3,TRUE)</f>
        <v>78,551</v>
      </c>
      <c r="I56" s="229"/>
      <c r="J56" s="228"/>
      <c r="K56" s="229"/>
    </row>
    <row r="57" spans="1:11" ht="12.75">
      <c r="A57" s="230">
        <v>3</v>
      </c>
      <c r="B57" s="231" t="s">
        <v>161</v>
      </c>
      <c r="C57" s="223" t="s">
        <v>162</v>
      </c>
      <c r="D57" s="224" t="s">
        <v>92</v>
      </c>
      <c r="E57" s="225">
        <v>285.637</v>
      </c>
      <c r="F57" s="226">
        <v>1.4</v>
      </c>
      <c r="G57" s="239" t="str">
        <f>FIXED(E57*F57,3,TRUE)</f>
        <v>399,892</v>
      </c>
      <c r="I57" s="229"/>
      <c r="J57" s="228"/>
      <c r="K57" s="229"/>
    </row>
    <row r="58" spans="1:11" ht="12.75">
      <c r="A58" s="230">
        <v>4</v>
      </c>
      <c r="B58" s="231" t="s">
        <v>165</v>
      </c>
      <c r="C58" s="223" t="s">
        <v>166</v>
      </c>
      <c r="D58" s="224" t="s">
        <v>167</v>
      </c>
      <c r="E58" s="225">
        <v>553.565</v>
      </c>
      <c r="F58" s="226">
        <v>0</v>
      </c>
      <c r="G58" s="239" t="str">
        <f>FIXED(E58*F58,3,TRUE)</f>
        <v>0,000</v>
      </c>
      <c r="I58" s="229"/>
      <c r="J58" s="228"/>
      <c r="K58" s="229"/>
    </row>
    <row r="59" spans="1:11" ht="12.75">
      <c r="A59" s="230">
        <v>5</v>
      </c>
      <c r="B59" s="231" t="s">
        <v>169</v>
      </c>
      <c r="C59" s="223" t="s">
        <v>170</v>
      </c>
      <c r="D59" s="224" t="s">
        <v>167</v>
      </c>
      <c r="E59" s="225">
        <v>553.565</v>
      </c>
      <c r="F59" s="226">
        <v>0</v>
      </c>
      <c r="G59" s="239" t="str">
        <f>FIXED(E59*F59,3,TRUE)</f>
        <v>0,000</v>
      </c>
      <c r="I59" s="229"/>
      <c r="J59" s="228"/>
      <c r="K59" s="229"/>
    </row>
    <row r="60" spans="1:11" ht="12.75">
      <c r="A60" s="230">
        <v>6</v>
      </c>
      <c r="B60" s="231" t="s">
        <v>171</v>
      </c>
      <c r="C60" s="223" t="s">
        <v>172</v>
      </c>
      <c r="D60" s="224" t="s">
        <v>167</v>
      </c>
      <c r="E60" s="225">
        <v>4963.05</v>
      </c>
      <c r="F60" s="226">
        <v>0</v>
      </c>
      <c r="G60" s="239" t="str">
        <f>FIXED(E60*F60,3,TRUE)</f>
        <v>0,000</v>
      </c>
      <c r="I60" s="229"/>
      <c r="J60" s="228"/>
      <c r="K60" s="229"/>
    </row>
    <row r="61" spans="1:11" ht="12.75">
      <c r="A61" s="230">
        <v>7</v>
      </c>
      <c r="B61" s="231" t="s">
        <v>179</v>
      </c>
      <c r="C61" s="223" t="s">
        <v>180</v>
      </c>
      <c r="D61" s="224" t="s">
        <v>21</v>
      </c>
      <c r="E61" s="225">
        <v>140.622</v>
      </c>
      <c r="F61" s="226">
        <v>0</v>
      </c>
      <c r="G61" s="239" t="str">
        <f>FIXED(E61*F61,3,TRUE)</f>
        <v>0,000</v>
      </c>
      <c r="I61" s="229"/>
      <c r="J61" s="228"/>
      <c r="K61" s="229"/>
    </row>
    <row r="62" spans="1:11" ht="12.75">
      <c r="A62" s="230">
        <v>8</v>
      </c>
      <c r="B62" s="231" t="s">
        <v>182</v>
      </c>
      <c r="C62" s="223" t="s">
        <v>180</v>
      </c>
      <c r="D62" s="224" t="s">
        <v>167</v>
      </c>
      <c r="E62" s="225">
        <v>412.943</v>
      </c>
      <c r="F62" s="226">
        <v>0</v>
      </c>
      <c r="G62" s="239" t="str">
        <f>FIXED(E62*F62,3,TRUE)</f>
        <v>0,000</v>
      </c>
      <c r="I62" s="229"/>
      <c r="J62" s="228"/>
      <c r="K62" s="229"/>
    </row>
    <row r="63" spans="1:11" ht="12.75">
      <c r="A63" s="230">
        <v>9</v>
      </c>
      <c r="B63" s="231" t="s">
        <v>184</v>
      </c>
      <c r="C63" s="223" t="s">
        <v>185</v>
      </c>
      <c r="D63" s="224" t="s">
        <v>167</v>
      </c>
      <c r="E63" s="225">
        <v>553.565</v>
      </c>
      <c r="F63" s="226">
        <v>0</v>
      </c>
      <c r="G63" s="239" t="str">
        <f>FIXED(E63*F63,3,TRUE)</f>
        <v>0,000</v>
      </c>
      <c r="I63" s="229"/>
      <c r="J63" s="228"/>
      <c r="K63" s="229"/>
    </row>
    <row r="64" spans="1:11" ht="12.75">
      <c r="A64" s="230">
        <v>10</v>
      </c>
      <c r="B64" s="231" t="s">
        <v>187</v>
      </c>
      <c r="C64" s="223" t="s">
        <v>188</v>
      </c>
      <c r="D64" s="224" t="s">
        <v>167</v>
      </c>
      <c r="E64" s="225">
        <v>4428.52</v>
      </c>
      <c r="F64" s="226">
        <v>0</v>
      </c>
      <c r="G64" s="239" t="str">
        <f>FIXED(E64*F64,3,TRUE)</f>
        <v>0,000</v>
      </c>
      <c r="I64" s="229"/>
      <c r="J64" s="228"/>
      <c r="K64" s="229"/>
    </row>
    <row r="65" spans="3:11" ht="12.75">
      <c r="C65" s="233" t="str">
        <f>CONCATENATE(B53," celkem")</f>
        <v>9 celkem</v>
      </c>
      <c r="G65" s="234">
        <f>SUBTOTAL(9,G55:G64)</f>
        <v>0</v>
      </c>
      <c r="I65" s="235"/>
      <c r="K65" s="235"/>
    </row>
    <row r="67" spans="2:3" ht="15">
      <c r="B67" s="219" t="s">
        <v>190</v>
      </c>
      <c r="C67" s="220" t="s">
        <v>191</v>
      </c>
    </row>
    <row r="69" spans="1:11" ht="12.75">
      <c r="A69" s="230">
        <v>1</v>
      </c>
      <c r="B69" s="231" t="s">
        <v>192</v>
      </c>
      <c r="C69" s="223" t="s">
        <v>193</v>
      </c>
      <c r="D69" s="224" t="s">
        <v>167</v>
      </c>
      <c r="E69" s="225">
        <v>5.548</v>
      </c>
      <c r="F69" s="226">
        <v>0</v>
      </c>
      <c r="G69" s="227">
        <f>E69*F69</f>
        <v>0</v>
      </c>
      <c r="I69" s="229"/>
      <c r="J69" s="228"/>
      <c r="K69" s="229"/>
    </row>
    <row r="70" spans="3:11" ht="12.75">
      <c r="C70" s="233" t="str">
        <f>CONCATENATE(B67," celkem")</f>
        <v>99 celkem</v>
      </c>
      <c r="G70" s="234">
        <f>SUBTOTAL(9,G69:G69)</f>
        <v>0</v>
      </c>
      <c r="I70" s="235"/>
      <c r="K70" s="235"/>
    </row>
    <row r="72" spans="2:3" ht="15">
      <c r="B72" s="219" t="s">
        <v>194</v>
      </c>
      <c r="C72" s="220" t="s">
        <v>195</v>
      </c>
    </row>
    <row r="74" spans="1:11" ht="12.75">
      <c r="A74" s="230">
        <v>1</v>
      </c>
      <c r="B74" s="231" t="s">
        <v>196</v>
      </c>
      <c r="C74" s="223" t="s">
        <v>197</v>
      </c>
      <c r="D74" s="224" t="s">
        <v>198</v>
      </c>
      <c r="E74" s="225">
        <v>130</v>
      </c>
      <c r="F74" s="226">
        <v>0</v>
      </c>
      <c r="G74" s="227">
        <f>E74*F74</f>
        <v>0</v>
      </c>
      <c r="I74" s="229"/>
      <c r="J74" s="228"/>
      <c r="K74" s="229"/>
    </row>
    <row r="75" spans="1:11" ht="12.75">
      <c r="A75" s="230">
        <v>2</v>
      </c>
      <c r="B75" s="231" t="s">
        <v>196</v>
      </c>
      <c r="C75" s="223" t="s">
        <v>199</v>
      </c>
      <c r="D75" s="224" t="s">
        <v>200</v>
      </c>
      <c r="E75" s="225">
        <v>1</v>
      </c>
      <c r="F75" s="226">
        <v>0</v>
      </c>
      <c r="G75" s="227">
        <f>E75*F75</f>
        <v>0</v>
      </c>
      <c r="I75" s="229"/>
      <c r="J75" s="228"/>
      <c r="K75" s="229"/>
    </row>
    <row r="76" spans="3:11" ht="12.75">
      <c r="C76" s="233" t="str">
        <f>CONCATENATE(B72," celkem")</f>
        <v>A22 celkem</v>
      </c>
      <c r="G76" s="234">
        <f>SUBTOTAL(9,G74:G75)</f>
        <v>0</v>
      </c>
      <c r="I76" s="235"/>
      <c r="K76" s="235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11" t="str">
        <f>Rozpočet!C2</f>
        <v>Rekonstrukce střechy drogerie  TETA  VARIANTA I</v>
      </c>
      <c r="C3" s="111"/>
      <c r="D3" s="111"/>
      <c r="E3" s="111"/>
      <c r="F3" s="41"/>
    </row>
    <row r="4" spans="1:6" ht="12.75">
      <c r="A4" s="36" t="s">
        <v>19</v>
      </c>
      <c r="B4" s="57" t="str">
        <f>Rozpočet!H2</f>
        <v>2785</v>
      </c>
      <c r="C4" s="41"/>
      <c r="D4" s="42" t="s">
        <v>24</v>
      </c>
      <c r="E4" s="43">
        <f>Rozpočet!C4</f>
        <v>41805</v>
      </c>
      <c r="F4" s="41"/>
    </row>
    <row r="5" spans="1:6" ht="12.75">
      <c r="A5" s="36" t="s">
        <v>23</v>
      </c>
      <c r="B5" s="111" t="str">
        <f>Rozpočet!C3</f>
        <v>Hlavní náměstí 25,Krnov</v>
      </c>
      <c r="C5" s="112"/>
      <c r="D5" s="112"/>
      <c r="E5" s="112"/>
      <c r="F5" s="41"/>
    </row>
    <row r="6" spans="1:6" ht="12.75">
      <c r="A6" s="36" t="s">
        <v>22</v>
      </c>
      <c r="B6" s="111" t="str">
        <f>Rozpočet!H3</f>
        <v>Krnov-střecha styl</v>
      </c>
      <c r="C6" s="112"/>
      <c r="D6" s="112"/>
      <c r="E6" s="112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236" t="str">
        <f>Rozpočet!B9</f>
        <v>6</v>
      </c>
      <c r="B11" s="237" t="str">
        <f>Rozpočet!C9</f>
        <v>Úpravy povrchů, podlahy a osazení výplně otvorů</v>
      </c>
      <c r="C11" s="238">
        <f>Rozpočet!I12</f>
        <v>0</v>
      </c>
      <c r="D11" s="238">
        <f>Rozpočet!K12</f>
        <v>0</v>
      </c>
      <c r="E11" s="1">
        <f>C11+D11</f>
        <v>0</v>
      </c>
      <c r="F11" s="39">
        <f>Rozpočet!G12</f>
        <v>5.54793</v>
      </c>
    </row>
    <row r="12" spans="1:6" ht="12.75">
      <c r="A12" s="236" t="str">
        <f>Rozpočet!B14</f>
        <v>712</v>
      </c>
      <c r="B12" s="237" t="str">
        <f>Rozpočet!C14</f>
        <v>Povlakové krytiny</v>
      </c>
      <c r="C12" s="238">
        <f>Rozpočet!I25</f>
        <v>0</v>
      </c>
      <c r="D12" s="238">
        <f>Rozpočet!K25</f>
        <v>0</v>
      </c>
      <c r="E12" s="1">
        <f>C12+D12</f>
        <v>0</v>
      </c>
      <c r="F12" s="39">
        <f>Rozpočet!G25</f>
        <v>0.7237278</v>
      </c>
    </row>
    <row r="13" spans="1:6" ht="12.75">
      <c r="A13" s="236" t="str">
        <f>Rozpočet!B27</f>
        <v>713</v>
      </c>
      <c r="B13" s="237" t="str">
        <f>Rozpočet!C27</f>
        <v>Izolace tepelné</v>
      </c>
      <c r="C13" s="238">
        <f>Rozpočet!I34</f>
        <v>0</v>
      </c>
      <c r="D13" s="238">
        <f>Rozpočet!K34</f>
        <v>0</v>
      </c>
      <c r="E13" s="1">
        <f>C13+D13</f>
        <v>0</v>
      </c>
      <c r="F13" s="39">
        <f>Rozpočet!G34</f>
        <v>0.001013</v>
      </c>
    </row>
    <row r="14" spans="1:6" ht="12.75">
      <c r="A14" s="236" t="str">
        <f>Rozpočet!B36</f>
        <v>764</v>
      </c>
      <c r="B14" s="237" t="str">
        <f>Rozpočet!C36</f>
        <v>Konstrukce klempířské</v>
      </c>
      <c r="C14" s="238">
        <f>Rozpočet!I45</f>
        <v>0</v>
      </c>
      <c r="D14" s="238">
        <f>Rozpočet!K45</f>
        <v>0</v>
      </c>
      <c r="E14" s="1">
        <f>C14+D14</f>
        <v>0</v>
      </c>
      <c r="F14" s="39">
        <f>Rozpočet!G45</f>
        <v>0.205742</v>
      </c>
    </row>
    <row r="15" spans="1:6" ht="12.75">
      <c r="A15" s="236" t="str">
        <f>Rozpočet!B47</f>
        <v>783</v>
      </c>
      <c r="B15" s="237" t="str">
        <f>Rozpočet!C47</f>
        <v>Nátěry</v>
      </c>
      <c r="C15" s="238">
        <f>Rozpočet!I51</f>
        <v>0</v>
      </c>
      <c r="D15" s="238">
        <f>Rozpočet!K51</f>
        <v>0</v>
      </c>
      <c r="E15" s="1">
        <f>C15+D15</f>
        <v>0</v>
      </c>
      <c r="F15" s="39">
        <f>Rozpočet!G51</f>
        <v>0.017486710000000003</v>
      </c>
    </row>
    <row r="16" spans="1:6" ht="12.75">
      <c r="A16" s="236" t="str">
        <f>Rozpočet!B53</f>
        <v>9</v>
      </c>
      <c r="B16" s="237" t="str">
        <f>Rozpočet!C53</f>
        <v>Ostatní konstrukce a práce bourací, přesun hmot, lešení</v>
      </c>
      <c r="C16" s="238">
        <f>Rozpočet!I65</f>
        <v>0</v>
      </c>
      <c r="D16" s="238">
        <f>Rozpočet!K65</f>
        <v>0</v>
      </c>
      <c r="E16" s="1">
        <f>C16+D16</f>
        <v>0</v>
      </c>
      <c r="F16" s="39">
        <f>Rozpočet!G65</f>
        <v>0</v>
      </c>
    </row>
    <row r="17" spans="1:6" ht="12.75">
      <c r="A17" s="236" t="str">
        <f>Rozpočet!B67</f>
        <v>99</v>
      </c>
      <c r="B17" s="237" t="str">
        <f>Rozpočet!C67</f>
        <v>Přesun hmot</v>
      </c>
      <c r="C17" s="238">
        <f>Rozpočet!I70</f>
        <v>0</v>
      </c>
      <c r="D17" s="238">
        <f>Rozpočet!K70</f>
        <v>0</v>
      </c>
      <c r="E17" s="1">
        <f>C17+D17</f>
        <v>0</v>
      </c>
      <c r="F17" s="39">
        <f>Rozpočet!G70</f>
        <v>0</v>
      </c>
    </row>
    <row r="18" spans="1:6" ht="12.75">
      <c r="A18" s="236" t="str">
        <f>Rozpočet!B72</f>
        <v>A22</v>
      </c>
      <c r="B18" s="237" t="str">
        <f>Rozpočet!C72</f>
        <v>Vedení uzemňovací, hromosvody</v>
      </c>
      <c r="C18" s="238">
        <f>Rozpočet!I76</f>
        <v>0</v>
      </c>
      <c r="D18" s="238">
        <f>Rozpočet!K76</f>
        <v>0</v>
      </c>
      <c r="E18" s="1">
        <f>C18+D18</f>
        <v>0</v>
      </c>
      <c r="F18" s="39">
        <f>Rozpočet!G76</f>
        <v>0</v>
      </c>
    </row>
    <row r="19" spans="1:6" ht="13.5" thickBot="1">
      <c r="A19" s="40"/>
      <c r="B19" s="54"/>
      <c r="C19" s="54"/>
      <c r="D19" s="54"/>
      <c r="E19" s="1"/>
      <c r="F19" s="39"/>
    </row>
    <row r="20" spans="1:6" ht="13.5" thickTop="1">
      <c r="A20" s="55"/>
      <c r="B20" s="56" t="s">
        <v>27</v>
      </c>
      <c r="C20" s="58">
        <f>SUM(C10:C19)</f>
        <v>0</v>
      </c>
      <c r="D20" s="59">
        <f>SUM(D10:D19)</f>
        <v>0</v>
      </c>
      <c r="E20" s="58">
        <f>SUM(E10:E19)</f>
        <v>0</v>
      </c>
      <c r="F20" s="59">
        <f>SUM(F10:F19)</f>
        <v>6.49589951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90"/>
  <sheetViews>
    <sheetView zoomScalePageLayoutView="0" workbookViewId="0" topLeftCell="A50">
      <selection activeCell="J82" sqref="J82:J92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Rekonstrukce střechy drogerie  TETA  VARIANTA I</v>
      </c>
      <c r="D2" s="7"/>
      <c r="E2" s="7"/>
      <c r="F2" s="6"/>
      <c r="G2" s="8" t="s">
        <v>29</v>
      </c>
      <c r="H2" s="107" t="str">
        <f>+Rozpočet!H2</f>
        <v>2785</v>
      </c>
      <c r="I2" s="107"/>
      <c r="J2" s="107"/>
      <c r="K2" s="107"/>
    </row>
    <row r="3" spans="1:11" ht="12.75">
      <c r="A3" s="5" t="s">
        <v>28</v>
      </c>
      <c r="B3" s="5"/>
      <c r="C3" s="9" t="str">
        <f>+Rozpočet!C3</f>
        <v>Hlavní náměstí 25,Krnov</v>
      </c>
      <c r="D3" s="7"/>
      <c r="E3" s="7"/>
      <c r="F3" s="6"/>
      <c r="G3" s="8" t="s">
        <v>30</v>
      </c>
      <c r="H3" s="108" t="str">
        <f>+Rozpočet!H3</f>
        <v>Krnov-střecha styl</v>
      </c>
      <c r="I3" s="108"/>
      <c r="J3" s="108"/>
      <c r="K3" s="108"/>
    </row>
    <row r="4" spans="1:7" ht="13.5" thickBot="1">
      <c r="A4" s="5" t="s">
        <v>1</v>
      </c>
      <c r="B4" s="5"/>
      <c r="C4" s="10">
        <f>+Rozpočet!C4</f>
        <v>41805</v>
      </c>
      <c r="D4" s="5"/>
      <c r="E4" s="5" t="s">
        <v>2</v>
      </c>
      <c r="F4" s="11"/>
      <c r="G4" s="12">
        <f>+Rozpočet!G4</f>
        <v>41805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220" t="s">
        <v>88</v>
      </c>
      <c r="C10" s="220" t="s">
        <v>89</v>
      </c>
    </row>
    <row r="12" spans="1:11" ht="12.75">
      <c r="A12" s="221">
        <v>1</v>
      </c>
      <c r="B12" s="222" t="s">
        <v>90</v>
      </c>
      <c r="C12" s="223" t="s">
        <v>91</v>
      </c>
      <c r="D12" s="224" t="s">
        <v>92</v>
      </c>
      <c r="E12" s="225">
        <v>10.986</v>
      </c>
      <c r="F12" s="226">
        <v>0.505</v>
      </c>
      <c r="G12" s="227">
        <f>E12*F12</f>
        <v>5.54793</v>
      </c>
      <c r="I12" s="229"/>
      <c r="J12" s="228"/>
      <c r="K12" s="229"/>
    </row>
    <row r="13" spans="3:11" ht="12.75">
      <c r="C13" s="232" t="s">
        <v>93</v>
      </c>
      <c r="E13" s="225">
        <v>10.13272</v>
      </c>
      <c r="G13" s="227"/>
      <c r="I13" s="229"/>
      <c r="K13" s="229"/>
    </row>
    <row r="14" spans="3:11" ht="12.75">
      <c r="C14" s="232" t="s">
        <v>94</v>
      </c>
      <c r="E14" s="225">
        <v>0.853325</v>
      </c>
      <c r="G14" s="227"/>
      <c r="I14" s="229"/>
      <c r="K14" s="229"/>
    </row>
    <row r="16" spans="2:3" ht="15">
      <c r="B16" s="220" t="s">
        <v>95</v>
      </c>
      <c r="C16" s="220" t="s">
        <v>96</v>
      </c>
    </row>
    <row r="18" spans="1:11" ht="12.75">
      <c r="A18" s="221">
        <v>1</v>
      </c>
      <c r="B18" s="222" t="s">
        <v>97</v>
      </c>
      <c r="C18" s="223" t="s">
        <v>98</v>
      </c>
      <c r="D18" s="224" t="s">
        <v>99</v>
      </c>
      <c r="E18" s="225">
        <v>579.24</v>
      </c>
      <c r="F18" s="226">
        <v>0</v>
      </c>
      <c r="G18" s="227">
        <f>E18*F18</f>
        <v>0</v>
      </c>
      <c r="I18" s="229"/>
      <c r="J18" s="228"/>
      <c r="K18" s="229"/>
    </row>
    <row r="19" spans="1:11" ht="12.75">
      <c r="A19" s="221">
        <v>2</v>
      </c>
      <c r="B19" s="222" t="s">
        <v>100</v>
      </c>
      <c r="C19" s="223" t="s">
        <v>101</v>
      </c>
      <c r="D19" s="224" t="s">
        <v>99</v>
      </c>
      <c r="E19" s="225">
        <v>2175.14</v>
      </c>
      <c r="F19" s="226">
        <v>0.006</v>
      </c>
      <c r="G19" s="227" t="str">
        <f>FIXED(E19*F19,3,TRUE)</f>
        <v>13,051</v>
      </c>
      <c r="I19" s="229"/>
      <c r="J19" s="228"/>
      <c r="K19" s="229"/>
    </row>
    <row r="20" spans="1:11" ht="12.75">
      <c r="A20" s="221">
        <v>3</v>
      </c>
      <c r="B20" s="222" t="s">
        <v>102</v>
      </c>
      <c r="C20" s="223" t="s">
        <v>103</v>
      </c>
      <c r="D20" s="224" t="s">
        <v>99</v>
      </c>
      <c r="E20" s="225">
        <v>594.435</v>
      </c>
      <c r="F20" s="226">
        <v>0</v>
      </c>
      <c r="G20" s="227">
        <f>E20*F20</f>
        <v>0</v>
      </c>
      <c r="I20" s="229"/>
      <c r="J20" s="228"/>
      <c r="K20" s="229"/>
    </row>
    <row r="21" spans="1:11" ht="12.75">
      <c r="A21" s="221">
        <v>4</v>
      </c>
      <c r="B21" s="222" t="s">
        <v>104</v>
      </c>
      <c r="C21" s="223" t="s">
        <v>105</v>
      </c>
      <c r="D21" s="224" t="s">
        <v>99</v>
      </c>
      <c r="E21" s="225">
        <v>594.435</v>
      </c>
      <c r="F21" s="226">
        <v>0</v>
      </c>
      <c r="G21" s="227">
        <f>E21*F21</f>
        <v>0</v>
      </c>
      <c r="I21" s="229"/>
      <c r="J21" s="228"/>
      <c r="K21" s="229"/>
    </row>
    <row r="22" spans="1:11" ht="12.75">
      <c r="A22" s="221">
        <v>5</v>
      </c>
      <c r="B22" s="222" t="s">
        <v>106</v>
      </c>
      <c r="C22" s="223" t="s">
        <v>107</v>
      </c>
      <c r="D22" s="224" t="s">
        <v>99</v>
      </c>
      <c r="E22" s="225">
        <v>427.785</v>
      </c>
      <c r="F22" s="226">
        <v>0.00088</v>
      </c>
      <c r="G22" s="227">
        <f>E22*F22</f>
        <v>0.37645080000000003</v>
      </c>
      <c r="I22" s="229"/>
      <c r="J22" s="228"/>
      <c r="K22" s="229"/>
    </row>
    <row r="23" spans="1:11" ht="12.75">
      <c r="A23" s="221">
        <v>6</v>
      </c>
      <c r="B23" s="222" t="s">
        <v>106</v>
      </c>
      <c r="C23" s="223" t="s">
        <v>107</v>
      </c>
      <c r="D23" s="224" t="s">
        <v>99</v>
      </c>
      <c r="E23" s="225">
        <v>151.455</v>
      </c>
      <c r="F23" s="226">
        <v>0.00088</v>
      </c>
      <c r="G23" s="227">
        <f>E23*F23</f>
        <v>0.13328040000000002</v>
      </c>
      <c r="I23" s="229"/>
      <c r="J23" s="228"/>
      <c r="K23" s="229"/>
    </row>
    <row r="24" spans="1:11" ht="12.75">
      <c r="A24" s="221">
        <v>7</v>
      </c>
      <c r="B24" s="222" t="s">
        <v>108</v>
      </c>
      <c r="C24" s="223" t="s">
        <v>109</v>
      </c>
      <c r="D24" s="224" t="s">
        <v>99</v>
      </c>
      <c r="E24" s="225">
        <v>594.435</v>
      </c>
      <c r="F24" s="226">
        <v>0.00036</v>
      </c>
      <c r="G24" s="227">
        <f>E24*F24</f>
        <v>0.21399659999999998</v>
      </c>
      <c r="I24" s="229"/>
      <c r="J24" s="228"/>
      <c r="K24" s="229"/>
    </row>
    <row r="25" spans="1:11" ht="12.75">
      <c r="A25" s="221">
        <v>8</v>
      </c>
      <c r="B25" s="222" t="s">
        <v>110</v>
      </c>
      <c r="C25" s="223" t="s">
        <v>111</v>
      </c>
      <c r="D25" s="224" t="s">
        <v>99</v>
      </c>
      <c r="E25" s="225">
        <v>594.435</v>
      </c>
      <c r="F25" s="226">
        <v>0</v>
      </c>
      <c r="G25" s="227">
        <f>E25*F25</f>
        <v>0</v>
      </c>
      <c r="I25" s="229"/>
      <c r="J25" s="228"/>
      <c r="K25" s="229"/>
    </row>
    <row r="26" spans="1:11" ht="12.75">
      <c r="A26" s="221">
        <v>9</v>
      </c>
      <c r="B26" s="222" t="s">
        <v>112</v>
      </c>
      <c r="C26" s="223" t="s">
        <v>113</v>
      </c>
      <c r="D26" s="224" t="s">
        <v>114</v>
      </c>
      <c r="E26" s="225">
        <v>4.6</v>
      </c>
      <c r="F26" s="226">
        <v>0</v>
      </c>
      <c r="G26" s="227">
        <f>E26*F26</f>
        <v>0</v>
      </c>
      <c r="I26" s="229"/>
      <c r="J26" s="228"/>
      <c r="K26" s="229"/>
    </row>
    <row r="28" spans="2:3" ht="15">
      <c r="B28" s="220" t="s">
        <v>115</v>
      </c>
      <c r="C28" s="220" t="s">
        <v>116</v>
      </c>
    </row>
    <row r="30" spans="1:11" ht="12.75">
      <c r="A30" s="221">
        <v>1</v>
      </c>
      <c r="B30" s="222" t="s">
        <v>117</v>
      </c>
      <c r="C30" s="223" t="s">
        <v>118</v>
      </c>
      <c r="D30" s="224" t="s">
        <v>99</v>
      </c>
      <c r="E30" s="225">
        <v>1026.79</v>
      </c>
      <c r="F30" s="226">
        <v>0</v>
      </c>
      <c r="G30" s="227">
        <f>E30*F30</f>
        <v>0</v>
      </c>
      <c r="I30" s="229"/>
      <c r="J30" s="228"/>
      <c r="K30" s="229"/>
    </row>
    <row r="31" spans="1:11" ht="12.75">
      <c r="A31" s="221">
        <v>2</v>
      </c>
      <c r="B31" s="222" t="s">
        <v>119</v>
      </c>
      <c r="C31" s="223" t="s">
        <v>120</v>
      </c>
      <c r="D31" s="224" t="s">
        <v>121</v>
      </c>
      <c r="E31" s="225">
        <v>101.3</v>
      </c>
      <c r="F31" s="226">
        <v>1E-05</v>
      </c>
      <c r="G31" s="227">
        <f>E31*F31</f>
        <v>0.001013</v>
      </c>
      <c r="I31" s="229"/>
      <c r="J31" s="228"/>
      <c r="K31" s="229"/>
    </row>
    <row r="32" spans="1:11" ht="12.75">
      <c r="A32" s="221">
        <v>3</v>
      </c>
      <c r="B32" s="222" t="s">
        <v>122</v>
      </c>
      <c r="C32" s="223" t="s">
        <v>123</v>
      </c>
      <c r="D32" s="224" t="s">
        <v>99</v>
      </c>
      <c r="E32" s="225">
        <v>513.4</v>
      </c>
      <c r="F32" s="226">
        <v>0</v>
      </c>
      <c r="G32" s="227">
        <f>E32*F32</f>
        <v>0</v>
      </c>
      <c r="I32" s="229"/>
      <c r="J32" s="228"/>
      <c r="K32" s="229"/>
    </row>
    <row r="33" spans="1:11" ht="12.75">
      <c r="A33" s="221">
        <v>4</v>
      </c>
      <c r="B33" s="222" t="s">
        <v>122</v>
      </c>
      <c r="C33" s="223" t="s">
        <v>123</v>
      </c>
      <c r="D33" s="224" t="s">
        <v>99</v>
      </c>
      <c r="E33" s="225">
        <v>513.4</v>
      </c>
      <c r="F33" s="226">
        <v>0</v>
      </c>
      <c r="G33" s="227">
        <f>E33*F33</f>
        <v>0</v>
      </c>
      <c r="I33" s="229"/>
      <c r="J33" s="228"/>
      <c r="K33" s="229"/>
    </row>
    <row r="34" spans="1:11" ht="12.75">
      <c r="A34" s="221">
        <v>5</v>
      </c>
      <c r="B34" s="222" t="s">
        <v>124</v>
      </c>
      <c r="C34" s="223" t="s">
        <v>125</v>
      </c>
      <c r="D34" s="224" t="s">
        <v>114</v>
      </c>
      <c r="E34" s="225">
        <v>2.45</v>
      </c>
      <c r="F34" s="226">
        <v>0</v>
      </c>
      <c r="G34" s="227">
        <f>E34*F34</f>
        <v>0</v>
      </c>
      <c r="I34" s="229"/>
      <c r="J34" s="228"/>
      <c r="K34" s="229"/>
    </row>
    <row r="36" spans="2:3" ht="15">
      <c r="B36" s="220" t="s">
        <v>126</v>
      </c>
      <c r="C36" s="220" t="s">
        <v>127</v>
      </c>
    </row>
    <row r="38" spans="1:11" ht="12.75">
      <c r="A38" s="221">
        <v>1</v>
      </c>
      <c r="B38" s="222" t="s">
        <v>128</v>
      </c>
      <c r="C38" s="223" t="s">
        <v>129</v>
      </c>
      <c r="D38" s="224" t="s">
        <v>121</v>
      </c>
      <c r="E38" s="225">
        <v>35.3</v>
      </c>
      <c r="F38" s="226">
        <v>0.00064</v>
      </c>
      <c r="G38" s="227">
        <f>E38*F38</f>
        <v>0.022592</v>
      </c>
      <c r="I38" s="229"/>
      <c r="J38" s="228"/>
      <c r="K38" s="229"/>
    </row>
    <row r="39" spans="1:11" ht="12.75">
      <c r="A39" s="221">
        <v>2</v>
      </c>
      <c r="B39" s="222" t="s">
        <v>130</v>
      </c>
      <c r="C39" s="223" t="s">
        <v>131</v>
      </c>
      <c r="D39" s="224" t="s">
        <v>121</v>
      </c>
      <c r="E39" s="225">
        <v>101.3</v>
      </c>
      <c r="F39" s="226">
        <v>0</v>
      </c>
      <c r="G39" s="227">
        <f>E39*F39</f>
        <v>0</v>
      </c>
      <c r="I39" s="229"/>
      <c r="J39" s="228"/>
      <c r="K39" s="229"/>
    </row>
    <row r="40" spans="1:11" ht="12.75">
      <c r="A40" s="221">
        <v>3</v>
      </c>
      <c r="B40" s="222" t="s">
        <v>132</v>
      </c>
      <c r="C40" s="223" t="s">
        <v>133</v>
      </c>
      <c r="D40" s="224" t="s">
        <v>134</v>
      </c>
      <c r="E40" s="225">
        <v>3</v>
      </c>
      <c r="F40" s="226">
        <v>0.00517</v>
      </c>
      <c r="G40" s="227">
        <f>E40*F40</f>
        <v>0.01551</v>
      </c>
      <c r="I40" s="229"/>
      <c r="J40" s="228"/>
      <c r="K40" s="229"/>
    </row>
    <row r="41" spans="1:11" ht="12.75">
      <c r="A41" s="221">
        <v>4</v>
      </c>
      <c r="B41" s="222" t="s">
        <v>135</v>
      </c>
      <c r="C41" s="223" t="s">
        <v>136</v>
      </c>
      <c r="D41" s="224" t="s">
        <v>134</v>
      </c>
      <c r="E41" s="225">
        <v>3</v>
      </c>
      <c r="F41" s="226">
        <v>0</v>
      </c>
      <c r="G41" s="227">
        <f>E41*F41</f>
        <v>0</v>
      </c>
      <c r="I41" s="229"/>
      <c r="J41" s="228"/>
      <c r="K41" s="229"/>
    </row>
    <row r="42" spans="1:11" ht="12.75">
      <c r="A42" s="221">
        <v>5</v>
      </c>
      <c r="B42" s="222" t="s">
        <v>137</v>
      </c>
      <c r="C42" s="223" t="s">
        <v>138</v>
      </c>
      <c r="D42" s="224" t="s">
        <v>121</v>
      </c>
      <c r="E42" s="225">
        <v>66</v>
      </c>
      <c r="F42" s="226">
        <v>0</v>
      </c>
      <c r="G42" s="227">
        <f>E42*F42</f>
        <v>0</v>
      </c>
      <c r="I42" s="229"/>
      <c r="J42" s="228"/>
      <c r="K42" s="229"/>
    </row>
    <row r="43" spans="1:11" ht="12.75">
      <c r="A43" s="221">
        <v>6</v>
      </c>
      <c r="B43" s="222" t="s">
        <v>139</v>
      </c>
      <c r="C43" s="223" t="s">
        <v>140</v>
      </c>
      <c r="D43" s="224" t="s">
        <v>121</v>
      </c>
      <c r="E43" s="225">
        <v>66</v>
      </c>
      <c r="F43" s="226">
        <v>0.00254</v>
      </c>
      <c r="G43" s="227">
        <f>E43*F43</f>
        <v>0.16764</v>
      </c>
      <c r="I43" s="229"/>
      <c r="J43" s="228"/>
      <c r="K43" s="229"/>
    </row>
    <row r="44" spans="1:11" ht="12.75">
      <c r="A44" s="221">
        <v>7</v>
      </c>
      <c r="B44" s="222" t="s">
        <v>141</v>
      </c>
      <c r="C44" s="223" t="s">
        <v>142</v>
      </c>
      <c r="D44" s="224" t="s">
        <v>114</v>
      </c>
      <c r="E44" s="225">
        <v>2.7</v>
      </c>
      <c r="F44" s="226">
        <v>0</v>
      </c>
      <c r="G44" s="227">
        <f>E44*F44</f>
        <v>0</v>
      </c>
      <c r="I44" s="229"/>
      <c r="J44" s="228"/>
      <c r="K44" s="229"/>
    </row>
    <row r="46" spans="2:3" ht="15">
      <c r="B46" s="220" t="s">
        <v>143</v>
      </c>
      <c r="C46" s="220" t="s">
        <v>144</v>
      </c>
    </row>
    <row r="48" spans="1:11" ht="12.75">
      <c r="A48" s="221">
        <v>1</v>
      </c>
      <c r="B48" s="222" t="s">
        <v>145</v>
      </c>
      <c r="C48" s="223" t="s">
        <v>146</v>
      </c>
      <c r="D48" s="224" t="s">
        <v>99</v>
      </c>
      <c r="E48" s="225">
        <v>102.863</v>
      </c>
      <c r="F48" s="226">
        <v>0</v>
      </c>
      <c r="G48" s="227">
        <f>E48*F48</f>
        <v>0</v>
      </c>
      <c r="I48" s="229"/>
      <c r="J48" s="228"/>
      <c r="K48" s="229"/>
    </row>
    <row r="49" spans="3:11" ht="12.75">
      <c r="C49" s="232" t="s">
        <v>147</v>
      </c>
      <c r="E49" s="225">
        <v>102.8625</v>
      </c>
      <c r="G49" s="227"/>
      <c r="I49" s="229"/>
      <c r="K49" s="229"/>
    </row>
    <row r="50" spans="1:11" ht="12.75">
      <c r="A50" s="221">
        <v>2</v>
      </c>
      <c r="B50" s="222" t="s">
        <v>148</v>
      </c>
      <c r="C50" s="223" t="s">
        <v>149</v>
      </c>
      <c r="D50" s="224" t="s">
        <v>99</v>
      </c>
      <c r="E50" s="225">
        <v>102.863</v>
      </c>
      <c r="F50" s="226">
        <v>0.00017</v>
      </c>
      <c r="G50" s="227">
        <f>E50*F50</f>
        <v>0.017486710000000003</v>
      </c>
      <c r="I50" s="229"/>
      <c r="J50" s="228"/>
      <c r="K50" s="229"/>
    </row>
    <row r="51" spans="3:11" ht="12.75">
      <c r="C51" s="232" t="s">
        <v>150</v>
      </c>
      <c r="E51" s="225">
        <v>102.863</v>
      </c>
      <c r="G51" s="227"/>
      <c r="I51" s="229"/>
      <c r="K51" s="229"/>
    </row>
    <row r="53" spans="2:3" ht="15">
      <c r="B53" s="220" t="s">
        <v>151</v>
      </c>
      <c r="C53" s="220" t="s">
        <v>152</v>
      </c>
    </row>
    <row r="55" spans="1:11" ht="12.75">
      <c r="A55" s="221">
        <v>1</v>
      </c>
      <c r="B55" s="222" t="s">
        <v>153</v>
      </c>
      <c r="C55" s="223" t="s">
        <v>154</v>
      </c>
      <c r="D55" s="224" t="s">
        <v>99</v>
      </c>
      <c r="E55" s="225">
        <v>549.302</v>
      </c>
      <c r="F55" s="226">
        <v>0.113</v>
      </c>
      <c r="G55" s="227" t="str">
        <f>FIXED(E55*F55,3,TRUE)</f>
        <v>62,071</v>
      </c>
      <c r="I55" s="229"/>
      <c r="J55" s="228"/>
      <c r="K55" s="229"/>
    </row>
    <row r="56" spans="3:11" ht="12.75">
      <c r="C56" s="232" t="s">
        <v>155</v>
      </c>
      <c r="E56" s="225">
        <v>506.636025</v>
      </c>
      <c r="G56" s="227"/>
      <c r="I56" s="229"/>
      <c r="K56" s="229"/>
    </row>
    <row r="57" spans="3:11" ht="12.75">
      <c r="C57" s="232" t="s">
        <v>156</v>
      </c>
      <c r="E57" s="225">
        <v>42.66625</v>
      </c>
      <c r="G57" s="227"/>
      <c r="I57" s="229"/>
      <c r="K57" s="229"/>
    </row>
    <row r="58" spans="1:11" ht="12.75">
      <c r="A58" s="221">
        <v>2</v>
      </c>
      <c r="B58" s="222" t="s">
        <v>157</v>
      </c>
      <c r="C58" s="223" t="s">
        <v>158</v>
      </c>
      <c r="D58" s="224" t="s">
        <v>92</v>
      </c>
      <c r="E58" s="225">
        <v>35.705</v>
      </c>
      <c r="F58" s="226">
        <v>2.2</v>
      </c>
      <c r="G58" s="227" t="str">
        <f>FIXED(E58*F58,3,TRUE)</f>
        <v>78,551</v>
      </c>
      <c r="I58" s="229"/>
      <c r="J58" s="228"/>
      <c r="K58" s="229"/>
    </row>
    <row r="59" spans="3:11" ht="12.75">
      <c r="C59" s="232" t="s">
        <v>159</v>
      </c>
      <c r="E59" s="225">
        <v>32.931342</v>
      </c>
      <c r="G59" s="227"/>
      <c r="I59" s="229"/>
      <c r="K59" s="229"/>
    </row>
    <row r="60" spans="3:11" ht="12.75">
      <c r="C60" s="232" t="s">
        <v>160</v>
      </c>
      <c r="E60" s="225">
        <v>2.773306</v>
      </c>
      <c r="G60" s="227"/>
      <c r="I60" s="229"/>
      <c r="K60" s="229"/>
    </row>
    <row r="61" spans="1:11" ht="12.75">
      <c r="A61" s="221">
        <v>3</v>
      </c>
      <c r="B61" s="222" t="s">
        <v>161</v>
      </c>
      <c r="C61" s="223" t="s">
        <v>162</v>
      </c>
      <c r="D61" s="224" t="s">
        <v>92</v>
      </c>
      <c r="E61" s="225">
        <v>285.637</v>
      </c>
      <c r="F61" s="226">
        <v>1.4</v>
      </c>
      <c r="G61" s="227" t="str">
        <f>FIXED(E61*F61,3,TRUE)</f>
        <v>399,892</v>
      </c>
      <c r="I61" s="229"/>
      <c r="J61" s="228"/>
      <c r="K61" s="229"/>
    </row>
    <row r="62" spans="3:11" ht="12.75">
      <c r="C62" s="232" t="s">
        <v>163</v>
      </c>
      <c r="E62" s="225">
        <v>263.450733</v>
      </c>
      <c r="G62" s="227"/>
      <c r="I62" s="229"/>
      <c r="K62" s="229"/>
    </row>
    <row r="63" spans="3:11" ht="12.75">
      <c r="C63" s="232" t="s">
        <v>164</v>
      </c>
      <c r="E63" s="225">
        <v>22.18645</v>
      </c>
      <c r="G63" s="227"/>
      <c r="I63" s="229"/>
      <c r="K63" s="229"/>
    </row>
    <row r="64" spans="1:11" ht="12.75">
      <c r="A64" s="221">
        <v>4</v>
      </c>
      <c r="B64" s="222" t="s">
        <v>165</v>
      </c>
      <c r="C64" s="223" t="s">
        <v>166</v>
      </c>
      <c r="D64" s="224" t="s">
        <v>167</v>
      </c>
      <c r="E64" s="225">
        <v>553.565</v>
      </c>
      <c r="F64" s="226">
        <v>0</v>
      </c>
      <c r="G64" s="227" t="str">
        <f>FIXED(E64*F64,3,TRUE)</f>
        <v>0,000</v>
      </c>
      <c r="I64" s="229"/>
      <c r="J64" s="228"/>
      <c r="K64" s="229"/>
    </row>
    <row r="65" spans="3:11" ht="12.75">
      <c r="C65" s="232" t="s">
        <v>168</v>
      </c>
      <c r="E65" s="225">
        <v>553.565</v>
      </c>
      <c r="G65" s="227"/>
      <c r="I65" s="229"/>
      <c r="K65" s="229"/>
    </row>
    <row r="66" spans="1:11" ht="12.75">
      <c r="A66" s="221">
        <v>5</v>
      </c>
      <c r="B66" s="222" t="s">
        <v>169</v>
      </c>
      <c r="C66" s="223" t="s">
        <v>170</v>
      </c>
      <c r="D66" s="224" t="s">
        <v>167</v>
      </c>
      <c r="E66" s="225">
        <v>553.565</v>
      </c>
      <c r="F66" s="226">
        <v>0</v>
      </c>
      <c r="G66" s="227" t="str">
        <f>FIXED(E66*F66,3,TRUE)</f>
        <v>0,000</v>
      </c>
      <c r="I66" s="229"/>
      <c r="J66" s="228"/>
      <c r="K66" s="229"/>
    </row>
    <row r="67" spans="1:11" ht="12.75">
      <c r="A67" s="221">
        <v>6</v>
      </c>
      <c r="B67" s="222" t="s">
        <v>171</v>
      </c>
      <c r="C67" s="223" t="s">
        <v>172</v>
      </c>
      <c r="D67" s="224" t="s">
        <v>167</v>
      </c>
      <c r="E67" s="225">
        <v>4963.05</v>
      </c>
      <c r="F67" s="226">
        <v>0</v>
      </c>
      <c r="G67" s="227" t="str">
        <f>FIXED(E67*F67,3,TRUE)</f>
        <v>0,000</v>
      </c>
      <c r="I67" s="229"/>
      <c r="J67" s="228"/>
      <c r="K67" s="229"/>
    </row>
    <row r="68" spans="3:11" ht="12.75">
      <c r="C68" s="232" t="s">
        <v>173</v>
      </c>
      <c r="E68" s="225">
        <v>0</v>
      </c>
      <c r="G68" s="227"/>
      <c r="I68" s="229"/>
      <c r="K68" s="229"/>
    </row>
    <row r="69" spans="3:11" ht="12.75">
      <c r="C69" s="232" t="s">
        <v>174</v>
      </c>
      <c r="E69" s="225">
        <v>703.11</v>
      </c>
      <c r="G69" s="227"/>
      <c r="I69" s="229"/>
      <c r="K69" s="229"/>
    </row>
    <row r="70" spans="3:11" ht="12.75">
      <c r="C70" s="232" t="s">
        <v>175</v>
      </c>
      <c r="E70" s="225">
        <v>0</v>
      </c>
      <c r="G70" s="227"/>
      <c r="I70" s="229"/>
      <c r="K70" s="229"/>
    </row>
    <row r="71" spans="3:11" ht="12.75">
      <c r="C71" s="232" t="s">
        <v>176</v>
      </c>
      <c r="E71" s="225">
        <v>3998.92</v>
      </c>
      <c r="G71" s="227"/>
      <c r="I71" s="229"/>
      <c r="K71" s="229"/>
    </row>
    <row r="72" spans="3:11" ht="12.75">
      <c r="C72" s="232" t="s">
        <v>177</v>
      </c>
      <c r="E72" s="225">
        <v>0</v>
      </c>
      <c r="G72" s="227"/>
      <c r="I72" s="229"/>
      <c r="K72" s="229"/>
    </row>
    <row r="73" spans="3:11" ht="12.75">
      <c r="C73" s="232" t="s">
        <v>178</v>
      </c>
      <c r="E73" s="225">
        <v>261.02</v>
      </c>
      <c r="G73" s="227"/>
      <c r="I73" s="229"/>
      <c r="K73" s="229"/>
    </row>
    <row r="74" spans="1:11" ht="12.75">
      <c r="A74" s="221">
        <v>7</v>
      </c>
      <c r="B74" s="222" t="s">
        <v>179</v>
      </c>
      <c r="C74" s="223" t="s">
        <v>180</v>
      </c>
      <c r="D74" s="224" t="s">
        <v>21</v>
      </c>
      <c r="E74" s="225">
        <v>140.622</v>
      </c>
      <c r="F74" s="226">
        <v>0</v>
      </c>
      <c r="G74" s="227" t="str">
        <f>FIXED(E74*F74,3,TRUE)</f>
        <v>0,000</v>
      </c>
      <c r="I74" s="229"/>
      <c r="J74" s="228"/>
      <c r="K74" s="229"/>
    </row>
    <row r="75" spans="3:11" ht="12.75">
      <c r="C75" s="232" t="s">
        <v>181</v>
      </c>
      <c r="E75" s="225">
        <v>140.622</v>
      </c>
      <c r="G75" s="227"/>
      <c r="I75" s="229"/>
      <c r="K75" s="229"/>
    </row>
    <row r="76" spans="1:11" ht="12.75">
      <c r="A76" s="221">
        <v>8</v>
      </c>
      <c r="B76" s="222" t="s">
        <v>182</v>
      </c>
      <c r="C76" s="223" t="s">
        <v>180</v>
      </c>
      <c r="D76" s="224" t="s">
        <v>167</v>
      </c>
      <c r="E76" s="225">
        <v>412.943</v>
      </c>
      <c r="F76" s="226">
        <v>0</v>
      </c>
      <c r="G76" s="227" t="str">
        <f>FIXED(E76*F76,3,TRUE)</f>
        <v>0,000</v>
      </c>
      <c r="I76" s="229"/>
      <c r="J76" s="228"/>
      <c r="K76" s="229"/>
    </row>
    <row r="77" spans="3:11" ht="12.75">
      <c r="C77" s="232" t="s">
        <v>183</v>
      </c>
      <c r="E77" s="225">
        <v>412.943</v>
      </c>
      <c r="G77" s="227"/>
      <c r="I77" s="229"/>
      <c r="K77" s="229"/>
    </row>
    <row r="78" spans="1:11" ht="12.75">
      <c r="A78" s="221">
        <v>9</v>
      </c>
      <c r="B78" s="222" t="s">
        <v>184</v>
      </c>
      <c r="C78" s="223" t="s">
        <v>185</v>
      </c>
      <c r="D78" s="224" t="s">
        <v>167</v>
      </c>
      <c r="E78" s="225">
        <v>553.565</v>
      </c>
      <c r="F78" s="226">
        <v>0</v>
      </c>
      <c r="G78" s="227" t="str">
        <f>FIXED(E78*F78,3,TRUE)</f>
        <v>0,000</v>
      </c>
      <c r="I78" s="229"/>
      <c r="J78" s="228"/>
      <c r="K78" s="229"/>
    </row>
    <row r="79" spans="3:11" ht="12.75">
      <c r="C79" s="232" t="s">
        <v>186</v>
      </c>
      <c r="E79" s="225">
        <v>553.565</v>
      </c>
      <c r="G79" s="227"/>
      <c r="I79" s="229"/>
      <c r="K79" s="229"/>
    </row>
    <row r="80" spans="1:11" ht="12.75">
      <c r="A80" s="221">
        <v>10</v>
      </c>
      <c r="B80" s="222" t="s">
        <v>187</v>
      </c>
      <c r="C80" s="223" t="s">
        <v>188</v>
      </c>
      <c r="D80" s="224" t="s">
        <v>167</v>
      </c>
      <c r="E80" s="225">
        <v>4428.52</v>
      </c>
      <c r="F80" s="226">
        <v>0</v>
      </c>
      <c r="G80" s="227" t="str">
        <f>FIXED(E80*F80,3,TRUE)</f>
        <v>0,000</v>
      </c>
      <c r="I80" s="229"/>
      <c r="J80" s="228"/>
      <c r="K80" s="229"/>
    </row>
    <row r="81" spans="3:11" ht="12.75">
      <c r="C81" s="232" t="s">
        <v>189</v>
      </c>
      <c r="E81" s="225">
        <v>553.565</v>
      </c>
      <c r="G81" s="227"/>
      <c r="I81" s="229"/>
      <c r="K81" s="229"/>
    </row>
    <row r="83" spans="2:3" ht="15">
      <c r="B83" s="220" t="s">
        <v>190</v>
      </c>
      <c r="C83" s="220" t="s">
        <v>191</v>
      </c>
    </row>
    <row r="85" spans="1:11" ht="12.75">
      <c r="A85" s="221">
        <v>1</v>
      </c>
      <c r="B85" s="222" t="s">
        <v>192</v>
      </c>
      <c r="C85" s="223" t="s">
        <v>193</v>
      </c>
      <c r="D85" s="224" t="s">
        <v>167</v>
      </c>
      <c r="E85" s="225">
        <v>5.548</v>
      </c>
      <c r="F85" s="226">
        <v>0</v>
      </c>
      <c r="G85" s="227">
        <f>E85*F85</f>
        <v>0</v>
      </c>
      <c r="I85" s="229"/>
      <c r="J85" s="228"/>
      <c r="K85" s="229"/>
    </row>
    <row r="87" spans="2:3" ht="15">
      <c r="B87" s="220" t="s">
        <v>194</v>
      </c>
      <c r="C87" s="220" t="s">
        <v>195</v>
      </c>
    </row>
    <row r="89" spans="1:11" ht="12.75">
      <c r="A89" s="221">
        <v>1</v>
      </c>
      <c r="B89" s="222" t="s">
        <v>196</v>
      </c>
      <c r="C89" s="223" t="s">
        <v>197</v>
      </c>
      <c r="D89" s="224" t="s">
        <v>198</v>
      </c>
      <c r="E89" s="225">
        <v>130</v>
      </c>
      <c r="F89" s="226">
        <v>0</v>
      </c>
      <c r="G89" s="227">
        <f>E89*F89</f>
        <v>0</v>
      </c>
      <c r="I89" s="229"/>
      <c r="J89" s="228"/>
      <c r="K89" s="229"/>
    </row>
    <row r="90" spans="1:11" ht="12.75">
      <c r="A90" s="221">
        <v>2</v>
      </c>
      <c r="B90" s="222" t="s">
        <v>196</v>
      </c>
      <c r="C90" s="223" t="s">
        <v>199</v>
      </c>
      <c r="D90" s="224" t="s">
        <v>200</v>
      </c>
      <c r="E90" s="225">
        <v>1</v>
      </c>
      <c r="F90" s="226">
        <v>0</v>
      </c>
      <c r="G90" s="227">
        <f>E90*F90</f>
        <v>0</v>
      </c>
      <c r="I90" s="229"/>
      <c r="J90" s="228"/>
      <c r="K90" s="229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J16" sqref="J16:K1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0" t="s">
        <v>67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5.75" customHeigh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ht="15.7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15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5.75" customHeight="1">
      <c r="A5" s="97" t="s">
        <v>39</v>
      </c>
      <c r="B5" s="98"/>
      <c r="C5" s="196" t="s">
        <v>85</v>
      </c>
      <c r="D5" s="197"/>
      <c r="E5" s="197"/>
      <c r="F5" s="197"/>
      <c r="G5" s="197"/>
      <c r="H5" s="197"/>
      <c r="I5" s="197"/>
      <c r="J5" s="197"/>
      <c r="K5" s="198"/>
    </row>
    <row r="6" spans="1:11" ht="15.75" customHeight="1">
      <c r="A6" s="93" t="s">
        <v>40</v>
      </c>
      <c r="B6" s="94"/>
      <c r="C6" s="115" t="s">
        <v>87</v>
      </c>
      <c r="D6" s="121"/>
      <c r="E6" s="121"/>
      <c r="F6" s="121"/>
      <c r="G6" s="121"/>
      <c r="H6" s="121"/>
      <c r="I6" s="121"/>
      <c r="J6" s="121"/>
      <c r="K6" s="199"/>
    </row>
    <row r="7" spans="1:11" ht="15.75" customHeight="1">
      <c r="A7" s="213"/>
      <c r="B7" s="214"/>
      <c r="C7" s="214"/>
      <c r="D7" s="214"/>
      <c r="E7" s="214"/>
      <c r="F7" s="214"/>
      <c r="G7" s="214"/>
      <c r="H7" s="125" t="s">
        <v>54</v>
      </c>
      <c r="I7" s="183"/>
      <c r="J7" s="125" t="s">
        <v>55</v>
      </c>
      <c r="K7" s="126"/>
    </row>
    <row r="8" spans="1:11" ht="15.75" customHeight="1">
      <c r="A8" s="93" t="s">
        <v>41</v>
      </c>
      <c r="B8" s="94"/>
      <c r="C8" s="115"/>
      <c r="D8" s="121"/>
      <c r="E8" s="121"/>
      <c r="F8" s="121"/>
      <c r="G8" s="116"/>
      <c r="H8" s="115"/>
      <c r="I8" s="116"/>
      <c r="J8" s="113"/>
      <c r="K8" s="114"/>
    </row>
    <row r="9" spans="1:11" ht="15.75" customHeight="1">
      <c r="A9" s="93" t="s">
        <v>42</v>
      </c>
      <c r="B9" s="94"/>
      <c r="C9" s="115"/>
      <c r="D9" s="121"/>
      <c r="E9" s="121"/>
      <c r="F9" s="121"/>
      <c r="G9" s="116"/>
      <c r="H9" s="115"/>
      <c r="I9" s="116"/>
      <c r="J9" s="113"/>
      <c r="K9" s="114"/>
    </row>
    <row r="10" spans="1:11" ht="15.75" customHeight="1">
      <c r="A10" s="93" t="s">
        <v>43</v>
      </c>
      <c r="B10" s="94"/>
      <c r="C10" s="115"/>
      <c r="D10" s="121"/>
      <c r="E10" s="121"/>
      <c r="F10" s="121"/>
      <c r="G10" s="116"/>
      <c r="H10" s="115"/>
      <c r="I10" s="116"/>
      <c r="J10" s="113"/>
      <c r="K10" s="114"/>
    </row>
    <row r="11" spans="1:11" ht="15.75" customHeight="1">
      <c r="A11" s="93" t="s">
        <v>44</v>
      </c>
      <c r="B11" s="94"/>
      <c r="C11" s="115"/>
      <c r="D11" s="121"/>
      <c r="E11" s="121"/>
      <c r="F11" s="121"/>
      <c r="G11" s="116"/>
      <c r="H11" s="115"/>
      <c r="I11" s="116"/>
      <c r="J11" s="113"/>
      <c r="K11" s="114"/>
    </row>
    <row r="12" spans="1:11" ht="15.75" customHeight="1">
      <c r="A12" s="93" t="s">
        <v>45</v>
      </c>
      <c r="B12" s="94"/>
      <c r="C12" s="115"/>
      <c r="D12" s="121"/>
      <c r="E12" s="121"/>
      <c r="F12" s="121"/>
      <c r="G12" s="116"/>
      <c r="H12" s="115"/>
      <c r="I12" s="116"/>
      <c r="J12" s="113"/>
      <c r="K12" s="114"/>
    </row>
    <row r="13" spans="1:11" ht="15.75" customHeight="1">
      <c r="A13" s="93" t="s">
        <v>46</v>
      </c>
      <c r="B13" s="94"/>
      <c r="C13" s="115"/>
      <c r="D13" s="121"/>
      <c r="E13" s="121"/>
      <c r="F13" s="121"/>
      <c r="G13" s="116"/>
      <c r="H13" s="115"/>
      <c r="I13" s="116"/>
      <c r="J13" s="113"/>
      <c r="K13" s="114"/>
    </row>
    <row r="14" spans="1:11" ht="15.75" customHeight="1">
      <c r="A14" s="93" t="s">
        <v>47</v>
      </c>
      <c r="B14" s="94"/>
      <c r="C14" s="115"/>
      <c r="D14" s="121"/>
      <c r="E14" s="121"/>
      <c r="F14" s="121"/>
      <c r="G14" s="116"/>
      <c r="H14" s="115"/>
      <c r="I14" s="116"/>
      <c r="J14" s="113"/>
      <c r="K14" s="114"/>
    </row>
    <row r="15" spans="1:11" ht="15.75" customHeight="1">
      <c r="A15" s="93" t="s">
        <v>48</v>
      </c>
      <c r="B15" s="94"/>
      <c r="C15" s="115"/>
      <c r="D15" s="116"/>
      <c r="E15" s="81" t="s">
        <v>53</v>
      </c>
      <c r="F15" s="118">
        <v>0</v>
      </c>
      <c r="G15" s="118"/>
      <c r="H15" s="127" t="s">
        <v>82</v>
      </c>
      <c r="I15" s="127"/>
      <c r="J15" s="118">
        <v>0</v>
      </c>
      <c r="K15" s="119"/>
    </row>
    <row r="16" spans="1:11" ht="15.75" customHeight="1">
      <c r="A16" s="93" t="s">
        <v>49</v>
      </c>
      <c r="B16" s="94"/>
      <c r="C16" s="115"/>
      <c r="D16" s="116"/>
      <c r="E16" s="81" t="s">
        <v>52</v>
      </c>
      <c r="F16" s="184"/>
      <c r="G16" s="184"/>
      <c r="H16" s="117" t="s">
        <v>81</v>
      </c>
      <c r="I16" s="117"/>
      <c r="J16" s="117" t="s">
        <v>204</v>
      </c>
      <c r="K16" s="120"/>
    </row>
    <row r="17" spans="1:11" ht="15.75" customHeight="1" thickBot="1">
      <c r="A17" s="95" t="s">
        <v>50</v>
      </c>
      <c r="B17" s="96"/>
      <c r="C17" s="122"/>
      <c r="D17" s="182"/>
      <c r="E17" s="82" t="s">
        <v>51</v>
      </c>
      <c r="F17" s="122"/>
      <c r="G17" s="182"/>
      <c r="H17" s="122"/>
      <c r="I17" s="123"/>
      <c r="J17" s="123"/>
      <c r="K17" s="124"/>
    </row>
    <row r="18" spans="1:11" ht="21" customHeight="1" thickBot="1">
      <c r="A18" s="210" t="s">
        <v>56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</row>
    <row r="19" spans="1:11" ht="21.75" customHeight="1" thickBot="1">
      <c r="A19" s="189" t="s">
        <v>57</v>
      </c>
      <c r="B19" s="190"/>
      <c r="C19" s="190"/>
      <c r="D19" s="190"/>
      <c r="E19" s="191"/>
      <c r="F19" s="72"/>
      <c r="G19" s="192" t="s">
        <v>58</v>
      </c>
      <c r="H19" s="190"/>
      <c r="I19" s="190"/>
      <c r="J19" s="190"/>
      <c r="K19" s="193"/>
    </row>
    <row r="20" spans="1:11" ht="15.75" customHeight="1">
      <c r="A20" s="70">
        <v>1</v>
      </c>
      <c r="B20" s="185" t="s">
        <v>59</v>
      </c>
      <c r="C20" s="186"/>
      <c r="D20" s="99" t="s">
        <v>35</v>
      </c>
      <c r="E20" s="83">
        <v>0</v>
      </c>
      <c r="F20" s="71">
        <v>13</v>
      </c>
      <c r="G20" s="133"/>
      <c r="H20" s="134"/>
      <c r="I20" s="134"/>
      <c r="J20" s="135"/>
      <c r="K20" s="87">
        <v>0</v>
      </c>
    </row>
    <row r="21" spans="1:11" ht="15.75" customHeight="1">
      <c r="A21" s="67">
        <v>2</v>
      </c>
      <c r="B21" s="187"/>
      <c r="C21" s="188"/>
      <c r="D21" s="81" t="s">
        <v>36</v>
      </c>
      <c r="E21" s="84"/>
      <c r="F21" s="68">
        <v>14</v>
      </c>
      <c r="G21" s="115"/>
      <c r="H21" s="121"/>
      <c r="I21" s="121"/>
      <c r="J21" s="116"/>
      <c r="K21" s="88">
        <v>0</v>
      </c>
    </row>
    <row r="22" spans="1:11" ht="15.75" customHeight="1">
      <c r="A22" s="67">
        <v>3</v>
      </c>
      <c r="B22" s="194" t="s">
        <v>60</v>
      </c>
      <c r="C22" s="195"/>
      <c r="D22" s="81" t="s">
        <v>61</v>
      </c>
      <c r="E22" s="84"/>
      <c r="F22" s="68">
        <v>15</v>
      </c>
      <c r="G22" s="115"/>
      <c r="H22" s="121"/>
      <c r="I22" s="121"/>
      <c r="J22" s="116"/>
      <c r="K22" s="88">
        <v>0</v>
      </c>
    </row>
    <row r="23" spans="1:11" ht="15.75" customHeight="1" thickBot="1">
      <c r="A23" s="67">
        <v>4</v>
      </c>
      <c r="B23" s="187"/>
      <c r="C23" s="188"/>
      <c r="D23" s="81" t="s">
        <v>62</v>
      </c>
      <c r="E23" s="85"/>
      <c r="F23" s="69">
        <v>16</v>
      </c>
      <c r="G23" s="115"/>
      <c r="H23" s="121"/>
      <c r="I23" s="121"/>
      <c r="J23" s="116"/>
      <c r="K23" s="88">
        <v>0</v>
      </c>
    </row>
    <row r="24" spans="1:11" ht="15.75" customHeight="1" thickBot="1">
      <c r="A24" s="67">
        <v>5</v>
      </c>
      <c r="B24" s="166" t="s">
        <v>68</v>
      </c>
      <c r="C24" s="167"/>
      <c r="D24" s="168"/>
      <c r="E24" s="86">
        <f>SUM(E20:E23)</f>
        <v>0</v>
      </c>
      <c r="F24" s="73">
        <v>17</v>
      </c>
      <c r="G24" s="115"/>
      <c r="H24" s="121"/>
      <c r="I24" s="121"/>
      <c r="J24" s="116"/>
      <c r="K24" s="88">
        <v>0</v>
      </c>
    </row>
    <row r="25" spans="1:11" ht="15.75" customHeight="1">
      <c r="A25" s="67">
        <v>6</v>
      </c>
      <c r="B25" s="163" t="s">
        <v>69</v>
      </c>
      <c r="C25" s="164"/>
      <c r="D25" s="165"/>
      <c r="E25" s="83">
        <v>0</v>
      </c>
      <c r="F25" s="69">
        <v>18</v>
      </c>
      <c r="G25" s="115"/>
      <c r="H25" s="121"/>
      <c r="I25" s="121"/>
      <c r="J25" s="116"/>
      <c r="K25" s="88">
        <v>0</v>
      </c>
    </row>
    <row r="26" spans="1:11" ht="15.75" customHeight="1" thickBot="1">
      <c r="A26" s="67">
        <v>7</v>
      </c>
      <c r="B26" s="163" t="s">
        <v>70</v>
      </c>
      <c r="C26" s="164"/>
      <c r="D26" s="165"/>
      <c r="E26" s="85">
        <v>0</v>
      </c>
      <c r="F26" s="69">
        <v>19</v>
      </c>
      <c r="G26" s="115"/>
      <c r="H26" s="121"/>
      <c r="I26" s="121"/>
      <c r="J26" s="116"/>
      <c r="K26" s="88">
        <v>0</v>
      </c>
    </row>
    <row r="27" spans="1:11" ht="15.75" customHeight="1" thickBot="1">
      <c r="A27" s="67">
        <v>8</v>
      </c>
      <c r="B27" s="166" t="s">
        <v>71</v>
      </c>
      <c r="C27" s="167"/>
      <c r="D27" s="168"/>
      <c r="E27" s="86">
        <f>SUM(E24:E26)</f>
        <v>0</v>
      </c>
      <c r="F27" s="73">
        <v>20</v>
      </c>
      <c r="G27" s="115"/>
      <c r="H27" s="121"/>
      <c r="I27" s="121"/>
      <c r="J27" s="116"/>
      <c r="K27" s="88">
        <v>0</v>
      </c>
    </row>
    <row r="28" spans="1:11" ht="15.75" customHeight="1">
      <c r="A28" s="67">
        <v>9</v>
      </c>
      <c r="B28" s="163" t="s">
        <v>72</v>
      </c>
      <c r="C28" s="164"/>
      <c r="D28" s="165"/>
      <c r="E28" s="83">
        <v>0</v>
      </c>
      <c r="F28" s="69">
        <v>21</v>
      </c>
      <c r="G28" s="115"/>
      <c r="H28" s="121"/>
      <c r="I28" s="121"/>
      <c r="J28" s="116"/>
      <c r="K28" s="88">
        <v>0</v>
      </c>
    </row>
    <row r="29" spans="1:11" ht="15.75" customHeight="1">
      <c r="A29" s="67">
        <v>10</v>
      </c>
      <c r="B29" s="163" t="s">
        <v>73</v>
      </c>
      <c r="C29" s="164"/>
      <c r="D29" s="165"/>
      <c r="E29" s="84">
        <v>0</v>
      </c>
      <c r="F29" s="69">
        <v>22</v>
      </c>
      <c r="G29" s="115"/>
      <c r="H29" s="121"/>
      <c r="I29" s="121"/>
      <c r="J29" s="116"/>
      <c r="K29" s="88">
        <v>0</v>
      </c>
    </row>
    <row r="30" spans="1:11" ht="15.75" customHeight="1" thickBot="1">
      <c r="A30" s="67">
        <v>11</v>
      </c>
      <c r="B30" s="163" t="s">
        <v>74</v>
      </c>
      <c r="C30" s="164"/>
      <c r="D30" s="165"/>
      <c r="E30" s="85">
        <v>0</v>
      </c>
      <c r="F30" s="69">
        <v>23</v>
      </c>
      <c r="G30" s="115"/>
      <c r="H30" s="121"/>
      <c r="I30" s="121"/>
      <c r="J30" s="116"/>
      <c r="K30" s="88">
        <v>0</v>
      </c>
    </row>
    <row r="31" spans="1:11" ht="15.75" customHeight="1" thickBot="1">
      <c r="A31" s="76">
        <v>12</v>
      </c>
      <c r="B31" s="166" t="s">
        <v>75</v>
      </c>
      <c r="C31" s="167"/>
      <c r="D31" s="168"/>
      <c r="E31" s="92">
        <f>SUM(E27:E30)</f>
        <v>0</v>
      </c>
      <c r="F31" s="77">
        <v>24</v>
      </c>
      <c r="G31" s="184"/>
      <c r="H31" s="184"/>
      <c r="I31" s="184"/>
      <c r="J31" s="184"/>
      <c r="K31" s="89">
        <v>0</v>
      </c>
    </row>
    <row r="32" spans="1:11" ht="15.75" customHeight="1" thickBot="1">
      <c r="A32" s="78"/>
      <c r="B32" s="215"/>
      <c r="C32" s="216"/>
      <c r="D32" s="217"/>
      <c r="E32" s="80"/>
      <c r="F32" s="79">
        <v>25</v>
      </c>
      <c r="G32" s="136" t="s">
        <v>76</v>
      </c>
      <c r="H32" s="137"/>
      <c r="I32" s="137"/>
      <c r="J32" s="102"/>
      <c r="K32" s="90">
        <f>SUM(K20:K31)</f>
        <v>0</v>
      </c>
    </row>
    <row r="33" spans="1:11" ht="15.75" customHeight="1" thickBot="1">
      <c r="A33" s="177"/>
      <c r="B33" s="178"/>
      <c r="C33" s="178"/>
      <c r="D33" s="178"/>
      <c r="E33" s="178"/>
      <c r="F33" s="138" t="s">
        <v>63</v>
      </c>
      <c r="G33" s="139"/>
      <c r="H33" s="139"/>
      <c r="I33" s="139"/>
      <c r="J33" s="140"/>
      <c r="K33" s="141"/>
    </row>
    <row r="34" spans="1:11" ht="15.75" customHeight="1" thickBot="1">
      <c r="A34" s="177"/>
      <c r="B34" s="178"/>
      <c r="C34" s="178"/>
      <c r="D34" s="178"/>
      <c r="E34" s="178"/>
      <c r="F34" s="74">
        <v>26</v>
      </c>
      <c r="G34" s="218" t="s">
        <v>77</v>
      </c>
      <c r="H34" s="218"/>
      <c r="I34" s="218"/>
      <c r="J34" s="166"/>
      <c r="K34" s="92">
        <f>E31+K32</f>
        <v>0</v>
      </c>
    </row>
    <row r="35" spans="1:11" ht="15.75" customHeight="1">
      <c r="A35" s="177"/>
      <c r="B35" s="178"/>
      <c r="C35" s="178"/>
      <c r="D35" s="178"/>
      <c r="E35" s="178"/>
      <c r="F35" s="74">
        <v>27</v>
      </c>
      <c r="G35" s="127" t="s">
        <v>201</v>
      </c>
      <c r="H35" s="127"/>
      <c r="I35" s="127"/>
      <c r="J35" s="127"/>
      <c r="K35" s="103"/>
    </row>
    <row r="36" spans="1:11" ht="15.75" customHeight="1">
      <c r="A36" s="177"/>
      <c r="B36" s="178"/>
      <c r="C36" s="178"/>
      <c r="D36" s="178"/>
      <c r="E36" s="178"/>
      <c r="F36" s="74">
        <v>28</v>
      </c>
      <c r="G36" s="117" t="s">
        <v>203</v>
      </c>
      <c r="H36" s="127"/>
      <c r="I36" s="127"/>
      <c r="J36" s="127"/>
      <c r="K36" s="104">
        <v>0</v>
      </c>
    </row>
    <row r="37" spans="1:11" ht="15.75" customHeight="1" thickBot="1">
      <c r="A37" s="177"/>
      <c r="B37" s="178"/>
      <c r="C37" s="178"/>
      <c r="D37" s="178"/>
      <c r="E37" s="178"/>
      <c r="F37" s="74">
        <v>29</v>
      </c>
      <c r="G37" s="117" t="s">
        <v>202</v>
      </c>
      <c r="H37" s="127"/>
      <c r="I37" s="127"/>
      <c r="J37" s="127"/>
      <c r="K37" s="104">
        <v>0</v>
      </c>
    </row>
    <row r="38" spans="1:11" ht="15.75" customHeight="1" thickBot="1">
      <c r="A38" s="177"/>
      <c r="B38" s="178"/>
      <c r="C38" s="178"/>
      <c r="D38" s="178"/>
      <c r="E38" s="178"/>
      <c r="F38" s="75">
        <v>30</v>
      </c>
      <c r="G38" s="131" t="s">
        <v>83</v>
      </c>
      <c r="H38" s="131"/>
      <c r="I38" s="131"/>
      <c r="J38" s="132"/>
      <c r="K38" s="92">
        <f>SUM(K34:K37)</f>
        <v>0</v>
      </c>
    </row>
    <row r="39" spans="1:11" ht="15.7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1"/>
    </row>
    <row r="40" spans="1:11" ht="15.75" customHeight="1">
      <c r="A40" s="100"/>
      <c r="B40" s="101"/>
      <c r="C40" s="91"/>
      <c r="D40" s="172"/>
      <c r="E40" s="173"/>
      <c r="F40" s="128" t="s">
        <v>78</v>
      </c>
      <c r="G40" s="129"/>
      <c r="H40" s="130"/>
      <c r="I40" s="148" t="s">
        <v>86</v>
      </c>
      <c r="J40" s="149"/>
      <c r="K40" s="150"/>
    </row>
    <row r="41" spans="1:11" ht="15.75" customHeight="1">
      <c r="A41" s="151"/>
      <c r="B41" s="152"/>
      <c r="C41" s="153"/>
      <c r="D41" s="174"/>
      <c r="E41" s="175"/>
      <c r="F41" s="128" t="s">
        <v>79</v>
      </c>
      <c r="G41" s="129"/>
      <c r="H41" s="130"/>
      <c r="I41" s="148">
        <v>1</v>
      </c>
      <c r="J41" s="149"/>
      <c r="K41" s="150"/>
    </row>
    <row r="42" spans="1:11" ht="15.75" customHeight="1">
      <c r="A42" s="154"/>
      <c r="B42" s="155"/>
      <c r="C42" s="156"/>
      <c r="D42" s="174"/>
      <c r="E42" s="175"/>
      <c r="F42" s="128" t="s">
        <v>80</v>
      </c>
      <c r="G42" s="129"/>
      <c r="H42" s="130"/>
      <c r="I42" s="142"/>
      <c r="J42" s="143"/>
      <c r="K42" s="144"/>
    </row>
    <row r="43" spans="1:11" ht="15.75" customHeight="1">
      <c r="A43" s="157"/>
      <c r="B43" s="158"/>
      <c r="C43" s="159"/>
      <c r="D43" s="174"/>
      <c r="E43" s="175"/>
      <c r="F43" s="128"/>
      <c r="G43" s="129"/>
      <c r="H43" s="130"/>
      <c r="I43" s="148"/>
      <c r="J43" s="149"/>
      <c r="K43" s="150"/>
    </row>
    <row r="44" spans="1:11" ht="15.75" customHeight="1" thickBot="1">
      <c r="A44" s="169" t="s">
        <v>64</v>
      </c>
      <c r="B44" s="170"/>
      <c r="C44" s="171"/>
      <c r="D44" s="176" t="s">
        <v>65</v>
      </c>
      <c r="E44" s="171"/>
      <c r="F44" s="160" t="s">
        <v>66</v>
      </c>
      <c r="G44" s="161"/>
      <c r="H44" s="162"/>
      <c r="I44" s="145"/>
      <c r="J44" s="146"/>
      <c r="K44" s="147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G26:J26"/>
    <mergeCell ref="G27:J27"/>
    <mergeCell ref="G28:J28"/>
    <mergeCell ref="H17:K17"/>
    <mergeCell ref="G25:J25"/>
    <mergeCell ref="G24:J24"/>
    <mergeCell ref="J12:K12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Ekotempo</cp:lastModifiedBy>
  <cp:lastPrinted>2003-02-27T17:49:46Z</cp:lastPrinted>
  <dcterms:created xsi:type="dcterms:W3CDTF">2000-09-05T09:25:34Z</dcterms:created>
  <dcterms:modified xsi:type="dcterms:W3CDTF">2014-06-15T14:12:41Z</dcterms:modified>
  <cp:category/>
  <cp:version/>
  <cp:contentType/>
  <cp:contentStatus/>
</cp:coreProperties>
</file>