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'Rozpočet'!$A$2:$AC$261</definedName>
    <definedName name="__MAIN__Rek">'Rekap'!$B$1:$IH$36</definedName>
    <definedName name="__MAIN1__">'KrycíList'!$A$1:$L$52</definedName>
    <definedName name="__MvymF__">'Rozpočet'!#REF!</definedName>
    <definedName name="__OobjF__">'Rozpočet'!$A$8:$AC$261</definedName>
    <definedName name="__OobjF__Rek">'Rekap'!$A$8:$IK$9</definedName>
    <definedName name="__OoddF__">'Rozpočet'!$A$10:$AC$27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<sst xmlns="http://schemas.openxmlformats.org/spreadsheetml/2006/main" count="874" uniqueCount="456">
  <si>
    <t>.</t>
  </si>
  <si>
    <t>3</t>
  </si>
  <si>
    <t>B</t>
  </si>
  <si>
    <t>O</t>
  </si>
  <si>
    <t>P</t>
  </si>
  <si>
    <t>S</t>
  </si>
  <si>
    <t>U</t>
  </si>
  <si>
    <t>m</t>
  </si>
  <si>
    <t>t</t>
  </si>
  <si>
    <t>Ř</t>
  </si>
  <si>
    <t>80</t>
  </si>
  <si>
    <t>86</t>
  </si>
  <si>
    <t>Mj</t>
  </si>
  <si>
    <t>kg</t>
  </si>
  <si>
    <t>m2</t>
  </si>
  <si>
    <t>m3</t>
  </si>
  <si>
    <t>001</t>
  </si>
  <si>
    <t>002</t>
  </si>
  <si>
    <t>003</t>
  </si>
  <si>
    <t>004</t>
  </si>
  <si>
    <t>005</t>
  </si>
  <si>
    <t>043</t>
  </si>
  <si>
    <t>062</t>
  </si>
  <si>
    <t>063</t>
  </si>
  <si>
    <t>091</t>
  </si>
  <si>
    <t>094</t>
  </si>
  <si>
    <t>095</t>
  </si>
  <si>
    <t>096</t>
  </si>
  <si>
    <t>097</t>
  </si>
  <si>
    <t>099</t>
  </si>
  <si>
    <t>1+3</t>
  </si>
  <si>
    <t>3+2</t>
  </si>
  <si>
    <t>711</t>
  </si>
  <si>
    <t>764</t>
  </si>
  <si>
    <t>765</t>
  </si>
  <si>
    <t>766</t>
  </si>
  <si>
    <t>783</t>
  </si>
  <si>
    <t>HSV</t>
  </si>
  <si>
    <t>HZS</t>
  </si>
  <si>
    <t>MON</t>
  </si>
  <si>
    <t>OST</t>
  </si>
  <si>
    <t>PSV</t>
  </si>
  <si>
    <t>VRN</t>
  </si>
  <si>
    <t>jih</t>
  </si>
  <si>
    <t>kus</t>
  </si>
  <si>
    <t>.Hdr</t>
  </si>
  <si>
    <t>0,26</t>
  </si>
  <si>
    <t>12,8</t>
  </si>
  <si>
    <t>34+7</t>
  </si>
  <si>
    <t>7+34</t>
  </si>
  <si>
    <t>72,8</t>
  </si>
  <si>
    <t>80*4</t>
  </si>
  <si>
    <t>Druh</t>
  </si>
  <si>
    <t>Mzdy</t>
  </si>
  <si>
    <t>% Dph</t>
  </si>
  <si>
    <t>320+6</t>
  </si>
  <si>
    <t>46,25</t>
  </si>
  <si>
    <t>65,67</t>
  </si>
  <si>
    <t>Název</t>
  </si>
  <si>
    <t>Oddíl</t>
  </si>
  <si>
    <t>Sazba</t>
  </si>
  <si>
    <t>sever</t>
  </si>
  <si>
    <t>zdivo</t>
  </si>
  <si>
    <t>Daň</t>
  </si>
  <si>
    <t>0,6*35</t>
  </si>
  <si>
    <t>24*1,8</t>
  </si>
  <si>
    <t>35*0,5</t>
  </si>
  <si>
    <t>35*0,7</t>
  </si>
  <si>
    <t>Celkem</t>
  </si>
  <si>
    <t>Hm1[t]</t>
  </si>
  <si>
    <t>Hm2[t]</t>
  </si>
  <si>
    <t>Objekt</t>
  </si>
  <si>
    <t>Oddíly</t>
  </si>
  <si>
    <t>Základ</t>
  </si>
  <si>
    <t xml:space="preserve">sever </t>
  </si>
  <si>
    <t>0,3*185</t>
  </si>
  <si>
    <t>0,3*3,8</t>
  </si>
  <si>
    <t>0,6*185</t>
  </si>
  <si>
    <t>185*0,4</t>
  </si>
  <si>
    <t>185*0,6</t>
  </si>
  <si>
    <t>185*0,8</t>
  </si>
  <si>
    <t>Datum :</t>
  </si>
  <si>
    <t>Dodávka</t>
  </si>
  <si>
    <t>Mzdy/Mj</t>
  </si>
  <si>
    <t>Nhod/Mj</t>
  </si>
  <si>
    <t>0,25*185</t>
  </si>
  <si>
    <t>0,6*12,8</t>
  </si>
  <si>
    <t>0,6*15,6</t>
  </si>
  <si>
    <t>11163111</t>
  </si>
  <si>
    <t>14,8*1*2</t>
  </si>
  <si>
    <t>30kg/1m3</t>
  </si>
  <si>
    <t>33,9*0,3</t>
  </si>
  <si>
    <t>54877039</t>
  </si>
  <si>
    <t>54878038</t>
  </si>
  <si>
    <t>54878039</t>
  </si>
  <si>
    <t>54879038</t>
  </si>
  <si>
    <t>59217432</t>
  </si>
  <si>
    <t>60,44+90</t>
  </si>
  <si>
    <t>62833159</t>
  </si>
  <si>
    <t>98214565</t>
  </si>
  <si>
    <t>Název MJ</t>
  </si>
  <si>
    <t>Razítko:</t>
  </si>
  <si>
    <t>Sazba[%]</t>
  </si>
  <si>
    <t>Soubor :</t>
  </si>
  <si>
    <t>Základna</t>
  </si>
  <si>
    <t>0,22*12,8</t>
  </si>
  <si>
    <t>0,22*15,6</t>
  </si>
  <si>
    <t>0,9*3,2*4</t>
  </si>
  <si>
    <t>112101101</t>
  </si>
  <si>
    <t>112201101</t>
  </si>
  <si>
    <t>113106171</t>
  </si>
  <si>
    <t>113107162</t>
  </si>
  <si>
    <t>122201109</t>
  </si>
  <si>
    <t>122202201</t>
  </si>
  <si>
    <t>132201201</t>
  </si>
  <si>
    <t>162301401</t>
  </si>
  <si>
    <t>162301411</t>
  </si>
  <si>
    <t>162301421</t>
  </si>
  <si>
    <t>162601102</t>
  </si>
  <si>
    <t>171201201</t>
  </si>
  <si>
    <t>171201211</t>
  </si>
  <si>
    <t>25*1,35*2</t>
  </si>
  <si>
    <t>274211492</t>
  </si>
  <si>
    <t>274313611</t>
  </si>
  <si>
    <t>274351215</t>
  </si>
  <si>
    <t>274351216</t>
  </si>
  <si>
    <t>274361411</t>
  </si>
  <si>
    <t>311231126</t>
  </si>
  <si>
    <t>316246121</t>
  </si>
  <si>
    <t>316246141</t>
  </si>
  <si>
    <t>316381116</t>
  </si>
  <si>
    <t>317231125</t>
  </si>
  <si>
    <t>317235811</t>
  </si>
  <si>
    <t>318211116</t>
  </si>
  <si>
    <t>319201311</t>
  </si>
  <si>
    <t>319202321</t>
  </si>
  <si>
    <t>319202331</t>
  </si>
  <si>
    <t>331231126</t>
  </si>
  <si>
    <t>349121001</t>
  </si>
  <si>
    <t>349235861</t>
  </si>
  <si>
    <t>388001111</t>
  </si>
  <si>
    <t>388002111</t>
  </si>
  <si>
    <t>388002112</t>
  </si>
  <si>
    <t>388002116</t>
  </si>
  <si>
    <t>388002117</t>
  </si>
  <si>
    <t>388002118</t>
  </si>
  <si>
    <t>388002784</t>
  </si>
  <si>
    <t>411121013</t>
  </si>
  <si>
    <t>411321313</t>
  </si>
  <si>
    <t>411351101</t>
  </si>
  <si>
    <t>411351102</t>
  </si>
  <si>
    <t>411361921</t>
  </si>
  <si>
    <t>430321313</t>
  </si>
  <si>
    <t>430361321</t>
  </si>
  <si>
    <t>431351121</t>
  </si>
  <si>
    <t>431351122</t>
  </si>
  <si>
    <t>548788038</t>
  </si>
  <si>
    <t>564251111</t>
  </si>
  <si>
    <t>596211112</t>
  </si>
  <si>
    <t>622421144</t>
  </si>
  <si>
    <t>623421142</t>
  </si>
  <si>
    <t>623451132</t>
  </si>
  <si>
    <t>627452101</t>
  </si>
  <si>
    <t>627452111</t>
  </si>
  <si>
    <t>627452311</t>
  </si>
  <si>
    <t>627452312</t>
  </si>
  <si>
    <t>631313611</t>
  </si>
  <si>
    <t>632451023</t>
  </si>
  <si>
    <t>632451024</t>
  </si>
  <si>
    <t>711111001</t>
  </si>
  <si>
    <t>711141559</t>
  </si>
  <si>
    <t>711161302</t>
  </si>
  <si>
    <t>72,8*0,15</t>
  </si>
  <si>
    <t>760001112</t>
  </si>
  <si>
    <t>760001113</t>
  </si>
  <si>
    <t>762001111</t>
  </si>
  <si>
    <t>762001114</t>
  </si>
  <si>
    <t>762001115</t>
  </si>
  <si>
    <t>762001116</t>
  </si>
  <si>
    <t>762001117</t>
  </si>
  <si>
    <t>762001118</t>
  </si>
  <si>
    <t>762001119</t>
  </si>
  <si>
    <t>762002001</t>
  </si>
  <si>
    <t>762002002</t>
  </si>
  <si>
    <t>762002003</t>
  </si>
  <si>
    <t>762002004</t>
  </si>
  <si>
    <t>764141371</t>
  </si>
  <si>
    <t>764248304</t>
  </si>
  <si>
    <t>765718131</t>
  </si>
  <si>
    <t>765718331</t>
  </si>
  <si>
    <t>765728131</t>
  </si>
  <si>
    <t>767914830</t>
  </si>
  <si>
    <t>767920810</t>
  </si>
  <si>
    <t>767920840</t>
  </si>
  <si>
    <t>771591111</t>
  </si>
  <si>
    <t>783201811</t>
  </si>
  <si>
    <t>783221124</t>
  </si>
  <si>
    <t>789754144</t>
  </si>
  <si>
    <t>8,8*0,6*2</t>
  </si>
  <si>
    <t>917862111</t>
  </si>
  <si>
    <t>941955002</t>
  </si>
  <si>
    <t>953943111</t>
  </si>
  <si>
    <t>953943112</t>
  </si>
  <si>
    <t>962022391</t>
  </si>
  <si>
    <t>962032230</t>
  </si>
  <si>
    <t>962042321</t>
  </si>
  <si>
    <t>962051114</t>
  </si>
  <si>
    <t>978015291</t>
  </si>
  <si>
    <t>978023251</t>
  </si>
  <si>
    <t>978023411</t>
  </si>
  <si>
    <t>979054441</t>
  </si>
  <si>
    <t>979081111</t>
  </si>
  <si>
    <t>979081121</t>
  </si>
  <si>
    <t>979082111</t>
  </si>
  <si>
    <t>979082121</t>
  </si>
  <si>
    <t>979990101</t>
  </si>
  <si>
    <t>998151111</t>
  </si>
  <si>
    <t>998151112</t>
  </si>
  <si>
    <t>998711101</t>
  </si>
  <si>
    <t>Faktura :</t>
  </si>
  <si>
    <t>Hm1[t]/Mj</t>
  </si>
  <si>
    <t>Hm2[t]/Mj</t>
  </si>
  <si>
    <t>Sazba DPH</t>
  </si>
  <si>
    <t>Zakázka :</t>
  </si>
  <si>
    <t>Řádek</t>
  </si>
  <si>
    <t>14,8*0,6*1</t>
  </si>
  <si>
    <t>15,96+72,8</t>
  </si>
  <si>
    <t>150,44*1,8</t>
  </si>
  <si>
    <t>2,277*0,03</t>
  </si>
  <si>
    <t>24*0,7*1,2</t>
  </si>
  <si>
    <t>26/06/2014</t>
  </si>
  <si>
    <t>2742361411</t>
  </si>
  <si>
    <t>59340651.A</t>
  </si>
  <si>
    <t>Investor :</t>
  </si>
  <si>
    <t>Náklady/MJ</t>
  </si>
  <si>
    <t>Objednal :</t>
  </si>
  <si>
    <t>komunikace</t>
  </si>
  <si>
    <t>185*0,5*0,5</t>
  </si>
  <si>
    <t>185*0,6*0,1</t>
  </si>
  <si>
    <t>185*0,7*0,6</t>
  </si>
  <si>
    <t>25*0,8*1,75</t>
  </si>
  <si>
    <t>52,498+24,5</t>
  </si>
  <si>
    <t>Cena
celkem</t>
  </si>
  <si>
    <t>Cena celkem</t>
  </si>
  <si>
    <t>Normohodiny</t>
  </si>
  <si>
    <t>Vypracoval:</t>
  </si>
  <si>
    <t>Zpracoval :</t>
  </si>
  <si>
    <t>zemní práce</t>
  </si>
  <si>
    <t>Částka</t>
  </si>
  <si>
    <t>Montáž</t>
  </si>
  <si>
    <t>nátěry</t>
  </si>
  <si>
    <t>15,6*0,6*1,6</t>
  </si>
  <si>
    <t>185*0,9*0,15</t>
  </si>
  <si>
    <t>3,45*1,1*0,6</t>
  </si>
  <si>
    <t>34,8*0,4*0,4</t>
  </si>
  <si>
    <t>Odsouhlasil:</t>
  </si>
  <si>
    <t>Projektant :</t>
  </si>
  <si>
    <t>Rekapitulace</t>
  </si>
  <si>
    <t>0,15*0,65*4*7</t>
  </si>
  <si>
    <t>0,75*0,75*1,5</t>
  </si>
  <si>
    <t>1,15*1,15*1,5</t>
  </si>
  <si>
    <t>185+34,8+12,8</t>
  </si>
  <si>
    <t>20,16+35+5,28</t>
  </si>
  <si>
    <t>Název nákladu</t>
  </si>
  <si>
    <t>krytiny tvrdé</t>
  </si>
  <si>
    <t>1,1*1,1*1,05*2</t>
  </si>
  <si>
    <t>1,1*1,1*2*0,15</t>
  </si>
  <si>
    <t>0,45*0,45*1,5*7</t>
  </si>
  <si>
    <t>1,1*4*2*0,3*0,1</t>
  </si>
  <si>
    <t>Hmoty1[t] za Mj</t>
  </si>
  <si>
    <t>Hmoty2[t] za Mj</t>
  </si>
  <si>
    <t>Ostatní náklady</t>
  </si>
  <si>
    <t>Přirážky</t>
  </si>
  <si>
    <t>Počet MJ</t>
  </si>
  <si>
    <t>0,45*0,45*1,5*34</t>
  </si>
  <si>
    <t>1,15*1,15*2,85*2</t>
  </si>
  <si>
    <t>14,8*1*0,003*1,1</t>
  </si>
  <si>
    <t>24*1,2*0,003*1,1</t>
  </si>
  <si>
    <t>Dílčí DPH</t>
  </si>
  <si>
    <t>schodiště</t>
  </si>
  <si>
    <t>49,9+12,8+27,84+370</t>
  </si>
  <si>
    <t>Číslo(SKP)</t>
  </si>
  <si>
    <t>Sazba [Kč]</t>
  </si>
  <si>
    <t>Umístění :</t>
  </si>
  <si>
    <t>37,9+18,9+129,4+22,5</t>
  </si>
  <si>
    <t>pás ocel Pz 40/4-370</t>
  </si>
  <si>
    <t>vodorovné konstrukce</t>
  </si>
  <si>
    <t>ocel Pz T 50/50/5-600</t>
  </si>
  <si>
    <t>rekonstrukce oplocení</t>
  </si>
  <si>
    <t>Kurz měny :</t>
  </si>
  <si>
    <t>Množství Mj</t>
  </si>
  <si>
    <t>Popis řádku</t>
  </si>
  <si>
    <t>přesun hmot</t>
  </si>
  <si>
    <t>Celkové ostatní náklady</t>
  </si>
  <si>
    <t>1 Kč za 1 Kč</t>
  </si>
  <si>
    <t>Cena vč. DPH</t>
  </si>
  <si>
    <t>(0,15+0,15+0,3+0,3)*3,2*4</t>
  </si>
  <si>
    <t>(0,15+0,15+0,3+0,3)*4,2*1</t>
  </si>
  <si>
    <t>Množství [Mj]</t>
  </si>
  <si>
    <t>(0,15+0,15+0,3+0,3)*3,72*1</t>
  </si>
  <si>
    <t>(0,15+0,15+0,3+0,3)*3,76*1</t>
  </si>
  <si>
    <t>(0,15+0,15+0,3+0,3)*3,85*2</t>
  </si>
  <si>
    <t>(0,15+0,15+0,3+0,3)*3,97*1</t>
  </si>
  <si>
    <t>(0,15+0,15+0,3+0,3)*4,15*1</t>
  </si>
  <si>
    <t>(0,15+0,15+0,3+0,3)*4,15*4</t>
  </si>
  <si>
    <t>(0,15+0,15+0,3+0,3)*4,97*3</t>
  </si>
  <si>
    <t>(0,15+0,15+0,3+0,3)*6,15*5</t>
  </si>
  <si>
    <t>37,9+15,96+72,8+22,5+129,4</t>
  </si>
  <si>
    <t>Podlahy penetrace podkladu</t>
  </si>
  <si>
    <t>(0,15+0,15+0,3+0,3)*4,15*27</t>
  </si>
  <si>
    <t>podlahy a podlah. konstrukce</t>
  </si>
  <si>
    <t>bourání a demolice konstrukcí</t>
  </si>
  <si>
    <t>Dodatek číslo :</t>
  </si>
  <si>
    <t>Zakázka číslo :</t>
  </si>
  <si>
    <t>Archivní číslo :</t>
  </si>
  <si>
    <t>Rozpočet číslo :</t>
  </si>
  <si>
    <t>klempířské práce</t>
  </si>
  <si>
    <t>zakládání objektů</t>
  </si>
  <si>
    <t>OBRUBNIK CHOD ABO 3-10 100X10X30 A</t>
  </si>
  <si>
    <t>Položkový rozpočet</t>
  </si>
  <si>
    <t>Rozpočtové náklady</t>
  </si>
  <si>
    <t>izolace proti vodě</t>
  </si>
  <si>
    <t>Zavěsy ocel Pz brány</t>
  </si>
  <si>
    <t>Zavěsy ocel Pz branky</t>
  </si>
  <si>
    <t>doplňující konstrukce</t>
  </si>
  <si>
    <t>konstrukce truhlářské</t>
  </si>
  <si>
    <t>úpravy povrchu vnější</t>
  </si>
  <si>
    <t>Stavební objekt číslo :</t>
  </si>
  <si>
    <t>lešení a stavební výtahy</t>
  </si>
  <si>
    <t>Nosník stropní keramický POT400/902 16x17, 5x400</t>
  </si>
  <si>
    <t>Odvoz suti a vybouraných hmot na skládku do 1 km</t>
  </si>
  <si>
    <t>Seznam položek pro oddíl :</t>
  </si>
  <si>
    <t>Vyrovnání nerovného povrchu zdiva tl do 30 mm maltou</t>
  </si>
  <si>
    <t>Krytina keramická bobrovka do malty sloup do 50/50 cm</t>
  </si>
  <si>
    <t>Uložení sypaniny na skládky</t>
  </si>
  <si>
    <t>Základní rozpočtové náklady</t>
  </si>
  <si>
    <t>Krytina keramická bobrovka do malty sloup do 100/100 cm</t>
  </si>
  <si>
    <t>Krytina keramická bobrovka do malty sloup do 150/150 cm</t>
  </si>
  <si>
    <t>různé dokončovací konstrukce</t>
  </si>
  <si>
    <t>Odstranění pařezů D do 300 mm</t>
  </si>
  <si>
    <t>Krycí list [ceny uvedeny v Kč]</t>
  </si>
  <si>
    <t>Zdivo podezdívek oplocení z lomového kamene na MC 5 nebo MC 10</t>
  </si>
  <si>
    <t>Dtz a opět Mtz kulových výdustků</t>
  </si>
  <si>
    <t>Stropy deskové ze ŽB tř. C 16/20</t>
  </si>
  <si>
    <t>Výztuž stropů svařovanými sítěmi</t>
  </si>
  <si>
    <t>Zřízení bednění stropů deskových</t>
  </si>
  <si>
    <t>Účelové měrné jednotky (bez DPH)</t>
  </si>
  <si>
    <t>proražení otvorů a ost.bour.práce</t>
  </si>
  <si>
    <t>Celkové rozpočtové náklady (bezDPH)</t>
  </si>
  <si>
    <t>Odstranění bednění stropů deskových</t>
  </si>
  <si>
    <t>Základové pásy z betonu tř. C 16/20</t>
  </si>
  <si>
    <t>Zřízení bednění stěn základových pasů</t>
  </si>
  <si>
    <t>Bourání zdiva z cihel pálených nebo vápenopískových na MV nebo MVC do 1 m3</t>
  </si>
  <si>
    <t>Lešení lehké pomocné v podlah do 1,9 m</t>
  </si>
  <si>
    <t>Vyškrabání spár zdiva kamenného režného</t>
  </si>
  <si>
    <t>Daň z přidané hodnoty (Rozpočet+Ostatní)</t>
  </si>
  <si>
    <t>Odstranění bednění stěn základových pasů</t>
  </si>
  <si>
    <t>Bourání výplně oplocení ze ŽB tl do 50 mm</t>
  </si>
  <si>
    <t>Spárování zapuštěné rovné zdí z kamene MC</t>
  </si>
  <si>
    <t>Kácení stromů listnatých D kmene do 300 mm</t>
  </si>
  <si>
    <t>lak asfaltový izolační ALP - PENETRAL, sud</t>
  </si>
  <si>
    <t>Celkové náklady (Rozpočet +Ostatní) vč. DPH</t>
  </si>
  <si>
    <t>Osazení žulového bloku 30/30/30 do bet lože</t>
  </si>
  <si>
    <t>Poplatek za skládku suti - směs betonu a cihel</t>
  </si>
  <si>
    <t>Podklad nebo podsyp ze štěrkopísku ŠP tl 150 mm</t>
  </si>
  <si>
    <t>Vodorovné přemístění pařezů do 5 km D do 300 mm</t>
  </si>
  <si>
    <t>Vyškrabání spár zdiva cihelného mimo komínového</t>
  </si>
  <si>
    <t>Demontáž vrat a vrátek k oplocení plochy do 2 m2</t>
  </si>
  <si>
    <t>Schodišťová konstrukce a rampa ze ŽB tř. C 16/20</t>
  </si>
  <si>
    <t>Demontáž vrat a vrátek k oplocení plochy do 10 m2</t>
  </si>
  <si>
    <t>pás těžký asfaltovaný SKLOBIT 40 MINERAL G 200 S40</t>
  </si>
  <si>
    <t>Mazanina tl do 120 mm z betonu prostého tř. C 16/20</t>
  </si>
  <si>
    <t>Krytina železobetonových desek z TiZn lesklého plechu</t>
  </si>
  <si>
    <t>Zdivo pilířů z cihel dl 290 mm pevnosti P 25 na MC 10</t>
  </si>
  <si>
    <t>Doplnění plošných fasádních prvků vyložených do 150 mm</t>
  </si>
  <si>
    <t>Příplatek za lepivost u odkopávek v hornině tř. 1 až 3</t>
  </si>
  <si>
    <t>Vyrovnávací potěr tl do 50 mm z MC 15 provedený v pásu</t>
  </si>
  <si>
    <t>Úprava okolí domu dědí a mládeže-rekonstrukce oplocení</t>
  </si>
  <si>
    <t>Odstranění nátěrů ze zámečnických konstrukcí oškrabáním</t>
  </si>
  <si>
    <t>Vyrovnání nerovného povrchu zdiva tl do 80 mm přizděním</t>
  </si>
  <si>
    <t>Bourání zdiva nadzákladového z betonu prostého přes 1 m3</t>
  </si>
  <si>
    <t>Vyrovnání nerovného povrchu zdiva tl do 150 mm přizděním</t>
  </si>
  <si>
    <t>Demontáž rámového oplocení na ocelové sloupky výšky do 2m</t>
  </si>
  <si>
    <t>odpočet z ceny za výkup železa ze zdemontovaného oplocení</t>
  </si>
  <si>
    <t>Hloubení rýh š do 2000 mm v hornině tř. 3 objemu do 100 m3</t>
  </si>
  <si>
    <t>Montáž prefabrikátů drobné architektury hmotnosti do 1,5 t</t>
  </si>
  <si>
    <t>Spárování dlažeb nebo rigolů z cihel dl 290 mm naplocho MC</t>
  </si>
  <si>
    <t>Zdivo nosné z cihel dl 290 mm pevnosti P 20 až 25 na MC 10</t>
  </si>
  <si>
    <t>žulový blok 30/30/30cm s otvory pro zajištění křídel brány</t>
  </si>
  <si>
    <t>Odvoz suti a vybouraných hmot na skládku ZKD 1 km přes 1 km</t>
  </si>
  <si>
    <t>Spárování ukončujících desek z cihel dl 290 mm nastojato MC</t>
  </si>
  <si>
    <t>Zřízení bednění podest schodišť a ramp přímočarých v do 4 m</t>
  </si>
  <si>
    <t>dováka branky včetně všech konstrukčních ocelových Pz prvků</t>
  </si>
  <si>
    <t>Spárování zapuštěné rovné zdí, komínů nebo pilířů z cihel MC</t>
  </si>
  <si>
    <t>kotva Pz průvleková pro střední zatížení 40/4-350+šrouby M12</t>
  </si>
  <si>
    <t>Odstranění bednění podest schodišť a ramp přímočarých v do 4 m</t>
  </si>
  <si>
    <t>Poplatek za uložení odpadu ze sypaniny na skládce (skládkovné)</t>
  </si>
  <si>
    <t>Vyrovnávací potěr spádový tl do 40 mm z MC 15 provedený v pásu</t>
  </si>
  <si>
    <t>Výztuž schodišťové konstrukce a rampy betonářskou ocelí 11 373</t>
  </si>
  <si>
    <t>Bourání zdiva nadzákladového kamenného na MV nebo MVC přes 1 m3</t>
  </si>
  <si>
    <t>Ukončení vrstvy z cihel dl 290 mm lícových pevnosti P 5 naplocho</t>
  </si>
  <si>
    <t>Zdivo římsové z cihel dl 290 mm pevnosti P 20 až 25 na SMS 5 MPa</t>
  </si>
  <si>
    <t>Ukončení vrstvy z cihel dl 290 mm lícových pevnosti P 5 nastojato</t>
  </si>
  <si>
    <t>Montáž prefabrikovaných ŽB stropů ze stropních povalů dl do 4600 mm</t>
  </si>
  <si>
    <t>Vnitrostaveništní vodorovná doprava suti a vybouraných hmot do 10 m</t>
  </si>
  <si>
    <t>Doplnění zdiva hlavních a kordónových říms cihlami pálenými na maltu</t>
  </si>
  <si>
    <t>Vodorovné přemístění do 5000 m výkopku/sypaniny z horniny tř. 1 až 4</t>
  </si>
  <si>
    <t>Provedení izolace proti zemní vlhkosti pásy přitavením vodorovné NAIP</t>
  </si>
  <si>
    <t>Odstranění podkladu pl přes 50 do 200 m2 z kameniva drceného tl 200 mm</t>
  </si>
  <si>
    <t>Příplatek za zvětšený přesun pro objekty pozemní různé zděné do 1000 m</t>
  </si>
  <si>
    <t>Vodorovné přemístění kmenů stromů listnatých do 5 km D kmene do 300 mm</t>
  </si>
  <si>
    <t>Vodorovné přemístění větví stromů listnatých do 5 km D kmene do 300 mm</t>
  </si>
  <si>
    <t>Osazování výrobků do 1 kg/kus do vysekaných kapes zdiva bez jejich dodání</t>
  </si>
  <si>
    <t>Osazování výrobků do 5 kg/kus do vysekaných kapes zdiva bez jejich dodání</t>
  </si>
  <si>
    <t>Rozebrání dlažeb vozovek pl do 50 m2 ze zámkové dlažby do lože z kameniva</t>
  </si>
  <si>
    <t>Dod + MTZ dřev modřínové výplně oplocení vč. Nátěru 1xnap+2xlazura dl. 3,2</t>
  </si>
  <si>
    <t>Dod + MTZ dřev modřínové výplně oplocení vč. Nátěru 1xnap+2xlazura dl. 4,2</t>
  </si>
  <si>
    <t>Kladení zámkové dlažby komunikací pro pěší tl 60 mm skupiny A pl do 300 m2</t>
  </si>
  <si>
    <t>Dod + MTZ dřev modřínové výplně oplocení vč. Nátěru 1xnap+2xlazura dl. 3,72</t>
  </si>
  <si>
    <t>Dod + MTZ dřev modřínové výplně oplocení vč. Nátěru 1xnap+2xlazura dl. 3,85</t>
  </si>
  <si>
    <t>Dod + MTZ dřev modřínové výplně oplocení vč. Nátěru 1xnap+2xlazura dl. 3,97</t>
  </si>
  <si>
    <t>Dod + MTZ dřev modřínové výplně oplocení vč. Nátěru 1xnap+2xlazura dl. 4,15</t>
  </si>
  <si>
    <t>Dod + MTZ dřev modřínové výplně oplocení vč. Nátěru 1xnap+2xlazura dl. 4,97</t>
  </si>
  <si>
    <t>Dod + MTZ dřev modřínové výplně oplocení vč. Nátěru 1xnap+2xlazura dl. 6,15</t>
  </si>
  <si>
    <t>Krycí desky tl do 100 mm z betonu tř. C 12/15 až C 16/20 s přesahy do 70 mm</t>
  </si>
  <si>
    <t>Oplechování rovné římsy mechanicky kotvené z TiZn lesklého plechu rš 330 mm</t>
  </si>
  <si>
    <t>Vnější omítka pilířů a sloupů cementová ploch rovných hladká složitosti III</t>
  </si>
  <si>
    <t>Dod + MTZ dřev modřínové výplně oplocení vč. Nátěru 1xnap+2xlazura -dl. 4,15</t>
  </si>
  <si>
    <t>Příplatek k základovým pásům z lomového kamene za jednostranné lícování zdiva</t>
  </si>
  <si>
    <t>Vnitrostaveništní vodorovná doprava suti a vybouraných hmot ZKD 5 m přes 10 m</t>
  </si>
  <si>
    <t>Modelace hlavy sloupků do tvaru jehlanu zakladna 45/45 v.50cm z cihel a betonu</t>
  </si>
  <si>
    <t>Odkopávky a prokopávky nezapažené pro silnice objemu do 100 m3 v hornině tř. 3</t>
  </si>
  <si>
    <t>Vnější omítka stěn a štítů vápenná nebo vápenocementová štuková složitosti III</t>
  </si>
  <si>
    <t>C:\RozpNz\Data\Kovařík - 144,Oprava oplocení zahrady Střeleckého Domu Krnov.o32</t>
  </si>
  <si>
    <t>Modelace hlavy sloupků do tvaru jehlanu zakladna 75/75 v.50 cm z cihel a betonu</t>
  </si>
  <si>
    <t>Provedení izolace proti zemní vlhkosti vodorovné za studena nátěrem penetračním</t>
  </si>
  <si>
    <t>Výztuž základových pasů, prahů, věnců a ostruh ze svařovaných sítí do 3,5 kg/m2</t>
  </si>
  <si>
    <t>Modelace hlavy sloupků do tvaru jehlanu zakladna 115/115 v.50 cm z cihel a betonu</t>
  </si>
  <si>
    <t>Otlučení vnějších omítek MV nebo MVC stupeň složitosti I až IV o rozsahu do 100 %</t>
  </si>
  <si>
    <t>Očištění vybouraných z desek nebo dlaždic s původním spárováním z kameniva těženého</t>
  </si>
  <si>
    <t>Nátěry syntetické KDK barva dražší matný povrch 2x antikorozní, 1x základní, 1x email</t>
  </si>
  <si>
    <t>Oprava hlavy sloupů 60/60, nová profilace, doplnění 30%, vyrovnání omítkou cementovou</t>
  </si>
  <si>
    <t>Přesun hmot tonážní pro izolace proti vodě, vlhkosti a plynům v objektech výšky do 6 m</t>
  </si>
  <si>
    <t>Dodávka a montáž 2kř dřev modřínové brány š.350 v.260 vč. kování a nátěru 1xnap+2xlazura</t>
  </si>
  <si>
    <t>Přesun hmot pro oplocení nebo objekty pozemní různé zděné z cihel nebo tvárnic v do 10 m</t>
  </si>
  <si>
    <t>Izolace proti zemní vlhkosti stěn foliemi nopovými pro běžné podmínky tl. 0,4 mm šířky 1,0 m</t>
  </si>
  <si>
    <t>Oprava a doplnění 30% hlavy sloupků do tvaru jehlanu zakladna 75/75 v.50 cm z cihel a betonu</t>
  </si>
  <si>
    <t>Osazení chodníkového obrubníku betonového stojatého s boční opěrou do lože z betonu prostého</t>
  </si>
  <si>
    <t>Oprava a doplnění 30% hlavy sloupků do tvaru jehlanu zakladna 115/115 v.50 cm z cihel a betonu</t>
  </si>
  <si>
    <t>Vnější omítka pilířů a sloupů vápenná nebo vápenocementová ploch rovných štuková složitosti III</t>
  </si>
  <si>
    <t>atyp kotva pro sloupek, jekl Pz 50/50/5-750 + pasovina 60/6-100+2x 50/5-425 , vše Pz+šrouby M12</t>
  </si>
  <si>
    <t>brána bude pouze na severní straně ,
dováka brány včetně všech konstrukčních ocelových Pz prvků</t>
  </si>
  <si>
    <t>Dod + MTZ dřev modřínové výplně oplocení vč.Nátěru 1xnap+2xlaz dl.3,76-namísto brány na jižní straně</t>
  </si>
  <si>
    <t>Dod + MTZ dřev modřínové výplně oplocení vč.Nátěru 1xnap+2xlazdl.4,15-namísto brány na východ straně</t>
  </si>
  <si>
    <t>Dodávka a montáž 1kř dřev modřínové branky š.85 v.190 vč. kování a nátěru1xnap+2xlazu - Jižní strana</t>
  </si>
  <si>
    <t>Dodávka a montáž dřev 1kř branky modřínové š.85 v.180 vč. kování a nátěru 1xnap+2xlaz-Severní strana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</si>
</sst>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340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223</v>
      </c>
      <c r="C4" s="146" t="s">
        <v>377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219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313</v>
      </c>
      <c r="C6" s="149"/>
      <c r="D6" s="150"/>
      <c r="E6" s="150"/>
      <c r="F6" s="13" t="s">
        <v>283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327</v>
      </c>
      <c r="C7" s="149"/>
      <c r="D7" s="150"/>
      <c r="E7" s="150"/>
      <c r="F7" s="13" t="s">
        <v>233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315</v>
      </c>
      <c r="C8" s="149"/>
      <c r="D8" s="150" t="s">
        <v>433</v>
      </c>
      <c r="E8" s="150"/>
      <c r="F8" s="13" t="s">
        <v>235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312</v>
      </c>
      <c r="C9" s="149"/>
      <c r="D9" s="150"/>
      <c r="E9" s="150"/>
      <c r="F9" s="13" t="s">
        <v>256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314</v>
      </c>
      <c r="C10" s="149"/>
      <c r="D10" s="149"/>
      <c r="E10" s="149"/>
      <c r="F10" s="13" t="s">
        <v>246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81</v>
      </c>
      <c r="C11" s="149"/>
      <c r="D11" s="152" t="s">
        <v>230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289</v>
      </c>
      <c r="C12" s="151"/>
      <c r="D12" s="153" t="s">
        <v>294</v>
      </c>
      <c r="E12" s="153"/>
      <c r="F12" s="13" t="s">
        <v>103</v>
      </c>
      <c r="G12" s="149" t="s">
        <v>433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320</v>
      </c>
      <c r="C13" s="154"/>
      <c r="D13" s="154"/>
      <c r="E13" s="154"/>
      <c r="F13" s="154"/>
      <c r="G13" s="155" t="s">
        <v>271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72</v>
      </c>
      <c r="C14" s="15" t="s">
        <v>82</v>
      </c>
      <c r="D14" s="15" t="s">
        <v>249</v>
      </c>
      <c r="E14" s="16" t="s">
        <v>38</v>
      </c>
      <c r="F14" s="17" t="s">
        <v>272</v>
      </c>
      <c r="G14" s="156" t="s">
        <v>263</v>
      </c>
      <c r="H14" s="156"/>
      <c r="I14" s="156"/>
      <c r="J14" s="19" t="s">
        <v>248</v>
      </c>
      <c r="K14" s="20" t="s">
        <v>222</v>
      </c>
      <c r="L14" s="12"/>
    </row>
    <row r="15" spans="1:12" ht="15" customHeight="1">
      <c r="A15" s="6"/>
      <c r="B15" s="21" t="s">
        <v>37</v>
      </c>
      <c r="C15" s="22">
        <f>SUMIF(Rozpočet!F9:F262,B15,Rozpočet!L9:L262)</f>
        <v>0</v>
      </c>
      <c r="D15" s="22">
        <f>SUMIF(Rozpočet!F9:F262,B15,Rozpočet!M9:M262)</f>
        <v>0</v>
      </c>
      <c r="E15" s="23">
        <f>SUMIF(Rozpočet!F9:F262,B15,Rozpočet!N9:N262)</f>
        <v>0</v>
      </c>
      <c r="F15" s="24">
        <f>SUMIF(Rozpočet!F9:F262,B15,Rozpočet!O9:O262)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41</v>
      </c>
      <c r="C16" s="22">
        <f>SUMIF(Rozpočet!F9:F262,B16,Rozpočet!L9:L262)</f>
        <v>0</v>
      </c>
      <c r="D16" s="22">
        <f>SUMIF(Rozpočet!F9:F262,B16,Rozpočet!M9:M262)</f>
        <v>0</v>
      </c>
      <c r="E16" s="23">
        <f>SUMIF(Rozpočet!F9:F262,B16,Rozpočet!N9:N262)</f>
        <v>0</v>
      </c>
      <c r="F16" s="24">
        <f>SUMIF(Rozpočet!F9:F262,B16,Rozpočet!O9:O262)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39</v>
      </c>
      <c r="C17" s="22">
        <f>SUMIF(Rozpočet!F9:F262,B17,Rozpočet!L9:L262)</f>
        <v>0</v>
      </c>
      <c r="D17" s="22">
        <f>SUMIF(Rozpočet!F9:F262,B17,Rozpočet!M9:M262)</f>
        <v>0</v>
      </c>
      <c r="E17" s="23">
        <f>SUMIF(Rozpočet!F9:F262,B17,Rozpočet!N9:N262)</f>
        <v>0</v>
      </c>
      <c r="F17" s="24">
        <f>SUMIF(Rozpočet!F9:F262,B17,Rozpočet!O9:O262)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42</v>
      </c>
      <c r="C18" s="22">
        <f>SUMIF(Rozpočet!F9:F262,B18,Rozpočet!L9:L262)</f>
        <v>0</v>
      </c>
      <c r="D18" s="22">
        <f>SUMIF(Rozpočet!F9:F262,B18,Rozpočet!M9:M262)</f>
        <v>0</v>
      </c>
      <c r="E18" s="23">
        <f>SUMIF(Rozpočet!F9:F262,B18,Rozpočet!N9:N262)</f>
        <v>0</v>
      </c>
      <c r="F18" s="24">
        <f>SUMIF(Rozpočet!F9:F262,B18,Rozpočet!O9:O262)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40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68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335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272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348</v>
      </c>
      <c r="C23" s="162"/>
      <c r="D23" s="162"/>
      <c r="E23" s="163">
        <f>E21+E22</f>
        <v>0</v>
      </c>
      <c r="F23" s="163"/>
      <c r="G23" s="164" t="s">
        <v>293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355</v>
      </c>
      <c r="C25" s="166"/>
      <c r="D25" s="166"/>
      <c r="E25" s="166"/>
      <c r="F25" s="166"/>
      <c r="G25" s="167" t="s">
        <v>278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102</v>
      </c>
      <c r="C26" s="168" t="s">
        <v>73</v>
      </c>
      <c r="D26" s="168"/>
      <c r="E26" s="169" t="s">
        <v>63</v>
      </c>
      <c r="F26" s="169"/>
      <c r="G26" s="18"/>
      <c r="H26" s="156" t="s">
        <v>104</v>
      </c>
      <c r="I26" s="156"/>
      <c r="J26" s="170" t="s">
        <v>63</v>
      </c>
      <c r="K26" s="170"/>
      <c r="L26" s="12"/>
    </row>
    <row r="27" spans="1:12" ht="15" customHeight="1">
      <c r="A27" s="6"/>
      <c r="B27" s="31">
        <v>21</v>
      </c>
      <c r="C27" s="171">
        <f>SUMIF(Rozpočet!T9:T262,B27,Rozpočet!K9:K262)+H27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SUMIF(Rozpočet!T9:T262,B28,Rozpočet!K9:K262)+H28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361</v>
      </c>
      <c r="C32" s="179"/>
      <c r="D32" s="179"/>
      <c r="E32" s="179"/>
      <c r="F32" s="179"/>
      <c r="G32" s="180" t="s">
        <v>346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100</v>
      </c>
      <c r="H33" s="182"/>
      <c r="I33" s="182"/>
      <c r="J33" s="15" t="s">
        <v>273</v>
      </c>
      <c r="K33" s="33" t="s">
        <v>234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245</v>
      </c>
      <c r="C37" s="183"/>
      <c r="D37" s="183"/>
      <c r="E37" s="183" t="s">
        <v>255</v>
      </c>
      <c r="F37" s="183"/>
      <c r="G37" s="183"/>
      <c r="H37" s="183"/>
      <c r="I37" s="183" t="s">
        <v>101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257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223</v>
      </c>
      <c r="C2" s="41"/>
      <c r="D2" s="188">
        <f>KrycíList!D6</f>
        <v>0</v>
      </c>
      <c r="E2" s="188"/>
      <c r="F2" s="188"/>
      <c r="G2" s="42" t="str">
        <f>KrycíList!C4</f>
        <v>Úprava okolí domu dědí a mládeže-rekonstrukce oplocení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71</v>
      </c>
      <c r="C5" s="56" t="s">
        <v>59</v>
      </c>
      <c r="D5" s="57" t="s">
        <v>52</v>
      </c>
      <c r="E5" s="56" t="s">
        <v>9</v>
      </c>
      <c r="F5" s="56" t="s">
        <v>281</v>
      </c>
      <c r="G5" s="56" t="s">
        <v>291</v>
      </c>
      <c r="H5" s="56" t="s">
        <v>68</v>
      </c>
      <c r="I5" s="56" t="s">
        <v>82</v>
      </c>
      <c r="J5" s="56" t="s">
        <v>249</v>
      </c>
      <c r="K5" s="58" t="s">
        <v>38</v>
      </c>
      <c r="L5" s="59" t="s">
        <v>272</v>
      </c>
      <c r="M5" s="59" t="s">
        <v>69</v>
      </c>
      <c r="N5" s="59" t="s">
        <v>70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SUMIF($D8:$D28,"B",H8:H28)</f>
        <v>0</v>
      </c>
      <c r="I6" s="67">
        <f t="shared" si="0"/>
        <v>153698.125</v>
      </c>
      <c r="J6" s="67">
        <f t="shared" si="0"/>
        <v>3075159.5761753577</v>
      </c>
      <c r="K6" s="67">
        <f t="shared" si="0"/>
        <v>0</v>
      </c>
      <c r="L6" s="67">
        <f t="shared" si="0"/>
        <v>0</v>
      </c>
      <c r="M6" s="68">
        <f t="shared" si="0"/>
        <v>650.9301056324756</v>
      </c>
      <c r="N6" s="68">
        <f t="shared" si="0"/>
        <v>357.50025000000005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16</v>
      </c>
      <c r="C8" s="70"/>
      <c r="D8" s="69" t="s">
        <v>2</v>
      </c>
      <c r="E8" s="70"/>
      <c r="F8" s="71"/>
      <c r="G8" s="72" t="s">
        <v>288</v>
      </c>
      <c r="H8" s="73"/>
      <c r="I8" s="74">
        <v>153698.125</v>
      </c>
      <c r="J8" s="74">
        <v>3075159.5761753577</v>
      </c>
      <c r="K8" s="74"/>
      <c r="L8" s="74"/>
      <c r="M8" s="68">
        <v>650.9301056324756</v>
      </c>
      <c r="N8" s="68">
        <v>357.50025000000005</v>
      </c>
      <c r="O8" s="37"/>
    </row>
    <row r="9" spans="1:15" ht="13.5" customHeight="1">
      <c r="A9" s="37"/>
      <c r="B9" s="37"/>
      <c r="C9" s="75" t="s">
        <v>16</v>
      </c>
      <c r="D9" s="76" t="s">
        <v>3</v>
      </c>
      <c r="E9" s="77"/>
      <c r="F9" s="77" t="s">
        <v>37</v>
      </c>
      <c r="G9" s="78" t="s">
        <v>247</v>
      </c>
      <c r="H9" s="79"/>
      <c r="I9" s="80"/>
      <c r="J9" s="80">
        <v>95872.068</v>
      </c>
      <c r="K9" s="80"/>
      <c r="L9" s="80"/>
      <c r="M9" s="81">
        <v>0.00024836399999998975</v>
      </c>
      <c r="N9" s="81">
        <v>31.02</v>
      </c>
      <c r="O9" s="37"/>
    </row>
    <row r="10" spans="2:15" ht="13.5" customHeight="1">
      <c r="B10" s="37"/>
      <c r="C10" s="75" t="s">
        <v>17</v>
      </c>
      <c r="D10" s="76" t="s">
        <v>3</v>
      </c>
      <c r="E10" s="77"/>
      <c r="F10" s="77" t="s">
        <v>37</v>
      </c>
      <c r="G10" s="78" t="s">
        <v>317</v>
      </c>
      <c r="H10" s="79"/>
      <c r="I10" s="80">
        <v>3200</v>
      </c>
      <c r="J10" s="80">
        <v>193567.42599999998</v>
      </c>
      <c r="K10" s="80"/>
      <c r="L10" s="80"/>
      <c r="M10" s="81">
        <v>145.18202828812707</v>
      </c>
      <c r="N10" s="81"/>
      <c r="O10" s="37"/>
    </row>
    <row r="11" spans="2:15" ht="13.5" customHeight="1">
      <c r="B11" s="37"/>
      <c r="C11" s="75" t="s">
        <v>18</v>
      </c>
      <c r="D11" s="76" t="s">
        <v>3</v>
      </c>
      <c r="E11" s="77"/>
      <c r="F11" s="77" t="s">
        <v>37</v>
      </c>
      <c r="G11" s="78" t="s">
        <v>62</v>
      </c>
      <c r="H11" s="79"/>
      <c r="I11" s="80"/>
      <c r="J11" s="80">
        <v>820752.9119999999</v>
      </c>
      <c r="K11" s="80"/>
      <c r="L11" s="80"/>
      <c r="M11" s="81">
        <v>359.3762324041879</v>
      </c>
      <c r="N11" s="81"/>
      <c r="O11" s="37"/>
    </row>
    <row r="12" spans="2:15" ht="13.5" customHeight="1">
      <c r="B12" s="37"/>
      <c r="C12" s="75" t="s">
        <v>19</v>
      </c>
      <c r="D12" s="76" t="s">
        <v>3</v>
      </c>
      <c r="E12" s="77"/>
      <c r="F12" s="77" t="s">
        <v>37</v>
      </c>
      <c r="G12" s="78" t="s">
        <v>286</v>
      </c>
      <c r="H12" s="79"/>
      <c r="I12" s="80">
        <v>1940</v>
      </c>
      <c r="J12" s="80">
        <v>8311.24</v>
      </c>
      <c r="K12" s="80"/>
      <c r="L12" s="80"/>
      <c r="M12" s="81">
        <v>2.684904865396371</v>
      </c>
      <c r="N12" s="81"/>
      <c r="O12" s="37"/>
    </row>
    <row r="13" spans="2:15" ht="13.5" customHeight="1">
      <c r="B13" s="37"/>
      <c r="C13" s="75" t="s">
        <v>20</v>
      </c>
      <c r="D13" s="76" t="s">
        <v>3</v>
      </c>
      <c r="E13" s="77"/>
      <c r="F13" s="77" t="s">
        <v>37</v>
      </c>
      <c r="G13" s="78" t="s">
        <v>236</v>
      </c>
      <c r="H13" s="79"/>
      <c r="I13" s="80"/>
      <c r="J13" s="80">
        <v>40035.6</v>
      </c>
      <c r="K13" s="80"/>
      <c r="L13" s="80"/>
      <c r="M13" s="81">
        <v>51.19751999998638</v>
      </c>
      <c r="N13" s="81"/>
      <c r="O13" s="37"/>
    </row>
    <row r="14" spans="2:15" ht="13.5" customHeight="1">
      <c r="B14" s="37"/>
      <c r="C14" s="75" t="s">
        <v>21</v>
      </c>
      <c r="D14" s="76" t="s">
        <v>3</v>
      </c>
      <c r="E14" s="77"/>
      <c r="F14" s="77" t="s">
        <v>37</v>
      </c>
      <c r="G14" s="78" t="s">
        <v>279</v>
      </c>
      <c r="H14" s="79"/>
      <c r="I14" s="80"/>
      <c r="J14" s="80">
        <v>18063.921000000002</v>
      </c>
      <c r="K14" s="80"/>
      <c r="L14" s="80"/>
      <c r="M14" s="81">
        <v>5.401206184770097</v>
      </c>
      <c r="N14" s="81"/>
      <c r="O14" s="37"/>
    </row>
    <row r="15" spans="2:15" ht="13.5" customHeight="1">
      <c r="B15" s="37"/>
      <c r="C15" s="75" t="s">
        <v>22</v>
      </c>
      <c r="D15" s="76" t="s">
        <v>3</v>
      </c>
      <c r="E15" s="77"/>
      <c r="F15" s="77" t="s">
        <v>37</v>
      </c>
      <c r="G15" s="78" t="s">
        <v>326</v>
      </c>
      <c r="H15" s="79"/>
      <c r="I15" s="80"/>
      <c r="J15" s="80">
        <v>407180.2460000001</v>
      </c>
      <c r="K15" s="80"/>
      <c r="L15" s="80"/>
      <c r="M15" s="81">
        <v>39.045062262999124</v>
      </c>
      <c r="N15" s="81"/>
      <c r="O15" s="37"/>
    </row>
    <row r="16" spans="2:15" ht="13.5" customHeight="1">
      <c r="B16" s="37"/>
      <c r="C16" s="75" t="s">
        <v>23</v>
      </c>
      <c r="D16" s="76" t="s">
        <v>3</v>
      </c>
      <c r="E16" s="77"/>
      <c r="F16" s="77" t="s">
        <v>37</v>
      </c>
      <c r="G16" s="78" t="s">
        <v>310</v>
      </c>
      <c r="H16" s="79"/>
      <c r="I16" s="80"/>
      <c r="J16" s="80">
        <v>54077.9464</v>
      </c>
      <c r="K16" s="80"/>
      <c r="L16" s="80"/>
      <c r="M16" s="81">
        <v>33.29822604000871</v>
      </c>
      <c r="N16" s="81"/>
      <c r="O16" s="37"/>
    </row>
    <row r="17" spans="2:15" ht="13.5" customHeight="1">
      <c r="B17" s="37"/>
      <c r="C17" s="75" t="s">
        <v>24</v>
      </c>
      <c r="D17" s="76" t="s">
        <v>3</v>
      </c>
      <c r="E17" s="77"/>
      <c r="F17" s="77" t="s">
        <v>37</v>
      </c>
      <c r="G17" s="78" t="s">
        <v>324</v>
      </c>
      <c r="H17" s="79"/>
      <c r="I17" s="80">
        <v>4165</v>
      </c>
      <c r="J17" s="80">
        <v>6300</v>
      </c>
      <c r="K17" s="80"/>
      <c r="L17" s="80"/>
      <c r="M17" s="81">
        <v>6.776832999998628</v>
      </c>
      <c r="N17" s="81"/>
      <c r="O17" s="37"/>
    </row>
    <row r="18" spans="2:15" ht="13.5" customHeight="1">
      <c r="B18" s="37"/>
      <c r="C18" s="75" t="s">
        <v>25</v>
      </c>
      <c r="D18" s="76" t="s">
        <v>3</v>
      </c>
      <c r="E18" s="77"/>
      <c r="F18" s="77" t="s">
        <v>37</v>
      </c>
      <c r="G18" s="78" t="s">
        <v>328</v>
      </c>
      <c r="H18" s="79"/>
      <c r="I18" s="80"/>
      <c r="J18" s="80">
        <v>3570</v>
      </c>
      <c r="K18" s="80"/>
      <c r="L18" s="80"/>
      <c r="M18" s="81">
        <v>0.10145099999999613</v>
      </c>
      <c r="N18" s="81"/>
      <c r="O18" s="37"/>
    </row>
    <row r="19" spans="2:15" ht="13.5" customHeight="1">
      <c r="B19" s="37"/>
      <c r="C19" s="75" t="s">
        <v>26</v>
      </c>
      <c r="D19" s="76" t="s">
        <v>3</v>
      </c>
      <c r="E19" s="77"/>
      <c r="F19" s="77" t="s">
        <v>37</v>
      </c>
      <c r="G19" s="78" t="s">
        <v>338</v>
      </c>
      <c r="H19" s="79"/>
      <c r="I19" s="80">
        <v>120358</v>
      </c>
      <c r="J19" s="80">
        <v>31103.6</v>
      </c>
      <c r="K19" s="80"/>
      <c r="L19" s="80"/>
      <c r="M19" s="81">
        <v>5.599320000001528</v>
      </c>
      <c r="N19" s="81"/>
      <c r="O19" s="37"/>
    </row>
    <row r="20" spans="2:15" ht="13.5" customHeight="1">
      <c r="B20" s="37"/>
      <c r="C20" s="75" t="s">
        <v>27</v>
      </c>
      <c r="D20" s="76" t="s">
        <v>3</v>
      </c>
      <c r="E20" s="77"/>
      <c r="F20" s="77" t="s">
        <v>37</v>
      </c>
      <c r="G20" s="78" t="s">
        <v>311</v>
      </c>
      <c r="H20" s="79"/>
      <c r="I20" s="80"/>
      <c r="J20" s="80">
        <v>127454.93800000002</v>
      </c>
      <c r="K20" s="80"/>
      <c r="L20" s="80"/>
      <c r="M20" s="81"/>
      <c r="N20" s="81">
        <v>307.52395</v>
      </c>
      <c r="O20" s="37"/>
    </row>
    <row r="21" spans="2:15" ht="13.5" customHeight="1">
      <c r="B21" s="37"/>
      <c r="C21" s="75" t="s">
        <v>28</v>
      </c>
      <c r="D21" s="76" t="s">
        <v>3</v>
      </c>
      <c r="E21" s="77"/>
      <c r="F21" s="77" t="s">
        <v>37</v>
      </c>
      <c r="G21" s="78" t="s">
        <v>347</v>
      </c>
      <c r="H21" s="79"/>
      <c r="I21" s="80"/>
      <c r="J21" s="80">
        <v>286021.58872500004</v>
      </c>
      <c r="K21" s="80"/>
      <c r="L21" s="80"/>
      <c r="M21" s="81"/>
      <c r="N21" s="81">
        <v>18.956300000000002</v>
      </c>
      <c r="O21" s="37"/>
    </row>
    <row r="22" spans="2:15" ht="13.5" customHeight="1">
      <c r="B22" s="37"/>
      <c r="C22" s="75" t="s">
        <v>29</v>
      </c>
      <c r="D22" s="76" t="s">
        <v>3</v>
      </c>
      <c r="E22" s="77"/>
      <c r="F22" s="77" t="s">
        <v>37</v>
      </c>
      <c r="G22" s="78" t="s">
        <v>292</v>
      </c>
      <c r="H22" s="79"/>
      <c r="I22" s="80"/>
      <c r="J22" s="80">
        <v>412038.75686535705</v>
      </c>
      <c r="K22" s="80"/>
      <c r="L22" s="80"/>
      <c r="M22" s="81"/>
      <c r="N22" s="81"/>
      <c r="O22" s="37"/>
    </row>
    <row r="23" spans="2:15" ht="13.5" customHeight="1">
      <c r="B23" s="37"/>
      <c r="C23" s="75" t="s">
        <v>32</v>
      </c>
      <c r="D23" s="76" t="s">
        <v>3</v>
      </c>
      <c r="E23" s="77"/>
      <c r="F23" s="77" t="s">
        <v>41</v>
      </c>
      <c r="G23" s="78" t="s">
        <v>321</v>
      </c>
      <c r="H23" s="79"/>
      <c r="I23" s="80">
        <v>24035.125</v>
      </c>
      <c r="J23" s="80">
        <v>23686.45318500001</v>
      </c>
      <c r="K23" s="80"/>
      <c r="L23" s="80"/>
      <c r="M23" s="81">
        <v>1.0153706250000105</v>
      </c>
      <c r="N23" s="81"/>
      <c r="O23" s="37"/>
    </row>
    <row r="24" spans="2:15" ht="13.5" customHeight="1">
      <c r="B24" s="37"/>
      <c r="C24" s="75" t="s">
        <v>33</v>
      </c>
      <c r="D24" s="76" t="s">
        <v>3</v>
      </c>
      <c r="E24" s="77"/>
      <c r="F24" s="77" t="s">
        <v>41</v>
      </c>
      <c r="G24" s="78" t="s">
        <v>316</v>
      </c>
      <c r="H24" s="79"/>
      <c r="I24" s="80"/>
      <c r="J24" s="80">
        <v>9547.2</v>
      </c>
      <c r="K24" s="80"/>
      <c r="L24" s="80"/>
      <c r="M24" s="81">
        <v>0.05371817600001606</v>
      </c>
      <c r="N24" s="81"/>
      <c r="O24" s="37"/>
    </row>
    <row r="25" spans="2:15" ht="13.5" customHeight="1">
      <c r="B25" s="37"/>
      <c r="C25" s="75" t="s">
        <v>34</v>
      </c>
      <c r="D25" s="76" t="s">
        <v>3</v>
      </c>
      <c r="E25" s="77"/>
      <c r="F25" s="77" t="s">
        <v>41</v>
      </c>
      <c r="G25" s="78" t="s">
        <v>264</v>
      </c>
      <c r="H25" s="79"/>
      <c r="I25" s="80"/>
      <c r="J25" s="80">
        <v>53815</v>
      </c>
      <c r="K25" s="80"/>
      <c r="L25" s="80"/>
      <c r="M25" s="81">
        <v>1.1975856079998821</v>
      </c>
      <c r="N25" s="81"/>
      <c r="O25" s="37"/>
    </row>
    <row r="26" spans="2:15" ht="13.5" customHeight="1">
      <c r="B26" s="37"/>
      <c r="C26" s="75" t="s">
        <v>35</v>
      </c>
      <c r="D26" s="76" t="s">
        <v>3</v>
      </c>
      <c r="E26" s="77"/>
      <c r="F26" s="77" t="s">
        <v>41</v>
      </c>
      <c r="G26" s="78" t="s">
        <v>325</v>
      </c>
      <c r="H26" s="79"/>
      <c r="I26" s="80"/>
      <c r="J26" s="80">
        <v>483600</v>
      </c>
      <c r="K26" s="80"/>
      <c r="L26" s="80"/>
      <c r="M26" s="81"/>
      <c r="N26" s="81"/>
      <c r="O26" s="37"/>
    </row>
    <row r="27" spans="2:15" ht="13.5" customHeight="1">
      <c r="B27" s="37"/>
      <c r="C27" s="75" t="s">
        <v>36</v>
      </c>
      <c r="D27" s="76" t="s">
        <v>3</v>
      </c>
      <c r="E27" s="77"/>
      <c r="F27" s="77" t="s">
        <v>41</v>
      </c>
      <c r="G27" s="78" t="s">
        <v>250</v>
      </c>
      <c r="H27" s="79"/>
      <c r="I27" s="80"/>
      <c r="J27" s="80">
        <v>160.68</v>
      </c>
      <c r="K27" s="80"/>
      <c r="L27" s="80"/>
      <c r="M27" s="81">
        <v>0.0003988140000001185</v>
      </c>
      <c r="N27" s="81"/>
      <c r="O27" s="37"/>
    </row>
    <row r="28" spans="1:15" ht="7.5" customHeight="1">
      <c r="A28" s="37" t="s">
        <v>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1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45</v>
      </c>
      <c r="B1" s="87" t="s">
        <v>71</v>
      </c>
      <c r="C1" s="87" t="s">
        <v>59</v>
      </c>
      <c r="D1" s="87" t="s">
        <v>52</v>
      </c>
      <c r="E1" s="87" t="s">
        <v>224</v>
      </c>
      <c r="F1" s="87" t="s">
        <v>281</v>
      </c>
      <c r="G1" s="87" t="s">
        <v>58</v>
      </c>
      <c r="H1" s="87" t="s">
        <v>298</v>
      </c>
      <c r="I1" s="87" t="s">
        <v>12</v>
      </c>
      <c r="J1" s="87" t="s">
        <v>282</v>
      </c>
      <c r="K1" s="87" t="s">
        <v>243</v>
      </c>
      <c r="L1" s="88" t="s">
        <v>82</v>
      </c>
      <c r="M1" s="88" t="s">
        <v>249</v>
      </c>
      <c r="N1" s="88" t="s">
        <v>38</v>
      </c>
      <c r="O1" s="88" t="s">
        <v>272</v>
      </c>
      <c r="P1" s="89" t="s">
        <v>269</v>
      </c>
      <c r="Q1" s="87" t="s">
        <v>270</v>
      </c>
      <c r="R1" s="87" t="s">
        <v>244</v>
      </c>
      <c r="S1" s="87" t="s">
        <v>53</v>
      </c>
      <c r="T1" s="87" t="s">
        <v>54</v>
      </c>
      <c r="U1" s="87" t="s">
        <v>295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319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223</v>
      </c>
      <c r="C3" s="41"/>
      <c r="D3" s="188">
        <f>KrycíList!D6</f>
        <v>0</v>
      </c>
      <c r="E3" s="188"/>
      <c r="F3" s="188"/>
      <c r="G3" s="190" t="str">
        <f>KrycíList!C4</f>
        <v>Úprava okolí domu dědí a mládeže-rekonstrukce oplocení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71</v>
      </c>
      <c r="C6" s="56" t="s">
        <v>59</v>
      </c>
      <c r="D6" s="57" t="s">
        <v>52</v>
      </c>
      <c r="E6" s="56" t="s">
        <v>9</v>
      </c>
      <c r="F6" s="56" t="s">
        <v>281</v>
      </c>
      <c r="G6" s="56" t="s">
        <v>291</v>
      </c>
      <c r="H6" s="56" t="s">
        <v>290</v>
      </c>
      <c r="I6" s="56" t="s">
        <v>12</v>
      </c>
      <c r="J6" s="56" t="s">
        <v>60</v>
      </c>
      <c r="K6" s="58" t="s">
        <v>242</v>
      </c>
      <c r="L6" s="59" t="s">
        <v>82</v>
      </c>
      <c r="M6" s="59" t="s">
        <v>249</v>
      </c>
      <c r="N6" s="59" t="s">
        <v>38</v>
      </c>
      <c r="O6" s="59" t="s">
        <v>272</v>
      </c>
      <c r="P6" s="59" t="s">
        <v>220</v>
      </c>
      <c r="Q6" s="59" t="s">
        <v>221</v>
      </c>
      <c r="R6" s="59" t="s">
        <v>84</v>
      </c>
      <c r="S6" s="59" t="s">
        <v>83</v>
      </c>
      <c r="T6" s="59" t="s">
        <v>54</v>
      </c>
      <c r="U6" s="59" t="s">
        <v>295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SUMIF($D9:$D263,"B",K9:K263)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650.9301056324756</v>
      </c>
      <c r="Q7" s="100">
        <f t="shared" si="0"/>
        <v>357.50025</v>
      </c>
      <c r="R7" s="100">
        <f t="shared" si="0"/>
        <v>5090.921016724041</v>
      </c>
      <c r="S7" s="99">
        <f t="shared" si="0"/>
        <v>472492.17239448294</v>
      </c>
      <c r="T7" s="101">
        <f>ROUNDUP(SUMIF($D9:$D263,"B",T9:T263),1)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16</v>
      </c>
      <c r="C9" s="70"/>
      <c r="D9" s="69" t="s">
        <v>2</v>
      </c>
      <c r="E9" s="70"/>
      <c r="F9" s="71"/>
      <c r="G9" s="72" t="s">
        <v>288</v>
      </c>
      <c r="H9" s="70"/>
      <c r="I9" s="69"/>
      <c r="J9" s="70"/>
      <c r="K9" s="67">
        <f aca="true" t="shared" si="1" ref="K9:T9">SUMIF($D10:$D261,"O",K10:K261)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650.9301056324756</v>
      </c>
      <c r="Q9" s="68">
        <f t="shared" si="1"/>
        <v>357.50025</v>
      </c>
      <c r="R9" s="68">
        <f t="shared" si="1"/>
        <v>5090.921016724041</v>
      </c>
      <c r="S9" s="74">
        <f t="shared" si="1"/>
        <v>472492.17239448294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16</v>
      </c>
      <c r="D10" s="76" t="s">
        <v>3</v>
      </c>
      <c r="E10" s="77"/>
      <c r="F10" s="77" t="s">
        <v>37</v>
      </c>
      <c r="G10" s="78" t="s">
        <v>247</v>
      </c>
      <c r="H10" s="77"/>
      <c r="I10" s="76"/>
      <c r="J10" s="77"/>
      <c r="K10" s="107">
        <f>SUBTOTAL(9,K11:K27)</f>
        <v>0</v>
      </c>
      <c r="L10" s="80">
        <f>SUBTOTAL(9,L11:L27)</f>
        <v>0</v>
      </c>
      <c r="M10" s="80">
        <f>SUBTOTAL(9,M11:M27)</f>
        <v>0</v>
      </c>
      <c r="N10" s="80">
        <f>SUBTOTAL(9,N11:N27)</f>
        <v>0</v>
      </c>
      <c r="O10" s="80">
        <f>SUBTOTAL(9,O11:O27)</f>
        <v>0</v>
      </c>
      <c r="P10" s="81">
        <f>SUMPRODUCT(P11:P27,$H11:$H27)</f>
        <v>0.00024836399999998975</v>
      </c>
      <c r="Q10" s="81">
        <f>SUMPRODUCT(Q11:Q27,$H11:$H27)</f>
        <v>31.02</v>
      </c>
      <c r="R10" s="81">
        <f>SUMPRODUCT(R11:R27,$H11:$H27)</f>
        <v>188.60159999999826</v>
      </c>
      <c r="S10" s="80">
        <f>SUMPRODUCT(S11:S27,$H11:$H27)</f>
        <v>16491.840240000038</v>
      </c>
      <c r="T10" s="108">
        <f>SUMPRODUCT(T11:T27,$K11:$K27)/100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331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4</v>
      </c>
      <c r="E12" s="127">
        <v>1</v>
      </c>
      <c r="F12" s="128" t="s">
        <v>110</v>
      </c>
      <c r="G12" s="129" t="s">
        <v>414</v>
      </c>
      <c r="H12" s="130">
        <v>132</v>
      </c>
      <c r="I12" s="131" t="s">
        <v>14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0.23499999999989996</v>
      </c>
      <c r="S12" s="132">
        <v>19.48149999999171</v>
      </c>
      <c r="T12" s="137">
        <v>21</v>
      </c>
      <c r="U12" s="138">
        <f>K12*(T12+100)/100</f>
        <v>0</v>
      </c>
      <c r="V12" s="139"/>
    </row>
    <row r="13" spans="1:22" ht="25.5" outlineLevel="2">
      <c r="A13" s="3"/>
      <c r="B13" s="105"/>
      <c r="C13" s="105"/>
      <c r="D13" s="126" t="s">
        <v>4</v>
      </c>
      <c r="E13" s="127">
        <v>2</v>
      </c>
      <c r="F13" s="128" t="s">
        <v>111</v>
      </c>
      <c r="G13" s="129" t="s">
        <v>408</v>
      </c>
      <c r="H13" s="130">
        <v>132</v>
      </c>
      <c r="I13" s="131" t="s">
        <v>14</v>
      </c>
      <c r="J13" s="132"/>
      <c r="K13" s="133">
        <f>H13*J13</f>
        <v>0</v>
      </c>
      <c r="L13" s="134">
        <f>IF(D13="S",K13,"")</f>
      </c>
      <c r="M13" s="135">
        <f>IF(OR(D13="P",D13="U"),K13,"")</f>
        <v>0</v>
      </c>
      <c r="N13" s="135">
        <f>IF(D13="H",K13,"")</f>
      </c>
      <c r="O13" s="135">
        <f>IF(D13="V",K13,"")</f>
      </c>
      <c r="P13" s="136">
        <v>0</v>
      </c>
      <c r="Q13" s="136">
        <v>0.235</v>
      </c>
      <c r="R13" s="136">
        <v>0.10200000000001275</v>
      </c>
      <c r="S13" s="132">
        <v>8.529700000001055</v>
      </c>
      <c r="T13" s="137">
        <v>21</v>
      </c>
      <c r="U13" s="138">
        <f>K13*(T13+100)/100</f>
        <v>0</v>
      </c>
      <c r="V13" s="139"/>
    </row>
    <row r="14" spans="1:22" ht="12.75" outlineLevel="2">
      <c r="A14" s="3"/>
      <c r="B14" s="105"/>
      <c r="C14" s="105"/>
      <c r="D14" s="126" t="s">
        <v>4</v>
      </c>
      <c r="E14" s="127">
        <v>3</v>
      </c>
      <c r="F14" s="128" t="s">
        <v>108</v>
      </c>
      <c r="G14" s="129" t="s">
        <v>359</v>
      </c>
      <c r="H14" s="130">
        <v>3</v>
      </c>
      <c r="I14" s="131" t="s">
        <v>44</v>
      </c>
      <c r="J14" s="132"/>
      <c r="K14" s="133">
        <f>H14*J14</f>
        <v>0</v>
      </c>
      <c r="L14" s="134">
        <f>IF(D14="S",K14,"")</f>
      </c>
      <c r="M14" s="135">
        <f>IF(OR(D14="P",D14="U"),K14,"")</f>
        <v>0</v>
      </c>
      <c r="N14" s="135">
        <f>IF(D14="H",K14,"")</f>
      </c>
      <c r="O14" s="135">
        <f>IF(D14="V",K14,"")</f>
      </c>
      <c r="P14" s="136">
        <v>0</v>
      </c>
      <c r="Q14" s="136">
        <v>0</v>
      </c>
      <c r="R14" s="136">
        <v>0.4899999999997817</v>
      </c>
      <c r="S14" s="132">
        <v>40.620999999981905</v>
      </c>
      <c r="T14" s="137">
        <v>21</v>
      </c>
      <c r="U14" s="138">
        <f>K14*(T14+100)/100</f>
        <v>0</v>
      </c>
      <c r="V14" s="139"/>
    </row>
    <row r="15" spans="1:22" ht="12.75" outlineLevel="2">
      <c r="A15" s="3"/>
      <c r="B15" s="105"/>
      <c r="C15" s="105"/>
      <c r="D15" s="126" t="s">
        <v>4</v>
      </c>
      <c r="E15" s="127">
        <v>4</v>
      </c>
      <c r="F15" s="128" t="s">
        <v>109</v>
      </c>
      <c r="G15" s="129" t="s">
        <v>339</v>
      </c>
      <c r="H15" s="130">
        <v>3</v>
      </c>
      <c r="I15" s="131" t="s">
        <v>44</v>
      </c>
      <c r="J15" s="132"/>
      <c r="K15" s="133">
        <f>H15*J15</f>
        <v>0</v>
      </c>
      <c r="L15" s="134">
        <f>IF(D15="S",K15,"")</f>
      </c>
      <c r="M15" s="135">
        <f>IF(OR(D15="P",D15="U"),K15,"")</f>
        <v>0</v>
      </c>
      <c r="N15" s="135">
        <f>IF(D15="H",K15,"")</f>
      </c>
      <c r="O15" s="135">
        <f>IF(D15="V",K15,"")</f>
      </c>
      <c r="P15" s="136">
        <v>8.278799999999658E-05</v>
      </c>
      <c r="Q15" s="136">
        <v>0</v>
      </c>
      <c r="R15" s="136">
        <v>0.658999999999601</v>
      </c>
      <c r="S15" s="132">
        <v>54.991099999967005</v>
      </c>
      <c r="T15" s="137">
        <v>21</v>
      </c>
      <c r="U15" s="138">
        <f>K15*(T15+100)/100</f>
        <v>0</v>
      </c>
      <c r="V15" s="139"/>
    </row>
    <row r="16" spans="1:22" ht="12.75" outlineLevel="2">
      <c r="A16" s="3"/>
      <c r="B16" s="105"/>
      <c r="C16" s="105"/>
      <c r="D16" s="126" t="s">
        <v>4</v>
      </c>
      <c r="E16" s="127">
        <v>5</v>
      </c>
      <c r="F16" s="128" t="s">
        <v>114</v>
      </c>
      <c r="G16" s="129" t="s">
        <v>384</v>
      </c>
      <c r="H16" s="130">
        <v>60.44</v>
      </c>
      <c r="I16" s="131" t="s">
        <v>15</v>
      </c>
      <c r="J16" s="132"/>
      <c r="K16" s="133">
        <f>H16*J16</f>
        <v>0</v>
      </c>
      <c r="L16" s="134">
        <f>IF(D16="S",K16,"")</f>
      </c>
      <c r="M16" s="135">
        <f>IF(OR(D16="P",D16="U"),K16,"")</f>
        <v>0</v>
      </c>
      <c r="N16" s="135">
        <f>IF(D16="H",K16,"")</f>
      </c>
      <c r="O16" s="135">
        <f>IF(D16="V",K16,"")</f>
      </c>
      <c r="P16" s="136">
        <v>0</v>
      </c>
      <c r="Q16" s="136">
        <v>0</v>
      </c>
      <c r="R16" s="136">
        <v>1.4440000000002442</v>
      </c>
      <c r="S16" s="132">
        <v>131.11760000002386</v>
      </c>
      <c r="T16" s="137">
        <v>21</v>
      </c>
      <c r="U16" s="138">
        <f>K16*(T16+100)/100</f>
        <v>0</v>
      </c>
      <c r="V16" s="139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262</v>
      </c>
      <c r="H17" s="141">
        <v>60.44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ht="25.5" outlineLevel="2">
      <c r="A18" s="3"/>
      <c r="B18" s="105"/>
      <c r="C18" s="105"/>
      <c r="D18" s="126" t="s">
        <v>4</v>
      </c>
      <c r="E18" s="127">
        <v>6</v>
      </c>
      <c r="F18" s="128" t="s">
        <v>115</v>
      </c>
      <c r="G18" s="129" t="s">
        <v>411</v>
      </c>
      <c r="H18" s="130">
        <v>3</v>
      </c>
      <c r="I18" s="131" t="s">
        <v>44</v>
      </c>
      <c r="J18" s="132"/>
      <c r="K18" s="133">
        <f aca="true" t="shared" si="2" ref="K18:K23">H18*J18</f>
        <v>0</v>
      </c>
      <c r="L18" s="134">
        <f aca="true" t="shared" si="3" ref="L18:L23">IF(D18="S",K18,"")</f>
      </c>
      <c r="M18" s="135">
        <f aca="true" t="shared" si="4" ref="M18:M23">IF(OR(D18="P",D18="U"),K18,"")</f>
        <v>0</v>
      </c>
      <c r="N18" s="135">
        <f aca="true" t="shared" si="5" ref="N18:N23">IF(D18="H",K18,"")</f>
      </c>
      <c r="O18" s="135">
        <f aca="true" t="shared" si="6" ref="O18:O23">IF(D18="V",K18,"")</f>
      </c>
      <c r="P18" s="136">
        <v>0</v>
      </c>
      <c r="Q18" s="136">
        <v>0</v>
      </c>
      <c r="R18" s="136">
        <v>0.06100000000000705</v>
      </c>
      <c r="S18" s="132">
        <v>5.216900000000495</v>
      </c>
      <c r="T18" s="137">
        <v>21</v>
      </c>
      <c r="U18" s="138">
        <f aca="true" t="shared" si="7" ref="U18:U23">K18*(T18+100)/100</f>
        <v>0</v>
      </c>
      <c r="V18" s="139"/>
    </row>
    <row r="19" spans="1:22" ht="25.5" outlineLevel="2">
      <c r="A19" s="3"/>
      <c r="B19" s="105"/>
      <c r="C19" s="105"/>
      <c r="D19" s="126" t="s">
        <v>4</v>
      </c>
      <c r="E19" s="127">
        <v>7</v>
      </c>
      <c r="F19" s="128" t="s">
        <v>116</v>
      </c>
      <c r="G19" s="129" t="s">
        <v>410</v>
      </c>
      <c r="H19" s="130">
        <v>3</v>
      </c>
      <c r="I19" s="131" t="s">
        <v>44</v>
      </c>
      <c r="J19" s="132"/>
      <c r="K19" s="133">
        <f t="shared" si="2"/>
        <v>0</v>
      </c>
      <c r="L19" s="134">
        <f t="shared" si="3"/>
      </c>
      <c r="M19" s="135">
        <f t="shared" si="4"/>
        <v>0</v>
      </c>
      <c r="N19" s="135">
        <f t="shared" si="5"/>
      </c>
      <c r="O19" s="135">
        <f t="shared" si="6"/>
      </c>
      <c r="P19" s="136">
        <v>0</v>
      </c>
      <c r="Q19" s="136">
        <v>0</v>
      </c>
      <c r="R19" s="136">
        <v>0.6230000000000473</v>
      </c>
      <c r="S19" s="132">
        <v>57.87670000000439</v>
      </c>
      <c r="T19" s="137">
        <v>21</v>
      </c>
      <c r="U19" s="138">
        <f t="shared" si="7"/>
        <v>0</v>
      </c>
      <c r="V19" s="139"/>
    </row>
    <row r="20" spans="1:22" ht="12.75" outlineLevel="2">
      <c r="A20" s="3"/>
      <c r="B20" s="105"/>
      <c r="C20" s="105"/>
      <c r="D20" s="126" t="s">
        <v>4</v>
      </c>
      <c r="E20" s="127">
        <v>8</v>
      </c>
      <c r="F20" s="128" t="s">
        <v>117</v>
      </c>
      <c r="G20" s="129" t="s">
        <v>365</v>
      </c>
      <c r="H20" s="130">
        <v>3</v>
      </c>
      <c r="I20" s="131" t="s">
        <v>44</v>
      </c>
      <c r="J20" s="132"/>
      <c r="K20" s="133">
        <f t="shared" si="2"/>
        <v>0</v>
      </c>
      <c r="L20" s="134">
        <f t="shared" si="3"/>
      </c>
      <c r="M20" s="135">
        <f t="shared" si="4"/>
        <v>0</v>
      </c>
      <c r="N20" s="135">
        <f t="shared" si="5"/>
      </c>
      <c r="O20" s="135">
        <f t="shared" si="6"/>
      </c>
      <c r="P20" s="136">
        <v>0</v>
      </c>
      <c r="Q20" s="136">
        <v>0</v>
      </c>
      <c r="R20" s="136">
        <v>0.10200000000003229</v>
      </c>
      <c r="S20" s="132">
        <v>9.475800000003</v>
      </c>
      <c r="T20" s="137">
        <v>21</v>
      </c>
      <c r="U20" s="138">
        <f t="shared" si="7"/>
        <v>0</v>
      </c>
      <c r="V20" s="139"/>
    </row>
    <row r="21" spans="1:22" ht="25.5" outlineLevel="2">
      <c r="A21" s="3"/>
      <c r="B21" s="105"/>
      <c r="C21" s="105"/>
      <c r="D21" s="126" t="s">
        <v>4</v>
      </c>
      <c r="E21" s="127">
        <v>9</v>
      </c>
      <c r="F21" s="128" t="s">
        <v>113</v>
      </c>
      <c r="G21" s="129" t="s">
        <v>431</v>
      </c>
      <c r="H21" s="130">
        <v>90</v>
      </c>
      <c r="I21" s="131" t="s">
        <v>15</v>
      </c>
      <c r="J21" s="132"/>
      <c r="K21" s="133">
        <f t="shared" si="2"/>
        <v>0</v>
      </c>
      <c r="L21" s="134">
        <f t="shared" si="3"/>
      </c>
      <c r="M21" s="135">
        <f t="shared" si="4"/>
        <v>0</v>
      </c>
      <c r="N21" s="135">
        <f t="shared" si="5"/>
      </c>
      <c r="O21" s="135">
        <f t="shared" si="6"/>
      </c>
      <c r="P21" s="136">
        <v>0</v>
      </c>
      <c r="Q21" s="136">
        <v>0</v>
      </c>
      <c r="R21" s="136">
        <v>0.4309999999999832</v>
      </c>
      <c r="S21" s="132">
        <v>35.999899999998476</v>
      </c>
      <c r="T21" s="137">
        <v>21</v>
      </c>
      <c r="U21" s="138">
        <f t="shared" si="7"/>
        <v>0</v>
      </c>
      <c r="V21" s="139"/>
    </row>
    <row r="22" spans="1:22" ht="12.75" outlineLevel="2">
      <c r="A22" s="3"/>
      <c r="B22" s="105"/>
      <c r="C22" s="105"/>
      <c r="D22" s="126" t="s">
        <v>4</v>
      </c>
      <c r="E22" s="127">
        <v>10</v>
      </c>
      <c r="F22" s="128" t="s">
        <v>112</v>
      </c>
      <c r="G22" s="129" t="s">
        <v>375</v>
      </c>
      <c r="H22" s="130">
        <v>27</v>
      </c>
      <c r="I22" s="131" t="s">
        <v>15</v>
      </c>
      <c r="J22" s="132"/>
      <c r="K22" s="133">
        <f t="shared" si="2"/>
        <v>0</v>
      </c>
      <c r="L22" s="134">
        <f t="shared" si="3"/>
      </c>
      <c r="M22" s="135">
        <f t="shared" si="4"/>
        <v>0</v>
      </c>
      <c r="N22" s="135">
        <f t="shared" si="5"/>
      </c>
      <c r="O22" s="135">
        <f t="shared" si="6"/>
      </c>
      <c r="P22" s="136">
        <v>0</v>
      </c>
      <c r="Q22" s="136">
        <v>0</v>
      </c>
      <c r="R22" s="136">
        <v>0.058000000000021146</v>
      </c>
      <c r="S22" s="132">
        <v>4.918200000001709</v>
      </c>
      <c r="T22" s="137">
        <v>21</v>
      </c>
      <c r="U22" s="138">
        <f t="shared" si="7"/>
        <v>0</v>
      </c>
      <c r="V22" s="139"/>
    </row>
    <row r="23" spans="1:22" ht="12.75" outlineLevel="2">
      <c r="A23" s="3"/>
      <c r="B23" s="105"/>
      <c r="C23" s="105"/>
      <c r="D23" s="126" t="s">
        <v>4</v>
      </c>
      <c r="E23" s="127">
        <v>11</v>
      </c>
      <c r="F23" s="128" t="s">
        <v>118</v>
      </c>
      <c r="G23" s="129" t="s">
        <v>406</v>
      </c>
      <c r="H23" s="130">
        <v>150.44</v>
      </c>
      <c r="I23" s="131" t="s">
        <v>15</v>
      </c>
      <c r="J23" s="132"/>
      <c r="K23" s="133">
        <f t="shared" si="2"/>
        <v>0</v>
      </c>
      <c r="L23" s="134">
        <f t="shared" si="3"/>
      </c>
      <c r="M23" s="135">
        <f t="shared" si="4"/>
        <v>0</v>
      </c>
      <c r="N23" s="135">
        <f t="shared" si="5"/>
      </c>
      <c r="O23" s="135">
        <f t="shared" si="6"/>
      </c>
      <c r="P23" s="136">
        <v>0</v>
      </c>
      <c r="Q23" s="136">
        <v>0</v>
      </c>
      <c r="R23" s="136">
        <v>0.0619999999999834</v>
      </c>
      <c r="S23" s="132">
        <v>5.759799999998458</v>
      </c>
      <c r="T23" s="137">
        <v>21</v>
      </c>
      <c r="U23" s="138">
        <f t="shared" si="7"/>
        <v>0</v>
      </c>
      <c r="V23" s="139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97</v>
      </c>
      <c r="H24" s="141">
        <v>150.44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ht="12.75" outlineLevel="2">
      <c r="A25" s="3"/>
      <c r="B25" s="105"/>
      <c r="C25" s="105"/>
      <c r="D25" s="126" t="s">
        <v>4</v>
      </c>
      <c r="E25" s="127">
        <v>12</v>
      </c>
      <c r="F25" s="128" t="s">
        <v>119</v>
      </c>
      <c r="G25" s="129" t="s">
        <v>334</v>
      </c>
      <c r="H25" s="130">
        <v>150.44</v>
      </c>
      <c r="I25" s="131" t="s">
        <v>15</v>
      </c>
      <c r="J25" s="132"/>
      <c r="K25" s="133">
        <f>H25*J25</f>
        <v>0</v>
      </c>
      <c r="L25" s="134">
        <f>IF(D25="S",K25,"")</f>
      </c>
      <c r="M25" s="135">
        <f>IF(OR(D25="P",D25="U"),K25,"")</f>
        <v>0</v>
      </c>
      <c r="N25" s="135">
        <f>IF(D25="H",K25,"")</f>
      </c>
      <c r="O25" s="135">
        <f>IF(D25="V",K25,"")</f>
      </c>
      <c r="P25" s="136">
        <v>0</v>
      </c>
      <c r="Q25" s="136">
        <v>0</v>
      </c>
      <c r="R25" s="136">
        <v>0.009000000000000341</v>
      </c>
      <c r="S25" s="132">
        <v>0.8361000000000317</v>
      </c>
      <c r="T25" s="137">
        <v>21</v>
      </c>
      <c r="U25" s="138">
        <f>K25*(T25+100)/100</f>
        <v>0</v>
      </c>
      <c r="V25" s="139"/>
    </row>
    <row r="26" spans="1:22" ht="12.75" outlineLevel="2">
      <c r="A26" s="3"/>
      <c r="B26" s="105"/>
      <c r="C26" s="105"/>
      <c r="D26" s="126" t="s">
        <v>4</v>
      </c>
      <c r="E26" s="127">
        <v>13</v>
      </c>
      <c r="F26" s="128" t="s">
        <v>120</v>
      </c>
      <c r="G26" s="129" t="s">
        <v>396</v>
      </c>
      <c r="H26" s="130">
        <v>270.792</v>
      </c>
      <c r="I26" s="131" t="s">
        <v>8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</v>
      </c>
      <c r="S26" s="132">
        <v>0</v>
      </c>
      <c r="T26" s="137">
        <v>21</v>
      </c>
      <c r="U26" s="138">
        <f>K26*(T26+100)/100</f>
        <v>0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227</v>
      </c>
      <c r="H27" s="141">
        <v>270.792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ht="12.75" outlineLevel="1">
      <c r="A28" s="3"/>
      <c r="B28" s="106"/>
      <c r="C28" s="75" t="s">
        <v>17</v>
      </c>
      <c r="D28" s="76" t="s">
        <v>3</v>
      </c>
      <c r="E28" s="77"/>
      <c r="F28" s="77" t="s">
        <v>37</v>
      </c>
      <c r="G28" s="78" t="s">
        <v>317</v>
      </c>
      <c r="H28" s="77"/>
      <c r="I28" s="76"/>
      <c r="J28" s="77"/>
      <c r="K28" s="107">
        <f>SUBTOTAL(9,K29:K43)</f>
        <v>0</v>
      </c>
      <c r="L28" s="80">
        <f>SUBTOTAL(9,L29:L43)</f>
        <v>0</v>
      </c>
      <c r="M28" s="80">
        <f>SUBTOTAL(9,M29:M43)</f>
        <v>0</v>
      </c>
      <c r="N28" s="80">
        <f>SUBTOTAL(9,N29:N43)</f>
        <v>0</v>
      </c>
      <c r="O28" s="80">
        <f>SUBTOTAL(9,O29:O43)</f>
        <v>0</v>
      </c>
      <c r="P28" s="81">
        <f>SUMPRODUCT(P29:P43,$H29:$H43)</f>
        <v>145.18202828812707</v>
      </c>
      <c r="Q28" s="81">
        <f>SUMPRODUCT(Q29:Q43,$H29:$H43)</f>
        <v>0</v>
      </c>
      <c r="R28" s="81">
        <f>SUMPRODUCT(R29:R43,$H29:$H43)</f>
        <v>97.73262624000873</v>
      </c>
      <c r="S28" s="80">
        <f>SUMPRODUCT(S29:S43,$H29:$H43)</f>
        <v>8613.936939472564</v>
      </c>
      <c r="T28" s="108">
        <f>SUMPRODUCT(T29:T43,$K29:$K43)/100</f>
        <v>0</v>
      </c>
      <c r="U28" s="108">
        <f>K28+T28</f>
        <v>0</v>
      </c>
      <c r="V28" s="105"/>
    </row>
    <row r="29" spans="1:22" ht="12.75" outlineLevel="2">
      <c r="A29" s="3"/>
      <c r="B29" s="116"/>
      <c r="C29" s="117"/>
      <c r="D29" s="118"/>
      <c r="E29" s="119" t="s">
        <v>331</v>
      </c>
      <c r="F29" s="120"/>
      <c r="G29" s="121"/>
      <c r="H29" s="120"/>
      <c r="I29" s="118"/>
      <c r="J29" s="120"/>
      <c r="K29" s="122"/>
      <c r="L29" s="123"/>
      <c r="M29" s="123"/>
      <c r="N29" s="123"/>
      <c r="O29" s="123"/>
      <c r="P29" s="124"/>
      <c r="Q29" s="124"/>
      <c r="R29" s="124"/>
      <c r="S29" s="124"/>
      <c r="T29" s="125"/>
      <c r="U29" s="125"/>
      <c r="V29" s="105"/>
    </row>
    <row r="30" spans="1:22" ht="12.75" outlineLevel="2">
      <c r="A30" s="3"/>
      <c r="B30" s="105"/>
      <c r="C30" s="105"/>
      <c r="D30" s="126" t="s">
        <v>4</v>
      </c>
      <c r="E30" s="127">
        <v>1</v>
      </c>
      <c r="F30" s="128" t="s">
        <v>123</v>
      </c>
      <c r="G30" s="129" t="s">
        <v>350</v>
      </c>
      <c r="H30" s="130">
        <v>64.04</v>
      </c>
      <c r="I30" s="131" t="s">
        <v>15</v>
      </c>
      <c r="J30" s="132"/>
      <c r="K30" s="133">
        <f>H30*J30</f>
        <v>0</v>
      </c>
      <c r="L30" s="134">
        <f>IF(D30="S",K30,"")</f>
      </c>
      <c r="M30" s="135">
        <f>IF(OR(D30="P",D30="U"),K30,"")</f>
        <v>0</v>
      </c>
      <c r="N30" s="135">
        <f>IF(D30="H",K30,"")</f>
      </c>
      <c r="O30" s="135">
        <f>IF(D30="V",K30,"")</f>
      </c>
      <c r="P30" s="136">
        <v>2.2563422040004872</v>
      </c>
      <c r="Q30" s="136">
        <v>0</v>
      </c>
      <c r="R30" s="136">
        <v>0.5840000000002874</v>
      </c>
      <c r="S30" s="132">
        <v>48.41360000002382</v>
      </c>
      <c r="T30" s="137">
        <v>21</v>
      </c>
      <c r="U30" s="138">
        <f>K30*(T30+100)/100</f>
        <v>0</v>
      </c>
      <c r="V30" s="139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240</v>
      </c>
      <c r="H31" s="141">
        <v>35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229</v>
      </c>
      <c r="H32" s="141">
        <v>20.16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225</v>
      </c>
      <c r="H33" s="141">
        <v>8.88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ht="12.75" outlineLevel="2">
      <c r="A34" s="3"/>
      <c r="B34" s="105"/>
      <c r="C34" s="105"/>
      <c r="D34" s="126" t="s">
        <v>4</v>
      </c>
      <c r="E34" s="127">
        <v>2</v>
      </c>
      <c r="F34" s="128" t="s">
        <v>124</v>
      </c>
      <c r="G34" s="129" t="s">
        <v>351</v>
      </c>
      <c r="H34" s="130">
        <v>97.1</v>
      </c>
      <c r="I34" s="131" t="s">
        <v>14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0.0010258999999997905</v>
      </c>
      <c r="Q34" s="136">
        <v>0</v>
      </c>
      <c r="R34" s="136">
        <v>0.36399999999989063</v>
      </c>
      <c r="S34" s="132">
        <v>33.495599999989736</v>
      </c>
      <c r="T34" s="137">
        <v>21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121</v>
      </c>
      <c r="H35" s="141">
        <v>67.5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89</v>
      </c>
      <c r="H36" s="141">
        <v>29.6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ht="12.75" outlineLevel="2">
      <c r="A37" s="3"/>
      <c r="B37" s="105"/>
      <c r="C37" s="105"/>
      <c r="D37" s="126" t="s">
        <v>4</v>
      </c>
      <c r="E37" s="127">
        <v>3</v>
      </c>
      <c r="F37" s="128" t="s">
        <v>125</v>
      </c>
      <c r="G37" s="129" t="s">
        <v>356</v>
      </c>
      <c r="H37" s="130">
        <v>97.1</v>
      </c>
      <c r="I37" s="131" t="s">
        <v>14</v>
      </c>
      <c r="J37" s="132"/>
      <c r="K37" s="133">
        <f>H37*J37</f>
        <v>0</v>
      </c>
      <c r="L37" s="134">
        <f>IF(D37="S",K37,"")</f>
      </c>
      <c r="M37" s="135">
        <f>IF(OR(D37="P",D37="U"),K37,"")</f>
        <v>0</v>
      </c>
      <c r="N37" s="135">
        <f>IF(D37="H",K37,"")</f>
      </c>
      <c r="O37" s="135">
        <f>IF(D37="V",K37,"")</f>
      </c>
      <c r="P37" s="136">
        <v>0</v>
      </c>
      <c r="Q37" s="136">
        <v>0</v>
      </c>
      <c r="R37" s="136">
        <v>0.2010000000000218</v>
      </c>
      <c r="S37" s="132">
        <v>18.02290000000148</v>
      </c>
      <c r="T37" s="137">
        <v>21</v>
      </c>
      <c r="U37" s="138">
        <f>K37*(T37+100)/100</f>
        <v>0</v>
      </c>
      <c r="V37" s="139"/>
    </row>
    <row r="38" spans="1:22" ht="25.5" outlineLevel="2">
      <c r="A38" s="3"/>
      <c r="B38" s="105"/>
      <c r="C38" s="105"/>
      <c r="D38" s="126" t="s">
        <v>4</v>
      </c>
      <c r="E38" s="127">
        <v>4</v>
      </c>
      <c r="F38" s="128" t="s">
        <v>126</v>
      </c>
      <c r="G38" s="129" t="s">
        <v>436</v>
      </c>
      <c r="H38" s="130">
        <v>0.40388</v>
      </c>
      <c r="I38" s="131" t="s">
        <v>8</v>
      </c>
      <c r="J38" s="132"/>
      <c r="K38" s="133">
        <f>H38*J38</f>
        <v>0</v>
      </c>
      <c r="L38" s="134">
        <f>IF(D38="S",K38,"")</f>
      </c>
      <c r="M38" s="135">
        <f>IF(OR(D38="P",D38="U"),K38,"")</f>
        <v>0</v>
      </c>
      <c r="N38" s="135">
        <f>IF(D38="H",K38,"")</f>
      </c>
      <c r="O38" s="135">
        <f>IF(D38="V",K38,"")</f>
      </c>
      <c r="P38" s="136">
        <v>1.0504571999997137</v>
      </c>
      <c r="Q38" s="136">
        <v>0</v>
      </c>
      <c r="R38" s="136">
        <v>13.547999999997046</v>
      </c>
      <c r="S38" s="132">
        <v>1265.4343999997288</v>
      </c>
      <c r="T38" s="137">
        <v>21</v>
      </c>
      <c r="U38" s="138">
        <f>K38*(T38+100)/100</f>
        <v>0</v>
      </c>
      <c r="V38" s="139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46</v>
      </c>
      <c r="H39" s="141">
        <v>0.26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277</v>
      </c>
      <c r="H40" s="141">
        <v>0.095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276</v>
      </c>
      <c r="H41" s="141">
        <v>0.0488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ht="12.75" outlineLevel="2">
      <c r="A42" s="3"/>
      <c r="B42" s="105"/>
      <c r="C42" s="105"/>
      <c r="D42" s="126" t="s">
        <v>4</v>
      </c>
      <c r="E42" s="127">
        <v>5</v>
      </c>
      <c r="F42" s="128" t="s">
        <v>231</v>
      </c>
      <c r="G42" s="129" t="s">
        <v>362</v>
      </c>
      <c r="H42" s="130">
        <v>1</v>
      </c>
      <c r="I42" s="131" t="s">
        <v>44</v>
      </c>
      <c r="J42" s="132"/>
      <c r="K42" s="133">
        <f>H42*J42</f>
        <v>0</v>
      </c>
      <c r="L42" s="134">
        <f>IF(D42="S",K42,"")</f>
      </c>
      <c r="M42" s="135">
        <f>IF(OR(D42="P",D42="U"),K42,"")</f>
        <v>0</v>
      </c>
      <c r="N42" s="135">
        <f>IF(D42="H",K42,"")</f>
      </c>
      <c r="O42" s="135">
        <f>IF(D42="V",K42,"")</f>
      </c>
      <c r="P42" s="136">
        <v>0.012</v>
      </c>
      <c r="Q42" s="136">
        <v>0</v>
      </c>
      <c r="R42" s="136">
        <v>0</v>
      </c>
      <c r="S42" s="132">
        <v>0</v>
      </c>
      <c r="T42" s="137">
        <v>21</v>
      </c>
      <c r="U42" s="138">
        <f>K42*(T42+100)/100</f>
        <v>0</v>
      </c>
      <c r="V42" s="139"/>
    </row>
    <row r="43" spans="1:22" ht="12.75" outlineLevel="2">
      <c r="A43" s="3"/>
      <c r="B43" s="105"/>
      <c r="C43" s="105"/>
      <c r="D43" s="126" t="s">
        <v>5</v>
      </c>
      <c r="E43" s="127">
        <v>6</v>
      </c>
      <c r="F43" s="128" t="s">
        <v>197</v>
      </c>
      <c r="G43" s="129" t="s">
        <v>388</v>
      </c>
      <c r="H43" s="130">
        <v>1</v>
      </c>
      <c r="I43" s="131" t="s">
        <v>44</v>
      </c>
      <c r="J43" s="132"/>
      <c r="K43" s="133">
        <f>H43*J43</f>
        <v>0</v>
      </c>
      <c r="L43" s="134">
        <f>IF(D43="S",K43,"")</f>
        <v>0</v>
      </c>
      <c r="M43" s="135">
        <f>IF(OR(D43="P",D43="U"),K43,"")</f>
      </c>
      <c r="N43" s="135">
        <f>IF(D43="H",K43,"")</f>
      </c>
      <c r="O43" s="135">
        <f>IF(D43="V",K43,"")</f>
      </c>
      <c r="P43" s="136">
        <v>0.15</v>
      </c>
      <c r="Q43" s="136">
        <v>0</v>
      </c>
      <c r="R43" s="136">
        <v>0</v>
      </c>
      <c r="S43" s="132">
        <v>0</v>
      </c>
      <c r="T43" s="137">
        <v>21</v>
      </c>
      <c r="U43" s="138">
        <f>K43*(T43+100)/100</f>
        <v>0</v>
      </c>
      <c r="V43" s="139"/>
    </row>
    <row r="44" spans="1:22" ht="12.75" outlineLevel="1">
      <c r="A44" s="3"/>
      <c r="B44" s="106"/>
      <c r="C44" s="75" t="s">
        <v>18</v>
      </c>
      <c r="D44" s="76" t="s">
        <v>3</v>
      </c>
      <c r="E44" s="77"/>
      <c r="F44" s="77" t="s">
        <v>37</v>
      </c>
      <c r="G44" s="78" t="s">
        <v>62</v>
      </c>
      <c r="H44" s="77"/>
      <c r="I44" s="76"/>
      <c r="J44" s="77"/>
      <c r="K44" s="107">
        <f>SUBTOTAL(9,K45:K82)</f>
        <v>0</v>
      </c>
      <c r="L44" s="80">
        <f>SUBTOTAL(9,L45:L82)</f>
        <v>0</v>
      </c>
      <c r="M44" s="80">
        <f>SUBTOTAL(9,M45:M82)</f>
        <v>0</v>
      </c>
      <c r="N44" s="80">
        <f>SUBTOTAL(9,N45:N82)</f>
        <v>0</v>
      </c>
      <c r="O44" s="80">
        <f>SUBTOTAL(9,O45:O82)</f>
        <v>0</v>
      </c>
      <c r="P44" s="81">
        <f>SUMPRODUCT(P45:P82,$H45:$H82)</f>
        <v>359.3762324041879</v>
      </c>
      <c r="Q44" s="81">
        <f>SUMPRODUCT(Q45:Q82,$H45:$H82)</f>
        <v>0</v>
      </c>
      <c r="R44" s="81">
        <f>SUMPRODUCT(R45:R82,$H45:$H82)</f>
        <v>1183.7970000000898</v>
      </c>
      <c r="S44" s="80">
        <f>SUMPRODUCT(S45:S82,$H45:$H82)</f>
        <v>112673.57973900768</v>
      </c>
      <c r="T44" s="108">
        <f>SUMPRODUCT(T45:T82,$K45:$K82)/100</f>
        <v>0</v>
      </c>
      <c r="U44" s="108">
        <f>K44+T44</f>
        <v>0</v>
      </c>
      <c r="V44" s="105"/>
    </row>
    <row r="45" spans="1:22" ht="12.75" outlineLevel="2">
      <c r="A45" s="3"/>
      <c r="B45" s="116"/>
      <c r="C45" s="117"/>
      <c r="D45" s="118"/>
      <c r="E45" s="119" t="s">
        <v>331</v>
      </c>
      <c r="F45" s="120"/>
      <c r="G45" s="121"/>
      <c r="H45" s="120"/>
      <c r="I45" s="118"/>
      <c r="J45" s="120"/>
      <c r="K45" s="122"/>
      <c r="L45" s="123"/>
      <c r="M45" s="123"/>
      <c r="N45" s="123"/>
      <c r="O45" s="123"/>
      <c r="P45" s="124"/>
      <c r="Q45" s="124"/>
      <c r="R45" s="124"/>
      <c r="S45" s="124"/>
      <c r="T45" s="125"/>
      <c r="U45" s="125"/>
      <c r="V45" s="105"/>
    </row>
    <row r="46" spans="1:22" ht="12.75" outlineLevel="2">
      <c r="A46" s="3"/>
      <c r="B46" s="105"/>
      <c r="C46" s="105"/>
      <c r="D46" s="126" t="s">
        <v>4</v>
      </c>
      <c r="E46" s="127">
        <v>1</v>
      </c>
      <c r="F46" s="128" t="s">
        <v>127</v>
      </c>
      <c r="G46" s="129" t="s">
        <v>387</v>
      </c>
      <c r="H46" s="130">
        <v>48.791</v>
      </c>
      <c r="I46" s="131" t="s">
        <v>15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1.7863599999994264</v>
      </c>
      <c r="Q46" s="136">
        <v>0</v>
      </c>
      <c r="R46" s="136">
        <v>3.765000000001237</v>
      </c>
      <c r="S46" s="132">
        <v>341.4385000001153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56</v>
      </c>
      <c r="H47" s="141">
        <v>46.25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265</v>
      </c>
      <c r="H48" s="141">
        <v>2.541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ht="12.75" outlineLevel="2">
      <c r="A49" s="3"/>
      <c r="B49" s="105"/>
      <c r="C49" s="105"/>
      <c r="D49" s="126" t="s">
        <v>4</v>
      </c>
      <c r="E49" s="127">
        <v>2</v>
      </c>
      <c r="F49" s="128" t="s">
        <v>137</v>
      </c>
      <c r="G49" s="129" t="s">
        <v>373</v>
      </c>
      <c r="H49" s="130">
        <v>22.8195</v>
      </c>
      <c r="I49" s="131" t="s">
        <v>15</v>
      </c>
      <c r="J49" s="132"/>
      <c r="K49" s="133">
        <f>H49*J49</f>
        <v>0</v>
      </c>
      <c r="L49" s="134">
        <f>IF(D49="S",K49,"")</f>
      </c>
      <c r="M49" s="135">
        <f>IF(OR(D49="P",D49="U"),K49,"")</f>
        <v>0</v>
      </c>
      <c r="N49" s="135">
        <f>IF(D49="H",K49,"")</f>
      </c>
      <c r="O49" s="135">
        <f>IF(D49="V",K49,"")</f>
      </c>
      <c r="P49" s="136">
        <v>1.8970599999996054</v>
      </c>
      <c r="Q49" s="136">
        <v>0</v>
      </c>
      <c r="R49" s="136">
        <v>5.488000000000284</v>
      </c>
      <c r="S49" s="132">
        <v>497.5852000000195</v>
      </c>
      <c r="T49" s="137">
        <v>21</v>
      </c>
      <c r="U49" s="138">
        <f>K49*(T49+100)/100</f>
        <v>0</v>
      </c>
      <c r="V49" s="139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267</v>
      </c>
      <c r="H50" s="141">
        <v>2.1263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274</v>
      </c>
      <c r="H51" s="141">
        <v>10.3275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259</v>
      </c>
      <c r="H52" s="141">
        <v>0.8438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260</v>
      </c>
      <c r="H53" s="141">
        <v>1.9837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275</v>
      </c>
      <c r="H54" s="141">
        <v>7.5382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ht="25.5" outlineLevel="2">
      <c r="A55" s="3"/>
      <c r="B55" s="105"/>
      <c r="C55" s="105"/>
      <c r="D55" s="126" t="s">
        <v>4</v>
      </c>
      <c r="E55" s="127">
        <v>3</v>
      </c>
      <c r="F55" s="128" t="s">
        <v>130</v>
      </c>
      <c r="G55" s="129" t="s">
        <v>424</v>
      </c>
      <c r="H55" s="130">
        <v>2.42</v>
      </c>
      <c r="I55" s="131" t="s">
        <v>14</v>
      </c>
      <c r="J55" s="132"/>
      <c r="K55" s="133">
        <f>H55*J55</f>
        <v>0</v>
      </c>
      <c r="L55" s="134">
        <f>IF(D55="S",K55,"")</f>
      </c>
      <c r="M55" s="135">
        <f>IF(OR(D55="P",D55="U"),K55,"")</f>
        <v>0</v>
      </c>
      <c r="N55" s="135">
        <f>IF(D55="H",K55,"")</f>
      </c>
      <c r="O55" s="135">
        <f>IF(D55="V",K55,"")</f>
      </c>
      <c r="P55" s="136">
        <v>0.2579450720000088</v>
      </c>
      <c r="Q55" s="136">
        <v>0</v>
      </c>
      <c r="R55" s="136">
        <v>1.2989999999998787</v>
      </c>
      <c r="S55" s="132">
        <v>115.48829999998782</v>
      </c>
      <c r="T55" s="137">
        <v>21</v>
      </c>
      <c r="U55" s="138">
        <f>K55*(T55+100)/100</f>
        <v>0</v>
      </c>
      <c r="V55" s="139"/>
    </row>
    <row r="56" spans="1:22" ht="12.75" outlineLevel="2">
      <c r="A56" s="3"/>
      <c r="B56" s="105"/>
      <c r="C56" s="105"/>
      <c r="D56" s="126" t="s">
        <v>4</v>
      </c>
      <c r="E56" s="127">
        <v>4</v>
      </c>
      <c r="F56" s="128" t="s">
        <v>133</v>
      </c>
      <c r="G56" s="129" t="s">
        <v>341</v>
      </c>
      <c r="H56" s="130">
        <v>66.794</v>
      </c>
      <c r="I56" s="131" t="s">
        <v>15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2.6669999999997436</v>
      </c>
      <c r="Q56" s="136">
        <v>0</v>
      </c>
      <c r="R56" s="136">
        <v>7.950000000000728</v>
      </c>
      <c r="S56" s="132">
        <v>802.8300000000603</v>
      </c>
      <c r="T56" s="137">
        <v>21</v>
      </c>
      <c r="U56" s="138">
        <f>K56*(T56+100)/100</f>
        <v>0</v>
      </c>
      <c r="V56" s="139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254</v>
      </c>
      <c r="H57" s="141">
        <v>5.568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237</v>
      </c>
      <c r="H58" s="141">
        <v>46.25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251</v>
      </c>
      <c r="H59" s="141">
        <v>14.976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25.5" outlineLevel="2">
      <c r="A60" s="3"/>
      <c r="B60" s="105"/>
      <c r="C60" s="105"/>
      <c r="D60" s="126" t="s">
        <v>4</v>
      </c>
      <c r="E60" s="127">
        <v>5</v>
      </c>
      <c r="F60" s="128" t="s">
        <v>122</v>
      </c>
      <c r="G60" s="129" t="s">
        <v>428</v>
      </c>
      <c r="H60" s="130">
        <v>66.794</v>
      </c>
      <c r="I60" s="131" t="s">
        <v>15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</v>
      </c>
      <c r="Q60" s="136">
        <v>0</v>
      </c>
      <c r="R60" s="136">
        <v>2.530999999999949</v>
      </c>
      <c r="S60" s="132">
        <v>226.68989999999482</v>
      </c>
      <c r="T60" s="137">
        <v>21</v>
      </c>
      <c r="U60" s="138">
        <f>K60*(T60+100)/100</f>
        <v>0</v>
      </c>
      <c r="V60" s="139"/>
    </row>
    <row r="61" spans="1:22" ht="12.75" outlineLevel="2">
      <c r="A61" s="3"/>
      <c r="B61" s="105"/>
      <c r="C61" s="105"/>
      <c r="D61" s="126" t="s">
        <v>4</v>
      </c>
      <c r="E61" s="127">
        <v>6</v>
      </c>
      <c r="F61" s="128" t="s">
        <v>138</v>
      </c>
      <c r="G61" s="129" t="s">
        <v>385</v>
      </c>
      <c r="H61" s="130">
        <v>7</v>
      </c>
      <c r="I61" s="131" t="s">
        <v>44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0.026712199999993226</v>
      </c>
      <c r="Q61" s="136">
        <v>0</v>
      </c>
      <c r="R61" s="136">
        <v>1.282999999999447</v>
      </c>
      <c r="S61" s="132">
        <v>108.92069999995275</v>
      </c>
      <c r="T61" s="137">
        <v>21</v>
      </c>
      <c r="U61" s="138">
        <f>K61*(T61+100)/100</f>
        <v>0</v>
      </c>
      <c r="V61" s="139"/>
    </row>
    <row r="62" spans="1:22" ht="12.75" outlineLevel="2">
      <c r="A62" s="3"/>
      <c r="B62" s="105"/>
      <c r="C62" s="105"/>
      <c r="D62" s="126" t="s">
        <v>4</v>
      </c>
      <c r="E62" s="127">
        <v>7</v>
      </c>
      <c r="F62" s="128" t="s">
        <v>129</v>
      </c>
      <c r="G62" s="129" t="s">
        <v>402</v>
      </c>
      <c r="H62" s="130">
        <v>150.18</v>
      </c>
      <c r="I62" s="131" t="s">
        <v>14</v>
      </c>
      <c r="J62" s="132"/>
      <c r="K62" s="133">
        <f>H62*J62</f>
        <v>0</v>
      </c>
      <c r="L62" s="134">
        <f>IF(D62="S",K62,"")</f>
      </c>
      <c r="M62" s="135">
        <f>IF(OR(D62="P",D62="U"),K62,"")</f>
        <v>0</v>
      </c>
      <c r="N62" s="135">
        <f>IF(D62="H",K62,"")</f>
      </c>
      <c r="O62" s="135">
        <f>IF(D62="V",K62,"")</f>
      </c>
      <c r="P62" s="136">
        <v>0.22589000000003634</v>
      </c>
      <c r="Q62" s="136">
        <v>0</v>
      </c>
      <c r="R62" s="136">
        <v>0.7399999999998954</v>
      </c>
      <c r="S62" s="132">
        <v>67.54599999999024</v>
      </c>
      <c r="T62" s="137">
        <v>21</v>
      </c>
      <c r="U62" s="138">
        <f>K62*(T62+100)/100</f>
        <v>0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77</v>
      </c>
      <c r="H63" s="141">
        <v>111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64</v>
      </c>
      <c r="H64" s="141">
        <v>21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86</v>
      </c>
      <c r="H65" s="141">
        <v>7.68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76</v>
      </c>
      <c r="H66" s="141">
        <v>1.14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87</v>
      </c>
      <c r="H67" s="141">
        <v>9.36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ht="12.75" outlineLevel="2">
      <c r="A68" s="3"/>
      <c r="B68" s="105"/>
      <c r="C68" s="105"/>
      <c r="D68" s="126" t="s">
        <v>4</v>
      </c>
      <c r="E68" s="127">
        <v>8</v>
      </c>
      <c r="F68" s="128" t="s">
        <v>128</v>
      </c>
      <c r="G68" s="129" t="s">
        <v>400</v>
      </c>
      <c r="H68" s="130">
        <v>65.67</v>
      </c>
      <c r="I68" s="131" t="s">
        <v>14</v>
      </c>
      <c r="J68" s="132"/>
      <c r="K68" s="133">
        <f>H68*J68</f>
        <v>0</v>
      </c>
      <c r="L68" s="134">
        <f>IF(D68="S",K68,"")</f>
      </c>
      <c r="M68" s="135">
        <f>IF(OR(D68="P",D68="U"),K68,"")</f>
        <v>0</v>
      </c>
      <c r="N68" s="135">
        <f>IF(D68="H",K68,"")</f>
      </c>
      <c r="O68" s="135">
        <f>IF(D68="V",K68,"")</f>
      </c>
      <c r="P68" s="136">
        <v>0.1291399999999493</v>
      </c>
      <c r="Q68" s="136">
        <v>0</v>
      </c>
      <c r="R68" s="136">
        <v>0.48000000000007503</v>
      </c>
      <c r="S68" s="132">
        <v>43.99200000000695</v>
      </c>
      <c r="T68" s="137">
        <v>21</v>
      </c>
      <c r="U68" s="138">
        <f>K68*(T68+100)/100</f>
        <v>0</v>
      </c>
      <c r="V68" s="139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75</v>
      </c>
      <c r="H69" s="141">
        <v>55.5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91</v>
      </c>
      <c r="H70" s="141">
        <v>10.17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ht="12.75" outlineLevel="2">
      <c r="A71" s="3"/>
      <c r="B71" s="105"/>
      <c r="C71" s="105"/>
      <c r="D71" s="126" t="s">
        <v>4</v>
      </c>
      <c r="E71" s="127">
        <v>9</v>
      </c>
      <c r="F71" s="128" t="s">
        <v>131</v>
      </c>
      <c r="G71" s="129" t="s">
        <v>401</v>
      </c>
      <c r="H71" s="130">
        <v>0.264</v>
      </c>
      <c r="I71" s="131" t="s">
        <v>15</v>
      </c>
      <c r="J71" s="132"/>
      <c r="K71" s="133">
        <f>H71*J71</f>
        <v>0</v>
      </c>
      <c r="L71" s="134">
        <f>IF(D71="S",K71,"")</f>
      </c>
      <c r="M71" s="135">
        <f>IF(OR(D71="P",D71="U"),K71,"")</f>
        <v>0</v>
      </c>
      <c r="N71" s="135">
        <f>IF(D71="H",K71,"")</f>
      </c>
      <c r="O71" s="135">
        <f>IF(D71="V",K71,"")</f>
      </c>
      <c r="P71" s="136">
        <v>1.6285</v>
      </c>
      <c r="Q71" s="136">
        <v>0</v>
      </c>
      <c r="R71" s="136">
        <v>0</v>
      </c>
      <c r="S71" s="132">
        <v>0</v>
      </c>
      <c r="T71" s="137">
        <v>21</v>
      </c>
      <c r="U71" s="138">
        <f>K71*(T71+100)/100</f>
        <v>0</v>
      </c>
      <c r="V71" s="139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268</v>
      </c>
      <c r="H72" s="141">
        <v>0.264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4</v>
      </c>
      <c r="E73" s="127">
        <v>10</v>
      </c>
      <c r="F73" s="128" t="s">
        <v>132</v>
      </c>
      <c r="G73" s="129" t="s">
        <v>405</v>
      </c>
      <c r="H73" s="130">
        <v>0.185</v>
      </c>
      <c r="I73" s="131" t="s">
        <v>15</v>
      </c>
      <c r="J73" s="132"/>
      <c r="K73" s="133">
        <f aca="true" t="shared" si="8" ref="K73:K78">H73*J73</f>
        <v>0</v>
      </c>
      <c r="L73" s="134">
        <f aca="true" t="shared" si="9" ref="L73:L78">IF(D73="S",K73,"")</f>
      </c>
      <c r="M73" s="135">
        <f aca="true" t="shared" si="10" ref="M73:M78">IF(OR(D73="P",D73="U"),K73,"")</f>
        <v>0</v>
      </c>
      <c r="N73" s="135">
        <f aca="true" t="shared" si="11" ref="N73:N78">IF(D73="H",K73,"")</f>
      </c>
      <c r="O73" s="135">
        <f aca="true" t="shared" si="12" ref="O73:O78">IF(D73="V",K73,"")</f>
      </c>
      <c r="P73" s="136">
        <v>1.9084999999995829</v>
      </c>
      <c r="Q73" s="136">
        <v>0</v>
      </c>
      <c r="R73" s="136">
        <v>48.85499999998137</v>
      </c>
      <c r="S73" s="132">
        <v>4436.079499998224</v>
      </c>
      <c r="T73" s="137">
        <v>21</v>
      </c>
      <c r="U73" s="138">
        <f aca="true" t="shared" si="13" ref="U73:U78">K73*(T73+100)/100</f>
        <v>0</v>
      </c>
      <c r="V73" s="139"/>
    </row>
    <row r="74" spans="1:22" ht="12.75" outlineLevel="2">
      <c r="A74" s="3"/>
      <c r="B74" s="105"/>
      <c r="C74" s="105"/>
      <c r="D74" s="126" t="s">
        <v>4</v>
      </c>
      <c r="E74" s="127">
        <v>11</v>
      </c>
      <c r="F74" s="128" t="s">
        <v>139</v>
      </c>
      <c r="G74" s="129" t="s">
        <v>374</v>
      </c>
      <c r="H74" s="130">
        <v>9</v>
      </c>
      <c r="I74" s="131" t="s">
        <v>14</v>
      </c>
      <c r="J74" s="132"/>
      <c r="K74" s="133">
        <f t="shared" si="8"/>
        <v>0</v>
      </c>
      <c r="L74" s="134">
        <f t="shared" si="9"/>
      </c>
      <c r="M74" s="135">
        <f t="shared" si="10"/>
        <v>0</v>
      </c>
      <c r="N74" s="135">
        <f t="shared" si="11"/>
      </c>
      <c r="O74" s="135">
        <f t="shared" si="12"/>
      </c>
      <c r="P74" s="136">
        <v>0.2587099999999799</v>
      </c>
      <c r="Q74" s="136">
        <v>0</v>
      </c>
      <c r="R74" s="136">
        <v>1.2199999999995725</v>
      </c>
      <c r="S74" s="132">
        <v>110.9379999999602</v>
      </c>
      <c r="T74" s="137">
        <v>21</v>
      </c>
      <c r="U74" s="138">
        <f t="shared" si="13"/>
        <v>0</v>
      </c>
      <c r="V74" s="139"/>
    </row>
    <row r="75" spans="1:22" ht="25.5" outlineLevel="2">
      <c r="A75" s="3"/>
      <c r="B75" s="105"/>
      <c r="C75" s="105"/>
      <c r="D75" s="126" t="s">
        <v>4</v>
      </c>
      <c r="E75" s="127">
        <v>12</v>
      </c>
      <c r="F75" s="128" t="s">
        <v>140</v>
      </c>
      <c r="G75" s="129" t="s">
        <v>441</v>
      </c>
      <c r="H75" s="130">
        <v>4</v>
      </c>
      <c r="I75" s="131" t="s">
        <v>44</v>
      </c>
      <c r="J75" s="132"/>
      <c r="K75" s="133">
        <f t="shared" si="8"/>
        <v>0</v>
      </c>
      <c r="L75" s="134">
        <f t="shared" si="9"/>
      </c>
      <c r="M75" s="135">
        <f t="shared" si="10"/>
        <v>0</v>
      </c>
      <c r="N75" s="135">
        <f t="shared" si="11"/>
      </c>
      <c r="O75" s="135">
        <f t="shared" si="12"/>
      </c>
      <c r="P75" s="136">
        <v>0.062</v>
      </c>
      <c r="Q75" s="136">
        <v>0</v>
      </c>
      <c r="R75" s="136">
        <v>0</v>
      </c>
      <c r="S75" s="132">
        <v>0</v>
      </c>
      <c r="T75" s="137">
        <v>21</v>
      </c>
      <c r="U75" s="138">
        <f t="shared" si="13"/>
        <v>0</v>
      </c>
      <c r="V75" s="139"/>
    </row>
    <row r="76" spans="1:22" ht="25.5" outlineLevel="2">
      <c r="A76" s="3"/>
      <c r="B76" s="105"/>
      <c r="C76" s="105"/>
      <c r="D76" s="126" t="s">
        <v>4</v>
      </c>
      <c r="E76" s="127">
        <v>13</v>
      </c>
      <c r="F76" s="128" t="s">
        <v>141</v>
      </c>
      <c r="G76" s="129" t="s">
        <v>446</v>
      </c>
      <c r="H76" s="130">
        <v>3</v>
      </c>
      <c r="I76" s="131" t="s">
        <v>44</v>
      </c>
      <c r="J76" s="132"/>
      <c r="K76" s="133">
        <f t="shared" si="8"/>
        <v>0</v>
      </c>
      <c r="L76" s="134">
        <f t="shared" si="9"/>
      </c>
      <c r="M76" s="135">
        <f t="shared" si="10"/>
        <v>0</v>
      </c>
      <c r="N76" s="135">
        <f t="shared" si="11"/>
      </c>
      <c r="O76" s="135">
        <f t="shared" si="12"/>
      </c>
      <c r="P76" s="136">
        <v>0.023</v>
      </c>
      <c r="Q76" s="136">
        <v>0</v>
      </c>
      <c r="R76" s="136">
        <v>0</v>
      </c>
      <c r="S76" s="132">
        <v>0</v>
      </c>
      <c r="T76" s="137">
        <v>21</v>
      </c>
      <c r="U76" s="138">
        <f t="shared" si="13"/>
        <v>0</v>
      </c>
      <c r="V76" s="139"/>
    </row>
    <row r="77" spans="1:22" ht="25.5" outlineLevel="2">
      <c r="A77" s="3"/>
      <c r="B77" s="105"/>
      <c r="C77" s="105"/>
      <c r="D77" s="126" t="s">
        <v>4</v>
      </c>
      <c r="E77" s="127">
        <v>14</v>
      </c>
      <c r="F77" s="128" t="s">
        <v>142</v>
      </c>
      <c r="G77" s="129" t="s">
        <v>448</v>
      </c>
      <c r="H77" s="130">
        <v>2</v>
      </c>
      <c r="I77" s="131" t="s">
        <v>44</v>
      </c>
      <c r="J77" s="132"/>
      <c r="K77" s="133">
        <f t="shared" si="8"/>
        <v>0</v>
      </c>
      <c r="L77" s="134">
        <f t="shared" si="9"/>
      </c>
      <c r="M77" s="135">
        <f t="shared" si="10"/>
        <v>0</v>
      </c>
      <c r="N77" s="135">
        <f t="shared" si="11"/>
      </c>
      <c r="O77" s="135">
        <f t="shared" si="12"/>
      </c>
      <c r="P77" s="136">
        <v>0.085</v>
      </c>
      <c r="Q77" s="136">
        <v>0</v>
      </c>
      <c r="R77" s="136">
        <v>0</v>
      </c>
      <c r="S77" s="132">
        <v>0</v>
      </c>
      <c r="T77" s="137">
        <v>21</v>
      </c>
      <c r="U77" s="138">
        <f t="shared" si="13"/>
        <v>0</v>
      </c>
      <c r="V77" s="139"/>
    </row>
    <row r="78" spans="1:22" ht="25.5" outlineLevel="2">
      <c r="A78" s="3"/>
      <c r="B78" s="105"/>
      <c r="C78" s="105"/>
      <c r="D78" s="126" t="s">
        <v>4</v>
      </c>
      <c r="E78" s="127">
        <v>15</v>
      </c>
      <c r="F78" s="128" t="s">
        <v>143</v>
      </c>
      <c r="G78" s="129" t="s">
        <v>430</v>
      </c>
      <c r="H78" s="130">
        <v>41</v>
      </c>
      <c r="I78" s="131" t="s">
        <v>44</v>
      </c>
      <c r="J78" s="132"/>
      <c r="K78" s="133">
        <f t="shared" si="8"/>
        <v>0</v>
      </c>
      <c r="L78" s="134">
        <f t="shared" si="9"/>
      </c>
      <c r="M78" s="135">
        <f t="shared" si="10"/>
        <v>0</v>
      </c>
      <c r="N78" s="135">
        <f t="shared" si="11"/>
      </c>
      <c r="O78" s="135">
        <f t="shared" si="12"/>
      </c>
      <c r="P78" s="136">
        <v>0.08</v>
      </c>
      <c r="Q78" s="136">
        <v>0</v>
      </c>
      <c r="R78" s="136">
        <v>0</v>
      </c>
      <c r="S78" s="132">
        <v>0</v>
      </c>
      <c r="T78" s="137">
        <v>21</v>
      </c>
      <c r="U78" s="138">
        <f t="shared" si="13"/>
        <v>0</v>
      </c>
      <c r="V78" s="139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49</v>
      </c>
      <c r="H79" s="141">
        <v>41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ht="25.5" outlineLevel="2">
      <c r="A80" s="3"/>
      <c r="B80" s="105"/>
      <c r="C80" s="105"/>
      <c r="D80" s="126" t="s">
        <v>4</v>
      </c>
      <c r="E80" s="127">
        <v>16</v>
      </c>
      <c r="F80" s="128" t="s">
        <v>144</v>
      </c>
      <c r="G80" s="129" t="s">
        <v>434</v>
      </c>
      <c r="H80" s="130">
        <v>1</v>
      </c>
      <c r="I80" s="131" t="s">
        <v>44</v>
      </c>
      <c r="J80" s="132"/>
      <c r="K80" s="133">
        <f>H80*J80</f>
        <v>0</v>
      </c>
      <c r="L80" s="134">
        <f>IF(D80="S",K80,"")</f>
      </c>
      <c r="M80" s="135">
        <f>IF(OR(D80="P",D80="U"),K80,"")</f>
        <v>0</v>
      </c>
      <c r="N80" s="135">
        <f>IF(D80="H",K80,"")</f>
      </c>
      <c r="O80" s="135">
        <f>IF(D80="V",K80,"")</f>
      </c>
      <c r="P80" s="136">
        <v>0.13</v>
      </c>
      <c r="Q80" s="136">
        <v>0</v>
      </c>
      <c r="R80" s="136">
        <v>0</v>
      </c>
      <c r="S80" s="132">
        <v>0</v>
      </c>
      <c r="T80" s="137">
        <v>21</v>
      </c>
      <c r="U80" s="138">
        <f>K80*(T80+100)/100</f>
        <v>0</v>
      </c>
      <c r="V80" s="139"/>
    </row>
    <row r="81" spans="1:22" ht="25.5" outlineLevel="2">
      <c r="A81" s="3"/>
      <c r="B81" s="105"/>
      <c r="C81" s="105"/>
      <c r="D81" s="126" t="s">
        <v>4</v>
      </c>
      <c r="E81" s="127">
        <v>17</v>
      </c>
      <c r="F81" s="128" t="s">
        <v>145</v>
      </c>
      <c r="G81" s="129" t="s">
        <v>437</v>
      </c>
      <c r="H81" s="130">
        <v>3</v>
      </c>
      <c r="I81" s="131" t="s">
        <v>44</v>
      </c>
      <c r="J81" s="132"/>
      <c r="K81" s="133">
        <f>H81*J81</f>
        <v>0</v>
      </c>
      <c r="L81" s="134">
        <f>IF(D81="S",K81,"")</f>
      </c>
      <c r="M81" s="135">
        <f>IF(OR(D81="P",D81="U"),K81,"")</f>
        <v>0</v>
      </c>
      <c r="N81" s="135">
        <f>IF(D81="H",K81,"")</f>
      </c>
      <c r="O81" s="135">
        <f>IF(D81="V",K81,"")</f>
      </c>
      <c r="P81" s="136">
        <v>0.16</v>
      </c>
      <c r="Q81" s="136">
        <v>0</v>
      </c>
      <c r="R81" s="136">
        <v>0</v>
      </c>
      <c r="S81" s="132">
        <v>0</v>
      </c>
      <c r="T81" s="137">
        <v>21</v>
      </c>
      <c r="U81" s="138">
        <f>K81*(T81+100)/100</f>
        <v>0</v>
      </c>
      <c r="V81" s="139"/>
    </row>
    <row r="82" spans="1:22" ht="12.75" outlineLevel="2">
      <c r="A82" s="3"/>
      <c r="B82" s="105"/>
      <c r="C82" s="105"/>
      <c r="D82" s="126" t="s">
        <v>4</v>
      </c>
      <c r="E82" s="127">
        <v>18</v>
      </c>
      <c r="F82" s="128" t="s">
        <v>146</v>
      </c>
      <c r="G82" s="129" t="s">
        <v>342</v>
      </c>
      <c r="H82" s="130">
        <v>7</v>
      </c>
      <c r="I82" s="131" t="s">
        <v>44</v>
      </c>
      <c r="J82" s="132"/>
      <c r="K82" s="133">
        <f>H82*J82</f>
        <v>0</v>
      </c>
      <c r="L82" s="134">
        <f>IF(D82="S",K82,"")</f>
      </c>
      <c r="M82" s="135">
        <f>IF(OR(D82="P",D82="U"),K82,"")</f>
        <v>0</v>
      </c>
      <c r="N82" s="135">
        <f>IF(D82="H",K82,"")</f>
      </c>
      <c r="O82" s="135">
        <f>IF(D82="V",K82,"")</f>
      </c>
      <c r="P82" s="136">
        <v>0.012</v>
      </c>
      <c r="Q82" s="136">
        <v>0</v>
      </c>
      <c r="R82" s="136">
        <v>0</v>
      </c>
      <c r="S82" s="132">
        <v>0</v>
      </c>
      <c r="T82" s="137">
        <v>21</v>
      </c>
      <c r="U82" s="138">
        <f>K82*(T82+100)/100</f>
        <v>0</v>
      </c>
      <c r="V82" s="139"/>
    </row>
    <row r="83" spans="1:22" ht="12.75" outlineLevel="1">
      <c r="A83" s="3"/>
      <c r="B83" s="106"/>
      <c r="C83" s="75" t="s">
        <v>19</v>
      </c>
      <c r="D83" s="76" t="s">
        <v>3</v>
      </c>
      <c r="E83" s="77"/>
      <c r="F83" s="77" t="s">
        <v>37</v>
      </c>
      <c r="G83" s="78" t="s">
        <v>286</v>
      </c>
      <c r="H83" s="77"/>
      <c r="I83" s="76"/>
      <c r="J83" s="77"/>
      <c r="K83" s="107">
        <f>SUBTOTAL(9,K84:K90)</f>
        <v>0</v>
      </c>
      <c r="L83" s="80">
        <f>SUBTOTAL(9,L84:L90)</f>
        <v>0</v>
      </c>
      <c r="M83" s="80">
        <f>SUBTOTAL(9,M84:M90)</f>
        <v>0</v>
      </c>
      <c r="N83" s="80">
        <f>SUBTOTAL(9,N84:N90)</f>
        <v>0</v>
      </c>
      <c r="O83" s="80">
        <f>SUBTOTAL(9,O84:O90)</f>
        <v>0</v>
      </c>
      <c r="P83" s="81">
        <f>SUMPRODUCT(P84:P90,$H84:$H90)</f>
        <v>2.684904865396371</v>
      </c>
      <c r="Q83" s="81">
        <f>SUMPRODUCT(Q84:Q90,$H84:$H90)</f>
        <v>0</v>
      </c>
      <c r="R83" s="81">
        <f>SUMPRODUCT(R84:R90,$H84:$H90)</f>
        <v>10.75686000000038</v>
      </c>
      <c r="S83" s="80">
        <f>SUMPRODUCT(S84:S90,$H84:$H90)</f>
        <v>922.8454540000588</v>
      </c>
      <c r="T83" s="108">
        <f>SUMPRODUCT(T84:T90,$K84:$K90)/100</f>
        <v>0</v>
      </c>
      <c r="U83" s="108">
        <f>K83+T83</f>
        <v>0</v>
      </c>
      <c r="V83" s="105"/>
    </row>
    <row r="84" spans="1:22" ht="12.75" outlineLevel="2">
      <c r="A84" s="3"/>
      <c r="B84" s="116"/>
      <c r="C84" s="117"/>
      <c r="D84" s="118"/>
      <c r="E84" s="119" t="s">
        <v>331</v>
      </c>
      <c r="F84" s="120"/>
      <c r="G84" s="121"/>
      <c r="H84" s="120"/>
      <c r="I84" s="118"/>
      <c r="J84" s="120"/>
      <c r="K84" s="122"/>
      <c r="L84" s="123"/>
      <c r="M84" s="123"/>
      <c r="N84" s="123"/>
      <c r="O84" s="123"/>
      <c r="P84" s="124"/>
      <c r="Q84" s="124"/>
      <c r="R84" s="124"/>
      <c r="S84" s="124"/>
      <c r="T84" s="125"/>
      <c r="U84" s="125"/>
      <c r="V84" s="105"/>
    </row>
    <row r="85" spans="1:22" ht="12.75" outlineLevel="2">
      <c r="A85" s="3"/>
      <c r="B85" s="105"/>
      <c r="C85" s="105"/>
      <c r="D85" s="126" t="s">
        <v>4</v>
      </c>
      <c r="E85" s="127">
        <v>1</v>
      </c>
      <c r="F85" s="128" t="s">
        <v>148</v>
      </c>
      <c r="G85" s="129" t="s">
        <v>343</v>
      </c>
      <c r="H85" s="130">
        <v>0.9</v>
      </c>
      <c r="I85" s="131" t="s">
        <v>15</v>
      </c>
      <c r="J85" s="132"/>
      <c r="K85" s="133">
        <f aca="true" t="shared" si="14" ref="K85:K90">H85*J85</f>
        <v>0</v>
      </c>
      <c r="L85" s="134">
        <f aca="true" t="shared" si="15" ref="L85:L90">IF(D85="S",K85,"")</f>
      </c>
      <c r="M85" s="135">
        <f aca="true" t="shared" si="16" ref="M85:M90">IF(OR(D85="P",D85="U"),K85,"")</f>
        <v>0</v>
      </c>
      <c r="N85" s="135">
        <f aca="true" t="shared" si="17" ref="N85:N90">IF(D85="H",K85,"")</f>
      </c>
      <c r="O85" s="135">
        <f aca="true" t="shared" si="18" ref="O85:O90">IF(D85="V",K85,"")</f>
      </c>
      <c r="P85" s="136">
        <v>2.256480000000488</v>
      </c>
      <c r="Q85" s="136">
        <v>0</v>
      </c>
      <c r="R85" s="136">
        <v>1.22400000000016</v>
      </c>
      <c r="S85" s="132">
        <v>104.40960000001196</v>
      </c>
      <c r="T85" s="137">
        <v>21</v>
      </c>
      <c r="U85" s="138">
        <f aca="true" t="shared" si="19" ref="U85:U90">K85*(T85+100)/100</f>
        <v>0</v>
      </c>
      <c r="V85" s="139"/>
    </row>
    <row r="86" spans="1:22" ht="12.75" outlineLevel="2">
      <c r="A86" s="3"/>
      <c r="B86" s="105"/>
      <c r="C86" s="105"/>
      <c r="D86" s="126" t="s">
        <v>4</v>
      </c>
      <c r="E86" s="127">
        <v>2</v>
      </c>
      <c r="F86" s="128" t="s">
        <v>147</v>
      </c>
      <c r="G86" s="129" t="s">
        <v>403</v>
      </c>
      <c r="H86" s="130">
        <v>4</v>
      </c>
      <c r="I86" s="131" t="s">
        <v>44</v>
      </c>
      <c r="J86" s="132"/>
      <c r="K86" s="133">
        <f t="shared" si="14"/>
        <v>0</v>
      </c>
      <c r="L86" s="134">
        <f t="shared" si="15"/>
      </c>
      <c r="M86" s="135">
        <f t="shared" si="16"/>
        <v>0</v>
      </c>
      <c r="N86" s="135">
        <f t="shared" si="17"/>
      </c>
      <c r="O86" s="135">
        <f t="shared" si="18"/>
      </c>
      <c r="P86" s="136">
        <v>0.06684659999998373</v>
      </c>
      <c r="Q86" s="136">
        <v>0</v>
      </c>
      <c r="R86" s="136">
        <v>1.7719999999999345</v>
      </c>
      <c r="S86" s="132">
        <v>153.67219999999907</v>
      </c>
      <c r="T86" s="137">
        <v>21</v>
      </c>
      <c r="U86" s="138">
        <f t="shared" si="19"/>
        <v>0</v>
      </c>
      <c r="V86" s="139"/>
    </row>
    <row r="87" spans="1:22" ht="12.75" outlineLevel="2">
      <c r="A87" s="3"/>
      <c r="B87" s="105"/>
      <c r="C87" s="105"/>
      <c r="D87" s="126" t="s">
        <v>5</v>
      </c>
      <c r="E87" s="127">
        <v>3</v>
      </c>
      <c r="F87" s="128" t="s">
        <v>232</v>
      </c>
      <c r="G87" s="129" t="s">
        <v>329</v>
      </c>
      <c r="H87" s="130">
        <v>4</v>
      </c>
      <c r="I87" s="131" t="s">
        <v>44</v>
      </c>
      <c r="J87" s="132"/>
      <c r="K87" s="133">
        <f t="shared" si="14"/>
        <v>0</v>
      </c>
      <c r="L87" s="134">
        <f t="shared" si="15"/>
        <v>0</v>
      </c>
      <c r="M87" s="135">
        <f t="shared" si="16"/>
      </c>
      <c r="N87" s="135">
        <f t="shared" si="17"/>
      </c>
      <c r="O87" s="135">
        <f t="shared" si="18"/>
      </c>
      <c r="P87" s="136">
        <v>0.09</v>
      </c>
      <c r="Q87" s="136">
        <v>0</v>
      </c>
      <c r="R87" s="136">
        <v>0</v>
      </c>
      <c r="S87" s="132">
        <v>0</v>
      </c>
      <c r="T87" s="137">
        <v>21</v>
      </c>
      <c r="U87" s="138">
        <f t="shared" si="19"/>
        <v>0</v>
      </c>
      <c r="V87" s="139"/>
    </row>
    <row r="88" spans="1:22" ht="12.75" outlineLevel="2">
      <c r="A88" s="3"/>
      <c r="B88" s="105"/>
      <c r="C88" s="105"/>
      <c r="D88" s="126" t="s">
        <v>4</v>
      </c>
      <c r="E88" s="127">
        <v>4</v>
      </c>
      <c r="F88" s="128" t="s">
        <v>149</v>
      </c>
      <c r="G88" s="129" t="s">
        <v>345</v>
      </c>
      <c r="H88" s="130">
        <v>2.56</v>
      </c>
      <c r="I88" s="131" t="s">
        <v>14</v>
      </c>
      <c r="J88" s="132"/>
      <c r="K88" s="133">
        <f t="shared" si="14"/>
        <v>0</v>
      </c>
      <c r="L88" s="134">
        <f t="shared" si="15"/>
      </c>
      <c r="M88" s="135">
        <f t="shared" si="16"/>
        <v>0</v>
      </c>
      <c r="N88" s="135">
        <f t="shared" si="17"/>
      </c>
      <c r="O88" s="135">
        <f t="shared" si="18"/>
      </c>
      <c r="P88" s="136">
        <v>0.0021526799999992633</v>
      </c>
      <c r="Q88" s="136">
        <v>0</v>
      </c>
      <c r="R88" s="136">
        <v>0.6180000000000518</v>
      </c>
      <c r="S88" s="132">
        <v>48.587800000007185</v>
      </c>
      <c r="T88" s="137">
        <v>21</v>
      </c>
      <c r="U88" s="138">
        <f t="shared" si="19"/>
        <v>0</v>
      </c>
      <c r="V88" s="139"/>
    </row>
    <row r="89" spans="1:22" ht="12.75" outlineLevel="2">
      <c r="A89" s="3"/>
      <c r="B89" s="105"/>
      <c r="C89" s="105"/>
      <c r="D89" s="126" t="s">
        <v>4</v>
      </c>
      <c r="E89" s="127">
        <v>5</v>
      </c>
      <c r="F89" s="128" t="s">
        <v>150</v>
      </c>
      <c r="G89" s="129" t="s">
        <v>349</v>
      </c>
      <c r="H89" s="130">
        <v>2.56</v>
      </c>
      <c r="I89" s="131" t="s">
        <v>14</v>
      </c>
      <c r="J89" s="132"/>
      <c r="K89" s="133">
        <f t="shared" si="14"/>
        <v>0</v>
      </c>
      <c r="L89" s="134">
        <f t="shared" si="15"/>
      </c>
      <c r="M89" s="135">
        <f t="shared" si="16"/>
        <v>0</v>
      </c>
      <c r="N89" s="135">
        <f t="shared" si="17"/>
      </c>
      <c r="O89" s="135">
        <f t="shared" si="18"/>
      </c>
      <c r="P89" s="136">
        <v>0</v>
      </c>
      <c r="Q89" s="136">
        <v>0</v>
      </c>
      <c r="R89" s="136">
        <v>0.26600000000016166</v>
      </c>
      <c r="S89" s="132">
        <v>24.154300000014732</v>
      </c>
      <c r="T89" s="137">
        <v>21</v>
      </c>
      <c r="U89" s="138">
        <f t="shared" si="19"/>
        <v>0</v>
      </c>
      <c r="V89" s="139"/>
    </row>
    <row r="90" spans="1:22" ht="12.75" outlineLevel="2">
      <c r="A90" s="3"/>
      <c r="B90" s="105"/>
      <c r="C90" s="105"/>
      <c r="D90" s="126" t="s">
        <v>4</v>
      </c>
      <c r="E90" s="127">
        <v>6</v>
      </c>
      <c r="F90" s="128" t="s">
        <v>151</v>
      </c>
      <c r="G90" s="129" t="s">
        <v>344</v>
      </c>
      <c r="H90" s="130">
        <v>0.02</v>
      </c>
      <c r="I90" s="131" t="s">
        <v>8</v>
      </c>
      <c r="J90" s="132"/>
      <c r="K90" s="133">
        <f t="shared" si="14"/>
        <v>0</v>
      </c>
      <c r="L90" s="134">
        <f t="shared" si="15"/>
      </c>
      <c r="M90" s="135">
        <f t="shared" si="16"/>
        <v>0</v>
      </c>
      <c r="N90" s="135">
        <f t="shared" si="17"/>
      </c>
      <c r="O90" s="135">
        <f t="shared" si="18"/>
      </c>
      <c r="P90" s="136">
        <v>1.0587802297999425</v>
      </c>
      <c r="Q90" s="136">
        <v>0</v>
      </c>
      <c r="R90" s="136">
        <v>15.210999999997513</v>
      </c>
      <c r="S90" s="132">
        <v>1398.4118999997777</v>
      </c>
      <c r="T90" s="137">
        <v>21</v>
      </c>
      <c r="U90" s="138">
        <f t="shared" si="19"/>
        <v>0</v>
      </c>
      <c r="V90" s="139"/>
    </row>
    <row r="91" spans="1:22" ht="12.75" outlineLevel="1">
      <c r="A91" s="3"/>
      <c r="B91" s="106"/>
      <c r="C91" s="75" t="s">
        <v>20</v>
      </c>
      <c r="D91" s="76" t="s">
        <v>3</v>
      </c>
      <c r="E91" s="77"/>
      <c r="F91" s="77" t="s">
        <v>37</v>
      </c>
      <c r="G91" s="78" t="s">
        <v>236</v>
      </c>
      <c r="H91" s="77"/>
      <c r="I91" s="76"/>
      <c r="J91" s="77"/>
      <c r="K91" s="107">
        <f>SUBTOTAL(9,K92:K94)</f>
        <v>0</v>
      </c>
      <c r="L91" s="80">
        <f>SUBTOTAL(9,L92:L94)</f>
        <v>0</v>
      </c>
      <c r="M91" s="80">
        <f>SUBTOTAL(9,M92:M94)</f>
        <v>0</v>
      </c>
      <c r="N91" s="80">
        <f>SUBTOTAL(9,N92:N94)</f>
        <v>0</v>
      </c>
      <c r="O91" s="80">
        <f>SUBTOTAL(9,O92:O94)</f>
        <v>0</v>
      </c>
      <c r="P91" s="81">
        <f>SUMPRODUCT(P92:P94,$H92:$H94)</f>
        <v>51.19751999998638</v>
      </c>
      <c r="Q91" s="81">
        <f>SUMPRODUCT(Q92:Q94,$H92:$H94)</f>
        <v>0</v>
      </c>
      <c r="R91" s="81">
        <f>SUMPRODUCT(R92:R94,$H92:$H94)</f>
        <v>72.07200000002337</v>
      </c>
      <c r="S91" s="80">
        <f>SUMPRODUCT(S92:S94,$H92:$H94)</f>
        <v>7102.378800002295</v>
      </c>
      <c r="T91" s="108">
        <f>SUMPRODUCT(T92:T94,$K92:$K94)/100</f>
        <v>0</v>
      </c>
      <c r="U91" s="108">
        <f>K91+T91</f>
        <v>0</v>
      </c>
      <c r="V91" s="105"/>
    </row>
    <row r="92" spans="1:22" ht="12.75" outlineLevel="2">
      <c r="A92" s="3"/>
      <c r="B92" s="116"/>
      <c r="C92" s="117"/>
      <c r="D92" s="118"/>
      <c r="E92" s="119" t="s">
        <v>331</v>
      </c>
      <c r="F92" s="120"/>
      <c r="G92" s="121"/>
      <c r="H92" s="120"/>
      <c r="I92" s="118"/>
      <c r="J92" s="120"/>
      <c r="K92" s="122"/>
      <c r="L92" s="123"/>
      <c r="M92" s="123"/>
      <c r="N92" s="123"/>
      <c r="O92" s="123"/>
      <c r="P92" s="124"/>
      <c r="Q92" s="124"/>
      <c r="R92" s="124"/>
      <c r="S92" s="124"/>
      <c r="T92" s="125"/>
      <c r="U92" s="125"/>
      <c r="V92" s="105"/>
    </row>
    <row r="93" spans="1:22" ht="12.75" outlineLevel="2">
      <c r="A93" s="3"/>
      <c r="B93" s="105"/>
      <c r="C93" s="105"/>
      <c r="D93" s="126" t="s">
        <v>4</v>
      </c>
      <c r="E93" s="127">
        <v>1</v>
      </c>
      <c r="F93" s="128" t="s">
        <v>157</v>
      </c>
      <c r="G93" s="129" t="s">
        <v>364</v>
      </c>
      <c r="H93" s="130">
        <v>132</v>
      </c>
      <c r="I93" s="131" t="s">
        <v>14</v>
      </c>
      <c r="J93" s="132"/>
      <c r="K93" s="133">
        <f>H93*J93</f>
        <v>0</v>
      </c>
      <c r="L93" s="134">
        <f>IF(D93="S",K93,"")</f>
      </c>
      <c r="M93" s="135">
        <f>IF(OR(D93="P",D93="U"),K93,"")</f>
        <v>0</v>
      </c>
      <c r="N93" s="135">
        <f>IF(D93="H",K93,"")</f>
      </c>
      <c r="O93" s="135">
        <f>IF(D93="V",K93,"")</f>
      </c>
      <c r="P93" s="136">
        <v>0.3036099999999351</v>
      </c>
      <c r="Q93" s="136">
        <v>0</v>
      </c>
      <c r="R93" s="136">
        <v>0.016000000000005343</v>
      </c>
      <c r="S93" s="132">
        <v>1.3864000000004453</v>
      </c>
      <c r="T93" s="137">
        <v>21</v>
      </c>
      <c r="U93" s="138">
        <f>K93*(T93+100)/100</f>
        <v>0</v>
      </c>
      <c r="V93" s="139"/>
    </row>
    <row r="94" spans="1:22" ht="25.5" outlineLevel="2">
      <c r="A94" s="3"/>
      <c r="B94" s="105"/>
      <c r="C94" s="105"/>
      <c r="D94" s="126" t="s">
        <v>4</v>
      </c>
      <c r="E94" s="127">
        <v>2</v>
      </c>
      <c r="F94" s="128" t="s">
        <v>158</v>
      </c>
      <c r="G94" s="129" t="s">
        <v>417</v>
      </c>
      <c r="H94" s="130">
        <v>132</v>
      </c>
      <c r="I94" s="131" t="s">
        <v>14</v>
      </c>
      <c r="J94" s="132"/>
      <c r="K94" s="133">
        <f>H94*J94</f>
        <v>0</v>
      </c>
      <c r="L94" s="134">
        <f>IF(D94="S",K94,"")</f>
      </c>
      <c r="M94" s="135">
        <f>IF(OR(D94="P",D94="U"),K94,"")</f>
        <v>0</v>
      </c>
      <c r="N94" s="135">
        <f>IF(D94="H",K94,"")</f>
      </c>
      <c r="O94" s="135">
        <f>IF(D94="V",K94,"")</f>
      </c>
      <c r="P94" s="136">
        <v>0.08424999999996174</v>
      </c>
      <c r="Q94" s="136">
        <v>0</v>
      </c>
      <c r="R94" s="136">
        <v>0.5300000000001717</v>
      </c>
      <c r="S94" s="132">
        <v>52.41950000001694</v>
      </c>
      <c r="T94" s="137">
        <v>21</v>
      </c>
      <c r="U94" s="138">
        <f>K94*(T94+100)/100</f>
        <v>0</v>
      </c>
      <c r="V94" s="139"/>
    </row>
    <row r="95" spans="1:22" ht="12.75" outlineLevel="1">
      <c r="A95" s="3"/>
      <c r="B95" s="106"/>
      <c r="C95" s="75" t="s">
        <v>21</v>
      </c>
      <c r="D95" s="76" t="s">
        <v>3</v>
      </c>
      <c r="E95" s="77"/>
      <c r="F95" s="77" t="s">
        <v>37</v>
      </c>
      <c r="G95" s="78" t="s">
        <v>279</v>
      </c>
      <c r="H95" s="77"/>
      <c r="I95" s="76"/>
      <c r="J95" s="77"/>
      <c r="K95" s="107">
        <f>SUBTOTAL(9,K96:K103)</f>
        <v>0</v>
      </c>
      <c r="L95" s="80">
        <f>SUBTOTAL(9,L96:L103)</f>
        <v>0</v>
      </c>
      <c r="M95" s="80">
        <f>SUBTOTAL(9,M96:M103)</f>
        <v>0</v>
      </c>
      <c r="N95" s="80">
        <f>SUBTOTAL(9,N96:N103)</f>
        <v>0</v>
      </c>
      <c r="O95" s="80">
        <f>SUBTOTAL(9,O96:O103)</f>
        <v>0</v>
      </c>
      <c r="P95" s="81">
        <f>SUMPRODUCT(P96:P103,$H96:$H103)</f>
        <v>5.401206184770097</v>
      </c>
      <c r="Q95" s="81">
        <f>SUMPRODUCT(Q96:Q103,$H96:$H103)</f>
        <v>0</v>
      </c>
      <c r="R95" s="81">
        <f>SUMPRODUCT(R96:R103,$H96:$H103)</f>
        <v>28.762844670006018</v>
      </c>
      <c r="S95" s="80">
        <f>SUMPRODUCT(S96:S103,$H96:$H103)</f>
        <v>2718.057237978621</v>
      </c>
      <c r="T95" s="108">
        <f>SUMPRODUCT(T96:T103,$K96:$K103)/100</f>
        <v>0</v>
      </c>
      <c r="U95" s="108">
        <f>K95+T95</f>
        <v>0</v>
      </c>
      <c r="V95" s="105"/>
    </row>
    <row r="96" spans="1:22" ht="12.75" outlineLevel="2">
      <c r="A96" s="3"/>
      <c r="B96" s="116"/>
      <c r="C96" s="117"/>
      <c r="D96" s="118"/>
      <c r="E96" s="119" t="s">
        <v>331</v>
      </c>
      <c r="F96" s="120"/>
      <c r="G96" s="121"/>
      <c r="H96" s="120"/>
      <c r="I96" s="118"/>
      <c r="J96" s="120"/>
      <c r="K96" s="122"/>
      <c r="L96" s="123"/>
      <c r="M96" s="123"/>
      <c r="N96" s="123"/>
      <c r="O96" s="123"/>
      <c r="P96" s="124"/>
      <c r="Q96" s="124"/>
      <c r="R96" s="124"/>
      <c r="S96" s="124"/>
      <c r="T96" s="125"/>
      <c r="U96" s="125"/>
      <c r="V96" s="105"/>
    </row>
    <row r="97" spans="1:22" ht="12.75" outlineLevel="2">
      <c r="A97" s="3"/>
      <c r="B97" s="105"/>
      <c r="C97" s="105"/>
      <c r="D97" s="126" t="s">
        <v>4</v>
      </c>
      <c r="E97" s="127">
        <v>1</v>
      </c>
      <c r="F97" s="128" t="s">
        <v>152</v>
      </c>
      <c r="G97" s="129" t="s">
        <v>368</v>
      </c>
      <c r="H97" s="130">
        <v>2.277</v>
      </c>
      <c r="I97" s="131" t="s">
        <v>15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2.25642</v>
      </c>
      <c r="Q97" s="136">
        <v>0</v>
      </c>
      <c r="R97" s="136">
        <v>0</v>
      </c>
      <c r="S97" s="132">
        <v>0</v>
      </c>
      <c r="T97" s="137">
        <v>21</v>
      </c>
      <c r="U97" s="138">
        <f>K97*(T97+100)/100</f>
        <v>0</v>
      </c>
      <c r="V97" s="139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253</v>
      </c>
      <c r="H98" s="141">
        <v>2.277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ht="12.75" outlineLevel="2">
      <c r="A99" s="3"/>
      <c r="B99" s="105"/>
      <c r="C99" s="105"/>
      <c r="D99" s="126" t="s">
        <v>4</v>
      </c>
      <c r="E99" s="127">
        <v>2</v>
      </c>
      <c r="F99" s="128" t="s">
        <v>153</v>
      </c>
      <c r="G99" s="129" t="s">
        <v>398</v>
      </c>
      <c r="H99" s="130">
        <v>0.06831</v>
      </c>
      <c r="I99" s="131" t="s">
        <v>8</v>
      </c>
      <c r="J99" s="132"/>
      <c r="K99" s="133">
        <f>H99*J99</f>
        <v>0</v>
      </c>
      <c r="L99" s="134">
        <f>IF(D99="S",K99,"")</f>
      </c>
      <c r="M99" s="135">
        <f>IF(OR(D99="P",D99="U"),K99,"")</f>
        <v>0</v>
      </c>
      <c r="N99" s="135">
        <f>IF(D99="H",K99,"")</f>
      </c>
      <c r="O99" s="135">
        <f>IF(D99="V",K99,"")</f>
      </c>
      <c r="P99" s="136">
        <v>1.0388670000004345</v>
      </c>
      <c r="Q99" s="136">
        <v>0</v>
      </c>
      <c r="R99" s="136">
        <v>52.15699999999924</v>
      </c>
      <c r="S99" s="132">
        <v>4846.643799999946</v>
      </c>
      <c r="T99" s="137">
        <v>21</v>
      </c>
      <c r="U99" s="138">
        <f>K99*(T99+100)/100</f>
        <v>0</v>
      </c>
      <c r="V99" s="139"/>
    </row>
    <row r="100" spans="1:22" s="115" customFormat="1" ht="11.25" outlineLevel="2">
      <c r="A100" s="109"/>
      <c r="B100" s="109"/>
      <c r="C100" s="109"/>
      <c r="D100" s="109"/>
      <c r="E100" s="109"/>
      <c r="F100" s="109"/>
      <c r="G100" s="110" t="s">
        <v>90</v>
      </c>
      <c r="H100" s="109"/>
      <c r="I100" s="111"/>
      <c r="J100" s="109"/>
      <c r="K100" s="109"/>
      <c r="L100" s="112"/>
      <c r="M100" s="112"/>
      <c r="N100" s="112"/>
      <c r="O100" s="112"/>
      <c r="P100" s="113"/>
      <c r="Q100" s="109"/>
      <c r="R100" s="109"/>
      <c r="S100" s="109"/>
      <c r="T100" s="114"/>
      <c r="U100" s="114"/>
      <c r="V100" s="10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228</v>
      </c>
      <c r="H101" s="141">
        <v>0.0683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4</v>
      </c>
      <c r="E102" s="127">
        <v>3</v>
      </c>
      <c r="F102" s="128" t="s">
        <v>154</v>
      </c>
      <c r="G102" s="129" t="s">
        <v>391</v>
      </c>
      <c r="H102" s="130">
        <v>15</v>
      </c>
      <c r="I102" s="131" t="s">
        <v>14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0.012824856000004527</v>
      </c>
      <c r="Q102" s="136">
        <v>0</v>
      </c>
      <c r="R102" s="136">
        <v>1.3420000000004393</v>
      </c>
      <c r="S102" s="132">
        <v>128.4820000000453</v>
      </c>
      <c r="T102" s="137">
        <v>21</v>
      </c>
      <c r="U102" s="138">
        <f>K102*(T102+100)/100</f>
        <v>0</v>
      </c>
      <c r="V102" s="139"/>
    </row>
    <row r="103" spans="1:22" ht="12.75" outlineLevel="2">
      <c r="A103" s="3"/>
      <c r="B103" s="105"/>
      <c r="C103" s="105"/>
      <c r="D103" s="126" t="s">
        <v>4</v>
      </c>
      <c r="E103" s="127">
        <v>4</v>
      </c>
      <c r="F103" s="128" t="s">
        <v>155</v>
      </c>
      <c r="G103" s="129" t="s">
        <v>395</v>
      </c>
      <c r="H103" s="130">
        <v>15</v>
      </c>
      <c r="I103" s="131" t="s">
        <v>14</v>
      </c>
      <c r="J103" s="132"/>
      <c r="K103" s="133">
        <f>H103*J103</f>
        <v>0</v>
      </c>
      <c r="L103" s="134">
        <f>IF(D103="S",K103,"")</f>
      </c>
      <c r="M103" s="135">
        <f>IF(OR(D103="P",D103="U"),K103,"")</f>
        <v>0</v>
      </c>
      <c r="N103" s="135">
        <f>IF(D103="H",K103,"")</f>
      </c>
      <c r="O103" s="135">
        <f>IF(D103="V",K103,"")</f>
      </c>
      <c r="P103" s="136">
        <v>0</v>
      </c>
      <c r="Q103" s="136">
        <v>0</v>
      </c>
      <c r="R103" s="136">
        <v>0.33799999999996544</v>
      </c>
      <c r="S103" s="132">
        <v>30.650199999996335</v>
      </c>
      <c r="T103" s="137">
        <v>21</v>
      </c>
      <c r="U103" s="138">
        <f>K103*(T103+100)/100</f>
        <v>0</v>
      </c>
      <c r="V103" s="139"/>
    </row>
    <row r="104" spans="1:22" ht="12.75" outlineLevel="1">
      <c r="A104" s="3"/>
      <c r="B104" s="106"/>
      <c r="C104" s="75" t="s">
        <v>22</v>
      </c>
      <c r="D104" s="76" t="s">
        <v>3</v>
      </c>
      <c r="E104" s="77"/>
      <c r="F104" s="77" t="s">
        <v>37</v>
      </c>
      <c r="G104" s="78" t="s">
        <v>326</v>
      </c>
      <c r="H104" s="77"/>
      <c r="I104" s="76"/>
      <c r="J104" s="77"/>
      <c r="K104" s="107">
        <f>SUBTOTAL(9,K105:K138)</f>
        <v>0</v>
      </c>
      <c r="L104" s="80">
        <f>SUBTOTAL(9,L105:L138)</f>
        <v>0</v>
      </c>
      <c r="M104" s="80">
        <f>SUBTOTAL(9,M105:M138)</f>
        <v>0</v>
      </c>
      <c r="N104" s="80">
        <f>SUBTOTAL(9,N105:N138)</f>
        <v>0</v>
      </c>
      <c r="O104" s="80">
        <f>SUBTOTAL(9,O105:O138)</f>
        <v>0</v>
      </c>
      <c r="P104" s="81">
        <f>SUMPRODUCT(P105:P138,$H105:$H138)</f>
        <v>39.04506226299912</v>
      </c>
      <c r="Q104" s="81">
        <f>SUMPRODUCT(Q105:Q138,$H105:$H138)</f>
        <v>0</v>
      </c>
      <c r="R104" s="81">
        <f>SUMPRODUCT(R105:R138,$H105:$H138)</f>
        <v>1324.3861120000295</v>
      </c>
      <c r="S104" s="80">
        <f>SUMPRODUCT(S105:S138,$H105:$H138)</f>
        <v>137996.38149480236</v>
      </c>
      <c r="T104" s="108">
        <f>SUMPRODUCT(T105:T138,$K105:$K138)/100</f>
        <v>0</v>
      </c>
      <c r="U104" s="108">
        <f>K104+T104</f>
        <v>0</v>
      </c>
      <c r="V104" s="105"/>
    </row>
    <row r="105" spans="1:22" ht="12.75" outlineLevel="2">
      <c r="A105" s="3"/>
      <c r="B105" s="116"/>
      <c r="C105" s="117"/>
      <c r="D105" s="118"/>
      <c r="E105" s="119" t="s">
        <v>331</v>
      </c>
      <c r="F105" s="120"/>
      <c r="G105" s="121"/>
      <c r="H105" s="120"/>
      <c r="I105" s="118"/>
      <c r="J105" s="120"/>
      <c r="K105" s="122"/>
      <c r="L105" s="123"/>
      <c r="M105" s="123"/>
      <c r="N105" s="123"/>
      <c r="O105" s="123"/>
      <c r="P105" s="124"/>
      <c r="Q105" s="124"/>
      <c r="R105" s="124"/>
      <c r="S105" s="124"/>
      <c r="T105" s="125"/>
      <c r="U105" s="125"/>
      <c r="V105" s="105"/>
    </row>
    <row r="106" spans="1:22" ht="12.75" outlineLevel="2">
      <c r="A106" s="3"/>
      <c r="B106" s="105"/>
      <c r="C106" s="105"/>
      <c r="D106" s="126" t="s">
        <v>4</v>
      </c>
      <c r="E106" s="127">
        <v>1</v>
      </c>
      <c r="F106" s="128" t="s">
        <v>134</v>
      </c>
      <c r="G106" s="129" t="s">
        <v>332</v>
      </c>
      <c r="H106" s="130">
        <v>34</v>
      </c>
      <c r="I106" s="131" t="s">
        <v>14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0.03279000000000124</v>
      </c>
      <c r="Q106" s="136">
        <v>0</v>
      </c>
      <c r="R106" s="136">
        <v>0.41000000000008185</v>
      </c>
      <c r="S106" s="132">
        <v>36.68900000000661</v>
      </c>
      <c r="T106" s="137">
        <v>21</v>
      </c>
      <c r="U106" s="138">
        <f>K106*(T106+100)/100</f>
        <v>0</v>
      </c>
      <c r="V106" s="139"/>
    </row>
    <row r="107" spans="1:22" ht="12.75" outlineLevel="2">
      <c r="A107" s="3"/>
      <c r="B107" s="105"/>
      <c r="C107" s="105"/>
      <c r="D107" s="126" t="s">
        <v>4</v>
      </c>
      <c r="E107" s="127">
        <v>2</v>
      </c>
      <c r="F107" s="128" t="s">
        <v>135</v>
      </c>
      <c r="G107" s="129" t="s">
        <v>379</v>
      </c>
      <c r="H107" s="130">
        <v>28</v>
      </c>
      <c r="I107" s="131" t="s">
        <v>14</v>
      </c>
      <c r="J107" s="132"/>
      <c r="K107" s="133">
        <f>H107*J107</f>
        <v>0</v>
      </c>
      <c r="L107" s="134">
        <f>IF(D107="S",K107,"")</f>
      </c>
      <c r="M107" s="135">
        <f>IF(OR(D107="P",D107="U"),K107,"")</f>
        <v>0</v>
      </c>
      <c r="N107" s="135">
        <f>IF(D107="H",K107,"")</f>
      </c>
      <c r="O107" s="135">
        <f>IF(D107="V",K107,"")</f>
      </c>
      <c r="P107" s="136">
        <v>0.04795000000000705</v>
      </c>
      <c r="Q107" s="136">
        <v>0</v>
      </c>
      <c r="R107" s="136">
        <v>0.6099999999999</v>
      </c>
      <c r="S107" s="132">
        <v>54.66899999999025</v>
      </c>
      <c r="T107" s="137">
        <v>21</v>
      </c>
      <c r="U107" s="138">
        <f>K107*(T107+100)/100</f>
        <v>0</v>
      </c>
      <c r="V107" s="139"/>
    </row>
    <row r="108" spans="1:22" ht="12.75" outlineLevel="2">
      <c r="A108" s="3"/>
      <c r="B108" s="105"/>
      <c r="C108" s="105"/>
      <c r="D108" s="126" t="s">
        <v>4</v>
      </c>
      <c r="E108" s="127">
        <v>3</v>
      </c>
      <c r="F108" s="128" t="s">
        <v>136</v>
      </c>
      <c r="G108" s="129" t="s">
        <v>381</v>
      </c>
      <c r="H108" s="130">
        <v>29</v>
      </c>
      <c r="I108" s="131" t="s">
        <v>14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0.1157600000000238</v>
      </c>
      <c r="Q108" s="136">
        <v>0</v>
      </c>
      <c r="R108" s="136">
        <v>0.9400000000000546</v>
      </c>
      <c r="S108" s="132">
        <v>84.12600000000344</v>
      </c>
      <c r="T108" s="137">
        <v>21</v>
      </c>
      <c r="U108" s="138">
        <f>K108*(T108+100)/100</f>
        <v>0</v>
      </c>
      <c r="V108" s="139"/>
    </row>
    <row r="109" spans="1:22" ht="25.5" outlineLevel="2">
      <c r="A109" s="3"/>
      <c r="B109" s="105"/>
      <c r="C109" s="105"/>
      <c r="D109" s="126" t="s">
        <v>4</v>
      </c>
      <c r="E109" s="127">
        <v>4</v>
      </c>
      <c r="F109" s="128" t="s">
        <v>159</v>
      </c>
      <c r="G109" s="129" t="s">
        <v>432</v>
      </c>
      <c r="H109" s="130">
        <v>88.76</v>
      </c>
      <c r="I109" s="131" t="s">
        <v>14</v>
      </c>
      <c r="J109" s="132"/>
      <c r="K109" s="133">
        <f>H109*J109</f>
        <v>0</v>
      </c>
      <c r="L109" s="134">
        <f>IF(D109="S",K109,"")</f>
      </c>
      <c r="M109" s="135">
        <f>IF(OR(D109="P",D109="U"),K109,"")</f>
        <v>0</v>
      </c>
      <c r="N109" s="135">
        <f>IF(D109="H",K109,"")</f>
      </c>
      <c r="O109" s="135">
        <f>IF(D109="V",K109,"")</f>
      </c>
      <c r="P109" s="136">
        <v>0.05723449999999643</v>
      </c>
      <c r="Q109" s="136">
        <v>0</v>
      </c>
      <c r="R109" s="136">
        <v>1.351000000000795</v>
      </c>
      <c r="S109" s="132">
        <v>148.71790000008815</v>
      </c>
      <c r="T109" s="137">
        <v>21</v>
      </c>
      <c r="U109" s="138">
        <f>K109*(T109+100)/100</f>
        <v>0</v>
      </c>
      <c r="V109" s="139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226</v>
      </c>
      <c r="H110" s="141">
        <v>88.76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ht="25.5" outlineLevel="2">
      <c r="A111" s="3"/>
      <c r="B111" s="105"/>
      <c r="C111" s="105"/>
      <c r="D111" s="126" t="s">
        <v>4</v>
      </c>
      <c r="E111" s="127">
        <v>5</v>
      </c>
      <c r="F111" s="128" t="s">
        <v>160</v>
      </c>
      <c r="G111" s="129" t="s">
        <v>449</v>
      </c>
      <c r="H111" s="130">
        <v>208.7</v>
      </c>
      <c r="I111" s="131" t="s">
        <v>14</v>
      </c>
      <c r="J111" s="132"/>
      <c r="K111" s="133">
        <f>H111*J111</f>
        <v>0</v>
      </c>
      <c r="L111" s="134">
        <f>IF(D111="S",K111,"")</f>
      </c>
      <c r="M111" s="135">
        <f>IF(OR(D111="P",D111="U"),K111,"")</f>
        <v>0</v>
      </c>
      <c r="N111" s="135">
        <f>IF(D111="H",K111,"")</f>
      </c>
      <c r="O111" s="135">
        <f>IF(D111="V",K111,"")</f>
      </c>
      <c r="P111" s="136">
        <v>0.05723449999999643</v>
      </c>
      <c r="Q111" s="136">
        <v>0</v>
      </c>
      <c r="R111" s="136">
        <v>1.673999999999296</v>
      </c>
      <c r="S111" s="132">
        <v>185.37839999991803</v>
      </c>
      <c r="T111" s="137">
        <v>21</v>
      </c>
      <c r="U111" s="138">
        <f>K111*(T111+100)/100</f>
        <v>0</v>
      </c>
      <c r="V111" s="139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284</v>
      </c>
      <c r="H112" s="141">
        <v>208.7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25.5" outlineLevel="2">
      <c r="A113" s="3"/>
      <c r="B113" s="105"/>
      <c r="C113" s="105"/>
      <c r="D113" s="126" t="s">
        <v>4</v>
      </c>
      <c r="E113" s="127">
        <v>6</v>
      </c>
      <c r="F113" s="128" t="s">
        <v>161</v>
      </c>
      <c r="G113" s="129" t="s">
        <v>426</v>
      </c>
      <c r="H113" s="130">
        <v>2.73</v>
      </c>
      <c r="I113" s="131" t="s">
        <v>14</v>
      </c>
      <c r="J113" s="132"/>
      <c r="K113" s="133">
        <f>H113*J113</f>
        <v>0</v>
      </c>
      <c r="L113" s="134">
        <f>IF(D113="S",K113,"")</f>
      </c>
      <c r="M113" s="135">
        <f>IF(OR(D113="P",D113="U"),K113,"")</f>
        <v>0</v>
      </c>
      <c r="N113" s="135">
        <f>IF(D113="H",K113,"")</f>
      </c>
      <c r="O113" s="135">
        <f>IF(D113="V",K113,"")</f>
      </c>
      <c r="P113" s="136">
        <v>0.05513649999998223</v>
      </c>
      <c r="Q113" s="136">
        <v>0</v>
      </c>
      <c r="R113" s="136">
        <v>1.7320000000004256</v>
      </c>
      <c r="S113" s="132">
        <v>178.04620000004365</v>
      </c>
      <c r="T113" s="137">
        <v>21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61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258</v>
      </c>
      <c r="H115" s="141">
        <v>2.73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ht="12.75" outlineLevel="2">
      <c r="A116" s="3"/>
      <c r="B116" s="105"/>
      <c r="C116" s="105"/>
      <c r="D116" s="126" t="s">
        <v>4</v>
      </c>
      <c r="E116" s="127">
        <v>7</v>
      </c>
      <c r="F116" s="128" t="s">
        <v>162</v>
      </c>
      <c r="G116" s="129" t="s">
        <v>358</v>
      </c>
      <c r="H116" s="130">
        <v>460.54</v>
      </c>
      <c r="I116" s="131" t="s">
        <v>14</v>
      </c>
      <c r="J116" s="132"/>
      <c r="K116" s="133">
        <f>H116*J116</f>
        <v>0</v>
      </c>
      <c r="L116" s="134">
        <f>IF(D116="S",K116,"")</f>
      </c>
      <c r="M116" s="135">
        <f>IF(OR(D116="P",D116="U"),K116,"")</f>
        <v>0</v>
      </c>
      <c r="N116" s="135">
        <f>IF(D116="H",K116,"")</f>
      </c>
      <c r="O116" s="135">
        <f>IF(D116="V",K116,"")</f>
      </c>
      <c r="P116" s="136">
        <v>0.02214000000000084</v>
      </c>
      <c r="Q116" s="136">
        <v>0</v>
      </c>
      <c r="R116" s="136">
        <v>1.2480000000003741</v>
      </c>
      <c r="S116" s="132">
        <v>129.7434000000391</v>
      </c>
      <c r="T116" s="137">
        <v>21</v>
      </c>
      <c r="U116" s="138">
        <f>K116*(T116+100)/100</f>
        <v>0</v>
      </c>
      <c r="V116" s="139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280</v>
      </c>
      <c r="H117" s="141">
        <v>460.54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ht="12.75" outlineLevel="2">
      <c r="A118" s="3"/>
      <c r="B118" s="105"/>
      <c r="C118" s="105"/>
      <c r="D118" s="126" t="s">
        <v>4</v>
      </c>
      <c r="E118" s="127">
        <v>8</v>
      </c>
      <c r="F118" s="128" t="s">
        <v>163</v>
      </c>
      <c r="G118" s="129" t="s">
        <v>393</v>
      </c>
      <c r="H118" s="130">
        <v>72.8</v>
      </c>
      <c r="I118" s="131" t="s">
        <v>14</v>
      </c>
      <c r="J118" s="132"/>
      <c r="K118" s="133">
        <f>H118*J118</f>
        <v>0</v>
      </c>
      <c r="L118" s="134">
        <f>IF(D118="S",K118,"")</f>
      </c>
      <c r="M118" s="135">
        <f>IF(OR(D118="P",D118="U"),K118,"")</f>
        <v>0</v>
      </c>
      <c r="N118" s="135">
        <f>IF(D118="H",K118,"")</f>
      </c>
      <c r="O118" s="135">
        <f>IF(D118="V",K118,"")</f>
      </c>
      <c r="P118" s="136">
        <v>0.017219999999994826</v>
      </c>
      <c r="Q118" s="136">
        <v>0</v>
      </c>
      <c r="R118" s="136">
        <v>0.6279999999998864</v>
      </c>
      <c r="S118" s="132">
        <v>65.26719999998826</v>
      </c>
      <c r="T118" s="137">
        <v>21</v>
      </c>
      <c r="U118" s="138">
        <f>K118*(T118+100)/100</f>
        <v>0</v>
      </c>
      <c r="V118" s="139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43</v>
      </c>
      <c r="H119" s="141">
        <v>0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s="36" customFormat="1" ht="10.5" customHeight="1" outlineLevel="3">
      <c r="A120" s="35"/>
      <c r="B120" s="140"/>
      <c r="C120" s="140"/>
      <c r="D120" s="140"/>
      <c r="E120" s="140"/>
      <c r="F120" s="140"/>
      <c r="G120" s="140" t="s">
        <v>50</v>
      </c>
      <c r="H120" s="141">
        <v>72.8</v>
      </c>
      <c r="I120" s="142"/>
      <c r="J120" s="140"/>
      <c r="K120" s="140"/>
      <c r="L120" s="143"/>
      <c r="M120" s="143"/>
      <c r="N120" s="143"/>
      <c r="O120" s="143"/>
      <c r="P120" s="143"/>
      <c r="Q120" s="143"/>
      <c r="R120" s="143"/>
      <c r="S120" s="143"/>
      <c r="T120" s="144"/>
      <c r="U120" s="144"/>
      <c r="V120" s="140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/>
      <c r="H121" s="141"/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ht="12.75" outlineLevel="2">
      <c r="A122" s="3"/>
      <c r="B122" s="105"/>
      <c r="C122" s="105"/>
      <c r="D122" s="126" t="s">
        <v>4</v>
      </c>
      <c r="E122" s="127">
        <v>9</v>
      </c>
      <c r="F122" s="128" t="s">
        <v>165</v>
      </c>
      <c r="G122" s="129" t="s">
        <v>390</v>
      </c>
      <c r="H122" s="130">
        <v>206.568</v>
      </c>
      <c r="I122" s="131" t="s">
        <v>14</v>
      </c>
      <c r="J122" s="132"/>
      <c r="K122" s="133">
        <f>H122*J122</f>
        <v>0</v>
      </c>
      <c r="L122" s="134">
        <f>IF(D122="S",K122,"")</f>
      </c>
      <c r="M122" s="135">
        <f>IF(OR(D122="P",D122="U"),K122,"")</f>
        <v>0</v>
      </c>
      <c r="N122" s="135">
        <f>IF(D122="H",K122,"")</f>
      </c>
      <c r="O122" s="135">
        <f>IF(D122="V",K122,"")</f>
      </c>
      <c r="P122" s="136">
        <v>0.015066000000000572</v>
      </c>
      <c r="Q122" s="136">
        <v>0</v>
      </c>
      <c r="R122" s="136">
        <v>0.5789999999995956</v>
      </c>
      <c r="S122" s="132">
        <v>53.64909999996249</v>
      </c>
      <c r="T122" s="137">
        <v>21</v>
      </c>
      <c r="U122" s="138">
        <f>K122*(T122+100)/100</f>
        <v>0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296</v>
      </c>
      <c r="H123" s="141">
        <v>11.52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299</v>
      </c>
      <c r="H124" s="141">
        <v>3.348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301</v>
      </c>
      <c r="H125" s="141">
        <v>6.93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s="36" customFormat="1" ht="10.5" customHeight="1" outlineLevel="3">
      <c r="A126" s="35"/>
      <c r="B126" s="140"/>
      <c r="C126" s="140"/>
      <c r="D126" s="140"/>
      <c r="E126" s="140"/>
      <c r="F126" s="140"/>
      <c r="G126" s="140" t="s">
        <v>297</v>
      </c>
      <c r="H126" s="141">
        <v>3.78</v>
      </c>
      <c r="I126" s="142"/>
      <c r="J126" s="140"/>
      <c r="K126" s="140"/>
      <c r="L126" s="143"/>
      <c r="M126" s="143"/>
      <c r="N126" s="143"/>
      <c r="O126" s="143"/>
      <c r="P126" s="143"/>
      <c r="Q126" s="143"/>
      <c r="R126" s="143"/>
      <c r="S126" s="143"/>
      <c r="T126" s="144"/>
      <c r="U126" s="144"/>
      <c r="V126" s="140"/>
    </row>
    <row r="127" spans="1:22" s="36" customFormat="1" ht="10.5" customHeight="1" outlineLevel="3">
      <c r="A127" s="35"/>
      <c r="B127" s="140"/>
      <c r="C127" s="140"/>
      <c r="D127" s="140"/>
      <c r="E127" s="140"/>
      <c r="F127" s="140"/>
      <c r="G127" s="140" t="s">
        <v>304</v>
      </c>
      <c r="H127" s="141">
        <v>14.94</v>
      </c>
      <c r="I127" s="142"/>
      <c r="J127" s="140"/>
      <c r="K127" s="140"/>
      <c r="L127" s="143"/>
      <c r="M127" s="143"/>
      <c r="N127" s="143"/>
      <c r="O127" s="143"/>
      <c r="P127" s="143"/>
      <c r="Q127" s="143"/>
      <c r="R127" s="143"/>
      <c r="S127" s="143"/>
      <c r="T127" s="144"/>
      <c r="U127" s="144"/>
      <c r="V127" s="140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305</v>
      </c>
      <c r="H128" s="141">
        <v>13.419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309</v>
      </c>
      <c r="H129" s="141">
        <v>100.845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305</v>
      </c>
      <c r="H130" s="141">
        <v>13.419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302</v>
      </c>
      <c r="H131" s="141">
        <v>3.573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306</v>
      </c>
      <c r="H132" s="141">
        <v>27.675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303</v>
      </c>
      <c r="H133" s="141">
        <v>3.735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300</v>
      </c>
      <c r="H134" s="141">
        <v>3.384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ht="12.75" outlineLevel="2">
      <c r="A135" s="3"/>
      <c r="B135" s="105"/>
      <c r="C135" s="105"/>
      <c r="D135" s="126" t="s">
        <v>4</v>
      </c>
      <c r="E135" s="127">
        <v>10</v>
      </c>
      <c r="F135" s="128" t="s">
        <v>164</v>
      </c>
      <c r="G135" s="129" t="s">
        <v>386</v>
      </c>
      <c r="H135" s="130">
        <v>148.64</v>
      </c>
      <c r="I135" s="131" t="s">
        <v>14</v>
      </c>
      <c r="J135" s="132"/>
      <c r="K135" s="133">
        <f>H135*J135</f>
        <v>0</v>
      </c>
      <c r="L135" s="134">
        <f>IF(D135="S",K135,"")</f>
      </c>
      <c r="M135" s="135">
        <f>IF(OR(D135="P",D135="U"),K135,"")</f>
        <v>0</v>
      </c>
      <c r="N135" s="135">
        <f>IF(D135="H",K135,"")</f>
      </c>
      <c r="O135" s="135">
        <f>IF(D135="V",K135,"")</f>
      </c>
      <c r="P135" s="136">
        <v>0.010043999999994434</v>
      </c>
      <c r="Q135" s="136">
        <v>0</v>
      </c>
      <c r="R135" s="136">
        <v>0.35000000000015064</v>
      </c>
      <c r="S135" s="132">
        <v>32.415000000013954</v>
      </c>
      <c r="T135" s="137">
        <v>21</v>
      </c>
      <c r="U135" s="138">
        <f>K135*(T135+100)/100</f>
        <v>0</v>
      </c>
      <c r="V135" s="139"/>
    </row>
    <row r="136" spans="1:22" s="36" customFormat="1" ht="10.5" customHeight="1" outlineLevel="3">
      <c r="A136" s="35"/>
      <c r="B136" s="140"/>
      <c r="C136" s="140"/>
      <c r="D136" s="140"/>
      <c r="E136" s="140"/>
      <c r="F136" s="140"/>
      <c r="G136" s="140" t="s">
        <v>57</v>
      </c>
      <c r="H136" s="141">
        <v>65.67</v>
      </c>
      <c r="I136" s="142"/>
      <c r="J136" s="140"/>
      <c r="K136" s="140"/>
      <c r="L136" s="143"/>
      <c r="M136" s="143"/>
      <c r="N136" s="143"/>
      <c r="O136" s="143"/>
      <c r="P136" s="143"/>
      <c r="Q136" s="143"/>
      <c r="R136" s="143"/>
      <c r="S136" s="143"/>
      <c r="T136" s="144"/>
      <c r="U136" s="144"/>
      <c r="V136" s="140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91</v>
      </c>
      <c r="H137" s="141">
        <v>10.17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50</v>
      </c>
      <c r="H138" s="141">
        <v>72.8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1">
      <c r="A139" s="3"/>
      <c r="B139" s="106"/>
      <c r="C139" s="75" t="s">
        <v>23</v>
      </c>
      <c r="D139" s="76" t="s">
        <v>3</v>
      </c>
      <c r="E139" s="77"/>
      <c r="F139" s="77" t="s">
        <v>37</v>
      </c>
      <c r="G139" s="78" t="s">
        <v>310</v>
      </c>
      <c r="H139" s="77"/>
      <c r="I139" s="76"/>
      <c r="J139" s="77"/>
      <c r="K139" s="107">
        <f>SUBTOTAL(9,K140:K151)</f>
        <v>0</v>
      </c>
      <c r="L139" s="80">
        <f>SUBTOTAL(9,L140:L151)</f>
        <v>0</v>
      </c>
      <c r="M139" s="80">
        <f>SUBTOTAL(9,M140:M151)</f>
        <v>0</v>
      </c>
      <c r="N139" s="80">
        <f>SUBTOTAL(9,N140:N151)</f>
        <v>0</v>
      </c>
      <c r="O139" s="80">
        <f>SUBTOTAL(9,O140:O151)</f>
        <v>0</v>
      </c>
      <c r="P139" s="81">
        <f>SUMPRODUCT(P140:P151,$H140:$H151)</f>
        <v>33.2982260400087</v>
      </c>
      <c r="Q139" s="81">
        <f>SUMPRODUCT(Q140:Q151,$H140:$H151)</f>
        <v>0</v>
      </c>
      <c r="R139" s="81">
        <f>SUMPRODUCT(R140:R151,$H140:$H151)</f>
        <v>69.56408800002224</v>
      </c>
      <c r="S139" s="80">
        <f>SUMPRODUCT(S140:S151,$H140:$H151)</f>
        <v>6210.06278080182</v>
      </c>
      <c r="T139" s="108">
        <f>SUMPRODUCT(T140:T151,$K140:$K151)/100</f>
        <v>0</v>
      </c>
      <c r="U139" s="108">
        <f>K139+T139</f>
        <v>0</v>
      </c>
      <c r="V139" s="105"/>
    </row>
    <row r="140" spans="1:22" ht="12.75" outlineLevel="2">
      <c r="A140" s="3"/>
      <c r="B140" s="116"/>
      <c r="C140" s="117"/>
      <c r="D140" s="118"/>
      <c r="E140" s="119" t="s">
        <v>331</v>
      </c>
      <c r="F140" s="120"/>
      <c r="G140" s="121"/>
      <c r="H140" s="120"/>
      <c r="I140" s="118"/>
      <c r="J140" s="120"/>
      <c r="K140" s="122"/>
      <c r="L140" s="123"/>
      <c r="M140" s="123"/>
      <c r="N140" s="123"/>
      <c r="O140" s="123"/>
      <c r="P140" s="124"/>
      <c r="Q140" s="124"/>
      <c r="R140" s="124"/>
      <c r="S140" s="124"/>
      <c r="T140" s="125"/>
      <c r="U140" s="125"/>
      <c r="V140" s="105"/>
    </row>
    <row r="141" spans="1:22" ht="12.75" outlineLevel="2">
      <c r="A141" s="3"/>
      <c r="B141" s="105"/>
      <c r="C141" s="105"/>
      <c r="D141" s="126" t="s">
        <v>4</v>
      </c>
      <c r="E141" s="127">
        <v>1</v>
      </c>
      <c r="F141" s="128" t="s">
        <v>166</v>
      </c>
      <c r="G141" s="129" t="s">
        <v>371</v>
      </c>
      <c r="H141" s="130">
        <v>11.1</v>
      </c>
      <c r="I141" s="131" t="s">
        <v>15</v>
      </c>
      <c r="J141" s="132"/>
      <c r="K141" s="133">
        <f>H141*J141</f>
        <v>0</v>
      </c>
      <c r="L141" s="134">
        <f>IF(D141="S",K141,"")</f>
      </c>
      <c r="M141" s="135">
        <f>IF(OR(D141="P",D141="U"),K141,"")</f>
        <v>0</v>
      </c>
      <c r="N141" s="135">
        <f>IF(D141="H",K141,"")</f>
      </c>
      <c r="O141" s="135">
        <f>IF(D141="V",K141,"")</f>
      </c>
      <c r="P141" s="136">
        <v>2.2563400000004874</v>
      </c>
      <c r="Q141" s="136">
        <v>0</v>
      </c>
      <c r="R141" s="136">
        <v>2.5800000000017462</v>
      </c>
      <c r="S141" s="132">
        <v>213.8820000001448</v>
      </c>
      <c r="T141" s="137">
        <v>21</v>
      </c>
      <c r="U141" s="138">
        <f>K141*(T141+100)/100</f>
        <v>0</v>
      </c>
      <c r="V141" s="139"/>
    </row>
    <row r="142" spans="1:22" s="36" customFormat="1" ht="10.5" customHeight="1" outlineLevel="3">
      <c r="A142" s="35"/>
      <c r="B142" s="140"/>
      <c r="C142" s="140"/>
      <c r="D142" s="140"/>
      <c r="E142" s="140"/>
      <c r="F142" s="140"/>
      <c r="G142" s="140" t="s">
        <v>238</v>
      </c>
      <c r="H142" s="141">
        <v>11.1</v>
      </c>
      <c r="I142" s="142"/>
      <c r="J142" s="140"/>
      <c r="K142" s="140"/>
      <c r="L142" s="143"/>
      <c r="M142" s="143"/>
      <c r="N142" s="143"/>
      <c r="O142" s="143"/>
      <c r="P142" s="143"/>
      <c r="Q142" s="143"/>
      <c r="R142" s="143"/>
      <c r="S142" s="143"/>
      <c r="T142" s="144"/>
      <c r="U142" s="144"/>
      <c r="V142" s="140"/>
    </row>
    <row r="143" spans="1:22" ht="12.75" outlineLevel="2">
      <c r="A143" s="3"/>
      <c r="B143" s="105"/>
      <c r="C143" s="105"/>
      <c r="D143" s="126" t="s">
        <v>4</v>
      </c>
      <c r="E143" s="127">
        <v>2</v>
      </c>
      <c r="F143" s="128" t="s">
        <v>168</v>
      </c>
      <c r="G143" s="129" t="s">
        <v>376</v>
      </c>
      <c r="H143" s="130">
        <v>24.5</v>
      </c>
      <c r="I143" s="131" t="s">
        <v>14</v>
      </c>
      <c r="J143" s="132"/>
      <c r="K143" s="133">
        <f>H143*J143</f>
        <v>0</v>
      </c>
      <c r="L143" s="134">
        <f>IF(D143="S",K143,"")</f>
      </c>
      <c r="M143" s="135">
        <f>IF(OR(D143="P",D143="U"),K143,"")</f>
        <v>0</v>
      </c>
      <c r="N143" s="135">
        <f>IF(D143="H",K143,"")</f>
      </c>
      <c r="O143" s="135">
        <f>IF(D143="V",K143,"")</f>
      </c>
      <c r="P143" s="136">
        <v>0.1231000000000272</v>
      </c>
      <c r="Q143" s="136">
        <v>0</v>
      </c>
      <c r="R143" s="136">
        <v>0.44999999999993173</v>
      </c>
      <c r="S143" s="132">
        <v>40.87499999999406</v>
      </c>
      <c r="T143" s="137">
        <v>21</v>
      </c>
      <c r="U143" s="138">
        <f>K143*(T143+100)/100</f>
        <v>0</v>
      </c>
      <c r="V143" s="139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67</v>
      </c>
      <c r="H144" s="141">
        <v>24.5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ht="12.75" outlineLevel="2">
      <c r="A145" s="3"/>
      <c r="B145" s="105"/>
      <c r="C145" s="105"/>
      <c r="D145" s="126" t="s">
        <v>4</v>
      </c>
      <c r="E145" s="127">
        <v>3</v>
      </c>
      <c r="F145" s="128" t="s">
        <v>167</v>
      </c>
      <c r="G145" s="129" t="s">
        <v>397</v>
      </c>
      <c r="H145" s="130">
        <v>52.498</v>
      </c>
      <c r="I145" s="131" t="s">
        <v>14</v>
      </c>
      <c r="J145" s="132"/>
      <c r="K145" s="133">
        <f>H145*J145</f>
        <v>0</v>
      </c>
      <c r="L145" s="134">
        <f>IF(D145="S",K145,"")</f>
      </c>
      <c r="M145" s="135">
        <f>IF(OR(D145="P",D145="U"),K145,"")</f>
        <v>0</v>
      </c>
      <c r="N145" s="135">
        <f>IF(D145="H",K145,"")</f>
      </c>
      <c r="O145" s="135">
        <f>IF(D145="V",K145,"")</f>
      </c>
      <c r="P145" s="136">
        <v>0.09868000000004942</v>
      </c>
      <c r="Q145" s="136">
        <v>0</v>
      </c>
      <c r="R145" s="136">
        <v>0.41200000000014825</v>
      </c>
      <c r="S145" s="132">
        <v>37.574800000013276</v>
      </c>
      <c r="T145" s="137">
        <v>21</v>
      </c>
      <c r="U145" s="138">
        <f>K145*(T145+100)/100</f>
        <v>0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106</v>
      </c>
      <c r="H146" s="141">
        <v>3.432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105</v>
      </c>
      <c r="H147" s="141">
        <v>2.816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85</v>
      </c>
      <c r="H148" s="141">
        <v>46.25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4</v>
      </c>
      <c r="E149" s="127">
        <v>4</v>
      </c>
      <c r="F149" s="128" t="s">
        <v>194</v>
      </c>
      <c r="G149" s="129" t="s">
        <v>308</v>
      </c>
      <c r="H149" s="130">
        <v>187.998</v>
      </c>
      <c r="I149" s="131" t="s">
        <v>14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0.000300000000000189</v>
      </c>
      <c r="Q149" s="136">
        <v>0</v>
      </c>
      <c r="R149" s="136">
        <v>0.04399999999998272</v>
      </c>
      <c r="S149" s="132">
        <v>4.584799999998199</v>
      </c>
      <c r="T149" s="137">
        <v>21</v>
      </c>
      <c r="U149" s="138">
        <f>K149*(T149+100)/100</f>
        <v>0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241</v>
      </c>
      <c r="H150" s="141">
        <v>76.998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79</v>
      </c>
      <c r="H151" s="141">
        <v>111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ht="12.75" outlineLevel="1">
      <c r="A152" s="3"/>
      <c r="B152" s="106"/>
      <c r="C152" s="75" t="s">
        <v>24</v>
      </c>
      <c r="D152" s="76" t="s">
        <v>3</v>
      </c>
      <c r="E152" s="77"/>
      <c r="F152" s="77" t="s">
        <v>37</v>
      </c>
      <c r="G152" s="78" t="s">
        <v>324</v>
      </c>
      <c r="H152" s="77"/>
      <c r="I152" s="76"/>
      <c r="J152" s="77"/>
      <c r="K152" s="107">
        <f>SUBTOTAL(9,K153:K155)</f>
        <v>0</v>
      </c>
      <c r="L152" s="80">
        <f>SUBTOTAL(9,L153:L155)</f>
        <v>0</v>
      </c>
      <c r="M152" s="80">
        <f>SUBTOTAL(9,M153:M155)</f>
        <v>0</v>
      </c>
      <c r="N152" s="80">
        <f>SUBTOTAL(9,N153:N155)</f>
        <v>0</v>
      </c>
      <c r="O152" s="80">
        <f>SUBTOTAL(9,O153:O155)</f>
        <v>0</v>
      </c>
      <c r="P152" s="81">
        <f>SUMPRODUCT(P153:P155,$H153:$H155)</f>
        <v>6.776832999998628</v>
      </c>
      <c r="Q152" s="81">
        <f>SUMPRODUCT(Q153:Q155,$H153:$H155)</f>
        <v>0</v>
      </c>
      <c r="R152" s="81">
        <f>SUMPRODUCT(R153:R155,$H153:$H155)</f>
        <v>7.559999999998297</v>
      </c>
      <c r="S152" s="80">
        <f>SUMPRODUCT(S153:S155,$H153:$H155)</f>
        <v>691.1239999998481</v>
      </c>
      <c r="T152" s="108">
        <f>SUMPRODUCT(T153:T155,$K153:$K155)/100</f>
        <v>0</v>
      </c>
      <c r="U152" s="108">
        <f>K152+T152</f>
        <v>0</v>
      </c>
      <c r="V152" s="105"/>
    </row>
    <row r="153" spans="1:22" ht="12.75" outlineLevel="2">
      <c r="A153" s="3"/>
      <c r="B153" s="116"/>
      <c r="C153" s="117"/>
      <c r="D153" s="118"/>
      <c r="E153" s="119" t="s">
        <v>331</v>
      </c>
      <c r="F153" s="120"/>
      <c r="G153" s="121"/>
      <c r="H153" s="120"/>
      <c r="I153" s="118"/>
      <c r="J153" s="120"/>
      <c r="K153" s="122"/>
      <c r="L153" s="123"/>
      <c r="M153" s="123"/>
      <c r="N153" s="123"/>
      <c r="O153" s="123"/>
      <c r="P153" s="124"/>
      <c r="Q153" s="124"/>
      <c r="R153" s="124"/>
      <c r="S153" s="124"/>
      <c r="T153" s="125"/>
      <c r="U153" s="125"/>
      <c r="V153" s="105"/>
    </row>
    <row r="154" spans="1:22" ht="25.5" outlineLevel="2">
      <c r="A154" s="3"/>
      <c r="B154" s="105"/>
      <c r="C154" s="105"/>
      <c r="D154" s="126" t="s">
        <v>4</v>
      </c>
      <c r="E154" s="127">
        <v>1</v>
      </c>
      <c r="F154" s="128" t="s">
        <v>199</v>
      </c>
      <c r="G154" s="129" t="s">
        <v>447</v>
      </c>
      <c r="H154" s="130">
        <v>35</v>
      </c>
      <c r="I154" s="131" t="s">
        <v>7</v>
      </c>
      <c r="J154" s="132"/>
      <c r="K154" s="133">
        <f>H154*J154</f>
        <v>0</v>
      </c>
      <c r="L154" s="134">
        <f>IF(D154="S",K154,"")</f>
      </c>
      <c r="M154" s="135">
        <f>IF(OR(D154="P",D154="U"),K154,"")</f>
        <v>0</v>
      </c>
      <c r="N154" s="135">
        <f>IF(D154="H",K154,"")</f>
      </c>
      <c r="O154" s="135">
        <f>IF(D154="V",K154,"")</f>
      </c>
      <c r="P154" s="136">
        <v>0.1296237999999608</v>
      </c>
      <c r="Q154" s="136">
        <v>0</v>
      </c>
      <c r="R154" s="136">
        <v>0.21599999999995134</v>
      </c>
      <c r="S154" s="132">
        <v>19.74639999999566</v>
      </c>
      <c r="T154" s="137">
        <v>21</v>
      </c>
      <c r="U154" s="138">
        <f>K154*(T154+100)/100</f>
        <v>0</v>
      </c>
      <c r="V154" s="139"/>
    </row>
    <row r="155" spans="1:22" ht="12.75" outlineLevel="2">
      <c r="A155" s="3"/>
      <c r="B155" s="105"/>
      <c r="C155" s="105"/>
      <c r="D155" s="126" t="s">
        <v>5</v>
      </c>
      <c r="E155" s="127">
        <v>2</v>
      </c>
      <c r="F155" s="128" t="s">
        <v>96</v>
      </c>
      <c r="G155" s="129" t="s">
        <v>318</v>
      </c>
      <c r="H155" s="130">
        <v>35</v>
      </c>
      <c r="I155" s="131" t="s">
        <v>44</v>
      </c>
      <c r="J155" s="132"/>
      <c r="K155" s="133">
        <f>H155*J155</f>
        <v>0</v>
      </c>
      <c r="L155" s="134">
        <f>IF(D155="S",K155,"")</f>
        <v>0</v>
      </c>
      <c r="M155" s="135">
        <f>IF(OR(D155="P",D155="U"),K155,"")</f>
      </c>
      <c r="N155" s="135">
        <f>IF(D155="H",K155,"")</f>
      </c>
      <c r="O155" s="135">
        <f>IF(D155="V",K155,"")</f>
      </c>
      <c r="P155" s="136">
        <v>0.064</v>
      </c>
      <c r="Q155" s="136">
        <v>0</v>
      </c>
      <c r="R155" s="136">
        <v>0</v>
      </c>
      <c r="S155" s="132">
        <v>0</v>
      </c>
      <c r="T155" s="137">
        <v>21</v>
      </c>
      <c r="U155" s="138">
        <f>K155*(T155+100)/100</f>
        <v>0</v>
      </c>
      <c r="V155" s="139"/>
    </row>
    <row r="156" spans="1:22" ht="12.75" outlineLevel="1">
      <c r="A156" s="3"/>
      <c r="B156" s="106"/>
      <c r="C156" s="75" t="s">
        <v>25</v>
      </c>
      <c r="D156" s="76" t="s">
        <v>3</v>
      </c>
      <c r="E156" s="77"/>
      <c r="F156" s="77" t="s">
        <v>37</v>
      </c>
      <c r="G156" s="78" t="s">
        <v>328</v>
      </c>
      <c r="H156" s="77"/>
      <c r="I156" s="76"/>
      <c r="J156" s="77"/>
      <c r="K156" s="107">
        <f>SUBTOTAL(9,K157:K158)</f>
        <v>0</v>
      </c>
      <c r="L156" s="80">
        <f>SUBTOTAL(9,L157:L158)</f>
        <v>0</v>
      </c>
      <c r="M156" s="80">
        <f>SUBTOTAL(9,M157:M158)</f>
        <v>0</v>
      </c>
      <c r="N156" s="80">
        <f>SUBTOTAL(9,N157:N158)</f>
        <v>0</v>
      </c>
      <c r="O156" s="80">
        <f>SUBTOTAL(9,O157:O158)</f>
        <v>0</v>
      </c>
      <c r="P156" s="81">
        <f>SUMPRODUCT(P157:P158,$H157:$H158)</f>
        <v>0.10145099999999613</v>
      </c>
      <c r="Q156" s="81">
        <f>SUMPRODUCT(Q157:Q158,$H157:$H158)</f>
        <v>0</v>
      </c>
      <c r="R156" s="81">
        <f>SUMPRODUCT(R157:R158,$H157:$H158)</f>
        <v>5.100000000002183</v>
      </c>
      <c r="S156" s="80">
        <f>SUMPRODUCT(S157:S158,$H157:$H158)</f>
        <v>473.7900000002027</v>
      </c>
      <c r="T156" s="108">
        <f>SUMPRODUCT(T157:T158,$K157:$K158)/100</f>
        <v>0</v>
      </c>
      <c r="U156" s="108">
        <f>K156+T156</f>
        <v>0</v>
      </c>
      <c r="V156" s="105"/>
    </row>
    <row r="157" spans="1:22" ht="12.75" outlineLevel="2">
      <c r="A157" s="3"/>
      <c r="B157" s="116"/>
      <c r="C157" s="117"/>
      <c r="D157" s="118"/>
      <c r="E157" s="119" t="s">
        <v>331</v>
      </c>
      <c r="F157" s="120"/>
      <c r="G157" s="121"/>
      <c r="H157" s="120"/>
      <c r="I157" s="118"/>
      <c r="J157" s="120"/>
      <c r="K157" s="122"/>
      <c r="L157" s="123"/>
      <c r="M157" s="123"/>
      <c r="N157" s="123"/>
      <c r="O157" s="123"/>
      <c r="P157" s="124"/>
      <c r="Q157" s="124"/>
      <c r="R157" s="124"/>
      <c r="S157" s="124"/>
      <c r="T157" s="125"/>
      <c r="U157" s="125"/>
      <c r="V157" s="105"/>
    </row>
    <row r="158" spans="1:22" ht="12.75" outlineLevel="2">
      <c r="A158" s="3"/>
      <c r="B158" s="105"/>
      <c r="C158" s="105"/>
      <c r="D158" s="126" t="s">
        <v>4</v>
      </c>
      <c r="E158" s="127">
        <v>1</v>
      </c>
      <c r="F158" s="128" t="s">
        <v>200</v>
      </c>
      <c r="G158" s="129" t="s">
        <v>353</v>
      </c>
      <c r="H158" s="130">
        <v>30</v>
      </c>
      <c r="I158" s="131" t="s">
        <v>14</v>
      </c>
      <c r="J158" s="132"/>
      <c r="K158" s="133">
        <f>H158*J158</f>
        <v>0</v>
      </c>
      <c r="L158" s="134">
        <f>IF(D158="S",K158,"")</f>
      </c>
      <c r="M158" s="135">
        <f>IF(OR(D158="P",D158="U"),K158,"")</f>
        <v>0</v>
      </c>
      <c r="N158" s="135">
        <f>IF(D158="H",K158,"")</f>
      </c>
      <c r="O158" s="135">
        <f>IF(D158="V",K158,"")</f>
      </c>
      <c r="P158" s="136">
        <v>0.003381699999999871</v>
      </c>
      <c r="Q158" s="136">
        <v>0</v>
      </c>
      <c r="R158" s="136">
        <v>0.17000000000007276</v>
      </c>
      <c r="S158" s="132">
        <v>15.793000000006758</v>
      </c>
      <c r="T158" s="137">
        <v>21</v>
      </c>
      <c r="U158" s="138">
        <f>K158*(T158+100)/100</f>
        <v>0</v>
      </c>
      <c r="V158" s="139"/>
    </row>
    <row r="159" spans="1:22" ht="12.75" outlineLevel="1">
      <c r="A159" s="3"/>
      <c r="B159" s="106"/>
      <c r="C159" s="75" t="s">
        <v>26</v>
      </c>
      <c r="D159" s="76" t="s">
        <v>3</v>
      </c>
      <c r="E159" s="77"/>
      <c r="F159" s="77" t="s">
        <v>37</v>
      </c>
      <c r="G159" s="78" t="s">
        <v>338</v>
      </c>
      <c r="H159" s="77"/>
      <c r="I159" s="76"/>
      <c r="J159" s="77"/>
      <c r="K159" s="107">
        <f>SUBTOTAL(9,K160:K173)</f>
        <v>0</v>
      </c>
      <c r="L159" s="80">
        <f>SUBTOTAL(9,L160:L173)</f>
        <v>0</v>
      </c>
      <c r="M159" s="80">
        <f>SUBTOTAL(9,M160:M173)</f>
        <v>0</v>
      </c>
      <c r="N159" s="80">
        <f>SUBTOTAL(9,N160:N173)</f>
        <v>0</v>
      </c>
      <c r="O159" s="80">
        <f>SUBTOTAL(9,O160:O173)</f>
        <v>0</v>
      </c>
      <c r="P159" s="81">
        <f>SUMPRODUCT(P160:P173,$H160:$H173)</f>
        <v>5.599320000001529</v>
      </c>
      <c r="Q159" s="81">
        <f>SUMPRODUCT(Q160:Q173,$H160:$H173)</f>
        <v>0</v>
      </c>
      <c r="R159" s="81">
        <f>SUMPRODUCT(R160:R173,$H160:$H173)</f>
        <v>128.93999999999596</v>
      </c>
      <c r="S159" s="80">
        <f>SUMPRODUCT(S160:S173,$H160:$H173)</f>
        <v>10689.125999999666</v>
      </c>
      <c r="T159" s="108">
        <f>SUMPRODUCT(T160:T173,$K160:$K173)/100</f>
        <v>0</v>
      </c>
      <c r="U159" s="108">
        <f>K159+T159</f>
        <v>0</v>
      </c>
      <c r="V159" s="105"/>
    </row>
    <row r="160" spans="1:22" ht="12.75" outlineLevel="2">
      <c r="A160" s="3"/>
      <c r="B160" s="116"/>
      <c r="C160" s="117"/>
      <c r="D160" s="118"/>
      <c r="E160" s="119" t="s">
        <v>331</v>
      </c>
      <c r="F160" s="120"/>
      <c r="G160" s="121"/>
      <c r="H160" s="120"/>
      <c r="I160" s="118"/>
      <c r="J160" s="120"/>
      <c r="K160" s="122"/>
      <c r="L160" s="123"/>
      <c r="M160" s="123"/>
      <c r="N160" s="123"/>
      <c r="O160" s="123"/>
      <c r="P160" s="124"/>
      <c r="Q160" s="124"/>
      <c r="R160" s="124"/>
      <c r="S160" s="124"/>
      <c r="T160" s="125"/>
      <c r="U160" s="125"/>
      <c r="V160" s="105"/>
    </row>
    <row r="161" spans="1:22" ht="25.5" outlineLevel="2">
      <c r="A161" s="3"/>
      <c r="B161" s="105"/>
      <c r="C161" s="105"/>
      <c r="D161" s="126" t="s">
        <v>4</v>
      </c>
      <c r="E161" s="127">
        <v>1</v>
      </c>
      <c r="F161" s="128" t="s">
        <v>201</v>
      </c>
      <c r="G161" s="129" t="s">
        <v>412</v>
      </c>
      <c r="H161" s="130">
        <v>326</v>
      </c>
      <c r="I161" s="131" t="s">
        <v>44</v>
      </c>
      <c r="J161" s="132"/>
      <c r="K161" s="133">
        <f>H161*J161</f>
        <v>0</v>
      </c>
      <c r="L161" s="134">
        <f>IF(D161="S",K161,"")</f>
      </c>
      <c r="M161" s="135">
        <f>IF(OR(D161="P",D161="U"),K161,"")</f>
        <v>0</v>
      </c>
      <c r="N161" s="135">
        <f>IF(D161="H",K161,"")</f>
      </c>
      <c r="O161" s="135">
        <f>IF(D161="V",K161,"")</f>
      </c>
      <c r="P161" s="136">
        <v>0.011700000000005987</v>
      </c>
      <c r="Q161" s="136">
        <v>0</v>
      </c>
      <c r="R161" s="136">
        <v>0.2899999999999636</v>
      </c>
      <c r="S161" s="132">
        <v>24.040999999996984</v>
      </c>
      <c r="T161" s="137">
        <v>21</v>
      </c>
      <c r="U161" s="138">
        <f>K161*(T161+100)/100</f>
        <v>0</v>
      </c>
      <c r="V161" s="139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55</v>
      </c>
      <c r="H162" s="141">
        <v>326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ht="12.75" outlineLevel="2">
      <c r="A163" s="3"/>
      <c r="B163" s="105"/>
      <c r="C163" s="105"/>
      <c r="D163" s="126" t="s">
        <v>5</v>
      </c>
      <c r="E163" s="127">
        <v>2</v>
      </c>
      <c r="F163" s="128" t="s">
        <v>95</v>
      </c>
      <c r="G163" s="129" t="s">
        <v>394</v>
      </c>
      <c r="H163" s="130">
        <v>320</v>
      </c>
      <c r="I163" s="131" t="s">
        <v>44</v>
      </c>
      <c r="J163" s="132"/>
      <c r="K163" s="133">
        <f>H163*J163</f>
        <v>0</v>
      </c>
      <c r="L163" s="134">
        <f>IF(D163="S",K163,"")</f>
        <v>0</v>
      </c>
      <c r="M163" s="135">
        <f>IF(OR(D163="P",D163="U"),K163,"")</f>
      </c>
      <c r="N163" s="135">
        <f>IF(D163="H",K163,"")</f>
      </c>
      <c r="O163" s="135">
        <f>IF(D163="V",K163,"")</f>
      </c>
      <c r="P163" s="136">
        <v>0.00037000000000000005</v>
      </c>
      <c r="Q163" s="136">
        <v>0</v>
      </c>
      <c r="R163" s="136">
        <v>0</v>
      </c>
      <c r="S163" s="132">
        <v>0</v>
      </c>
      <c r="T163" s="137">
        <v>21</v>
      </c>
      <c r="U163" s="138">
        <f>K163*(T163+100)/100</f>
        <v>0</v>
      </c>
      <c r="V163" s="139"/>
    </row>
    <row r="164" spans="1:22" s="36" customFormat="1" ht="10.5" customHeight="1" outlineLevel="3">
      <c r="A164" s="35"/>
      <c r="B164" s="140"/>
      <c r="C164" s="140"/>
      <c r="D164" s="140"/>
      <c r="E164" s="140"/>
      <c r="F164" s="140"/>
      <c r="G164" s="140" t="s">
        <v>51</v>
      </c>
      <c r="H164" s="141">
        <v>320</v>
      </c>
      <c r="I164" s="142"/>
      <c r="J164" s="140"/>
      <c r="K164" s="140"/>
      <c r="L164" s="143"/>
      <c r="M164" s="143"/>
      <c r="N164" s="143"/>
      <c r="O164" s="143"/>
      <c r="P164" s="143"/>
      <c r="Q164" s="143"/>
      <c r="R164" s="143"/>
      <c r="S164" s="143"/>
      <c r="T164" s="144"/>
      <c r="U164" s="144"/>
      <c r="V164" s="140"/>
    </row>
    <row r="165" spans="1:22" ht="12.75" outlineLevel="2">
      <c r="A165" s="3"/>
      <c r="B165" s="105"/>
      <c r="C165" s="105"/>
      <c r="D165" s="126" t="s">
        <v>5</v>
      </c>
      <c r="E165" s="127">
        <v>3</v>
      </c>
      <c r="F165" s="128" t="s">
        <v>94</v>
      </c>
      <c r="G165" s="129" t="s">
        <v>323</v>
      </c>
      <c r="H165" s="130">
        <v>6</v>
      </c>
      <c r="I165" s="131" t="s">
        <v>44</v>
      </c>
      <c r="J165" s="132"/>
      <c r="K165" s="133">
        <f>H165*J165</f>
        <v>0</v>
      </c>
      <c r="L165" s="134">
        <f>IF(D165="S",K165,"")</f>
        <v>0</v>
      </c>
      <c r="M165" s="135">
        <f>IF(OR(D165="P",D165="U"),K165,"")</f>
      </c>
      <c r="N165" s="135">
        <f>IF(D165="H",K165,"")</f>
      </c>
      <c r="O165" s="135">
        <f>IF(D165="V",K165,"")</f>
      </c>
      <c r="P165" s="136">
        <v>0.0023699999999999997</v>
      </c>
      <c r="Q165" s="136">
        <v>0</v>
      </c>
      <c r="R165" s="136">
        <v>0</v>
      </c>
      <c r="S165" s="132">
        <v>0</v>
      </c>
      <c r="T165" s="137">
        <v>21</v>
      </c>
      <c r="U165" s="138">
        <f>K165*(T165+100)/100</f>
        <v>0</v>
      </c>
      <c r="V165" s="139"/>
    </row>
    <row r="166" spans="1:22" ht="25.5" outlineLevel="2">
      <c r="A166" s="3"/>
      <c r="B166" s="105"/>
      <c r="C166" s="105"/>
      <c r="D166" s="126" t="s">
        <v>4</v>
      </c>
      <c r="E166" s="127">
        <v>4</v>
      </c>
      <c r="F166" s="128" t="s">
        <v>202</v>
      </c>
      <c r="G166" s="129" t="s">
        <v>413</v>
      </c>
      <c r="H166" s="130">
        <v>86</v>
      </c>
      <c r="I166" s="131" t="s">
        <v>44</v>
      </c>
      <c r="J166" s="132"/>
      <c r="K166" s="133">
        <f>H166*J166</f>
        <v>0</v>
      </c>
      <c r="L166" s="134">
        <f>IF(D166="S",K166,"")</f>
      </c>
      <c r="M166" s="135">
        <f>IF(OR(D166="P",D166="U"),K166,"")</f>
        <v>0</v>
      </c>
      <c r="N166" s="135">
        <f>IF(D166="H",K166,"")</f>
      </c>
      <c r="O166" s="135">
        <f>IF(D166="V",K166,"")</f>
      </c>
      <c r="P166" s="136">
        <v>0.01637999999999508</v>
      </c>
      <c r="Q166" s="136">
        <v>0</v>
      </c>
      <c r="R166" s="136">
        <v>0.40000000000009095</v>
      </c>
      <c r="S166" s="132">
        <v>33.16000000000754</v>
      </c>
      <c r="T166" s="137">
        <v>21</v>
      </c>
      <c r="U166" s="138">
        <f>K166*(T166+100)/100</f>
        <v>0</v>
      </c>
      <c r="V166" s="139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11</v>
      </c>
      <c r="H167" s="141">
        <v>86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ht="25.5" outlineLevel="2">
      <c r="A168" s="3"/>
      <c r="B168" s="105"/>
      <c r="C168" s="105"/>
      <c r="D168" s="126" t="s">
        <v>5</v>
      </c>
      <c r="E168" s="127">
        <v>5</v>
      </c>
      <c r="F168" s="128" t="s">
        <v>95</v>
      </c>
      <c r="G168" s="129" t="s">
        <v>450</v>
      </c>
      <c r="H168" s="130">
        <v>80</v>
      </c>
      <c r="I168" s="131" t="s">
        <v>44</v>
      </c>
      <c r="J168" s="132"/>
      <c r="K168" s="133">
        <f>H168*J168</f>
        <v>0</v>
      </c>
      <c r="L168" s="134">
        <f>IF(D168="S",K168,"")</f>
        <v>0</v>
      </c>
      <c r="M168" s="135">
        <f>IF(OR(D168="P",D168="U"),K168,"")</f>
      </c>
      <c r="N168" s="135">
        <f>IF(D168="H",K168,"")</f>
      </c>
      <c r="O168" s="135">
        <f>IF(D168="V",K168,"")</f>
      </c>
      <c r="P168" s="136">
        <v>0.0023700000000000006</v>
      </c>
      <c r="Q168" s="136">
        <v>0</v>
      </c>
      <c r="R168" s="136">
        <v>0</v>
      </c>
      <c r="S168" s="132">
        <v>0</v>
      </c>
      <c r="T168" s="137">
        <v>21</v>
      </c>
      <c r="U168" s="138">
        <f>K168*(T168+100)/100</f>
        <v>0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10</v>
      </c>
      <c r="H169" s="141">
        <v>80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ht="12.75" outlineLevel="2">
      <c r="A170" s="3"/>
      <c r="B170" s="105"/>
      <c r="C170" s="105"/>
      <c r="D170" s="126" t="s">
        <v>5</v>
      </c>
      <c r="E170" s="127">
        <v>6</v>
      </c>
      <c r="F170" s="128" t="s">
        <v>92</v>
      </c>
      <c r="G170" s="129" t="s">
        <v>285</v>
      </c>
      <c r="H170" s="130">
        <v>80</v>
      </c>
      <c r="I170" s="131" t="s">
        <v>44</v>
      </c>
      <c r="J170" s="132"/>
      <c r="K170" s="133">
        <f>H170*J170</f>
        <v>0</v>
      </c>
      <c r="L170" s="134">
        <f>IF(D170="S",K170,"")</f>
        <v>0</v>
      </c>
      <c r="M170" s="135">
        <f>IF(OR(D170="P",D170="U"),K170,"")</f>
      </c>
      <c r="N170" s="135">
        <f>IF(D170="H",K170,"")</f>
      </c>
      <c r="O170" s="135">
        <f>IF(D170="V",K170,"")</f>
      </c>
      <c r="P170" s="136">
        <v>0.0005</v>
      </c>
      <c r="Q170" s="136">
        <v>0</v>
      </c>
      <c r="R170" s="136">
        <v>0</v>
      </c>
      <c r="S170" s="132">
        <v>0</v>
      </c>
      <c r="T170" s="137">
        <v>21</v>
      </c>
      <c r="U170" s="138">
        <f>K170*(T170+100)/100</f>
        <v>0</v>
      </c>
      <c r="V170" s="139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10</v>
      </c>
      <c r="H171" s="141">
        <v>80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12.75" outlineLevel="2">
      <c r="A172" s="3"/>
      <c r="B172" s="105"/>
      <c r="C172" s="105"/>
      <c r="D172" s="126" t="s">
        <v>5</v>
      </c>
      <c r="E172" s="127">
        <v>7</v>
      </c>
      <c r="F172" s="128" t="s">
        <v>93</v>
      </c>
      <c r="G172" s="129" t="s">
        <v>322</v>
      </c>
      <c r="H172" s="130">
        <v>4</v>
      </c>
      <c r="I172" s="131" t="s">
        <v>44</v>
      </c>
      <c r="J172" s="132"/>
      <c r="K172" s="133">
        <f>H172*J172</f>
        <v>0</v>
      </c>
      <c r="L172" s="134">
        <f>IF(D172="S",K172,"")</f>
        <v>0</v>
      </c>
      <c r="M172" s="135">
        <f>IF(OR(D172="P",D172="U"),K172,"")</f>
      </c>
      <c r="N172" s="135">
        <f>IF(D172="H",K172,"")</f>
      </c>
      <c r="O172" s="135">
        <f>IF(D172="V",K172,"")</f>
      </c>
      <c r="P172" s="136">
        <v>0.00237</v>
      </c>
      <c r="Q172" s="136">
        <v>0</v>
      </c>
      <c r="R172" s="136">
        <v>0</v>
      </c>
      <c r="S172" s="132">
        <v>0</v>
      </c>
      <c r="T172" s="137">
        <v>21</v>
      </c>
      <c r="U172" s="138">
        <f>K172*(T172+100)/100</f>
        <v>0</v>
      </c>
      <c r="V172" s="139"/>
    </row>
    <row r="173" spans="1:22" ht="12.75" outlineLevel="2">
      <c r="A173" s="3"/>
      <c r="B173" s="105"/>
      <c r="C173" s="105"/>
      <c r="D173" s="126" t="s">
        <v>5</v>
      </c>
      <c r="E173" s="127">
        <v>8</v>
      </c>
      <c r="F173" s="128" t="s">
        <v>156</v>
      </c>
      <c r="G173" s="129" t="s">
        <v>287</v>
      </c>
      <c r="H173" s="130">
        <v>2</v>
      </c>
      <c r="I173" s="131" t="s">
        <v>44</v>
      </c>
      <c r="J173" s="132"/>
      <c r="K173" s="133">
        <f>H173*J173</f>
        <v>0</v>
      </c>
      <c r="L173" s="134">
        <f>IF(D173="S",K173,"")</f>
        <v>0</v>
      </c>
      <c r="M173" s="135">
        <f>IF(OR(D173="P",D173="U"),K173,"")</f>
      </c>
      <c r="N173" s="135">
        <f>IF(D173="H",K173,"")</f>
      </c>
      <c r="O173" s="135">
        <f>IF(D173="V",K173,"")</f>
      </c>
      <c r="P173" s="136">
        <v>0.00237</v>
      </c>
      <c r="Q173" s="136">
        <v>0</v>
      </c>
      <c r="R173" s="136">
        <v>0</v>
      </c>
      <c r="S173" s="132">
        <v>0</v>
      </c>
      <c r="T173" s="137">
        <v>21</v>
      </c>
      <c r="U173" s="138">
        <f>K173*(T173+100)/100</f>
        <v>0</v>
      </c>
      <c r="V173" s="139"/>
    </row>
    <row r="174" spans="1:22" ht="12.75" outlineLevel="1">
      <c r="A174" s="3"/>
      <c r="B174" s="106"/>
      <c r="C174" s="75" t="s">
        <v>27</v>
      </c>
      <c r="D174" s="76" t="s">
        <v>3</v>
      </c>
      <c r="E174" s="77"/>
      <c r="F174" s="77" t="s">
        <v>37</v>
      </c>
      <c r="G174" s="78" t="s">
        <v>311</v>
      </c>
      <c r="H174" s="77"/>
      <c r="I174" s="76"/>
      <c r="J174" s="77"/>
      <c r="K174" s="107">
        <f>SUBTOTAL(9,K175:K190)</f>
        <v>0</v>
      </c>
      <c r="L174" s="80">
        <f>SUBTOTAL(9,L175:L190)</f>
        <v>0</v>
      </c>
      <c r="M174" s="80">
        <f>SUBTOTAL(9,M175:M190)</f>
        <v>0</v>
      </c>
      <c r="N174" s="80">
        <f>SUBTOTAL(9,N175:N190)</f>
        <v>0</v>
      </c>
      <c r="O174" s="80">
        <f>SUBTOTAL(9,O175:O190)</f>
        <v>0</v>
      </c>
      <c r="P174" s="81">
        <f>SUMPRODUCT(P175:P190,$H175:$H190)</f>
        <v>0</v>
      </c>
      <c r="Q174" s="81">
        <f>SUMPRODUCT(Q175:Q190,$H175:$H190)</f>
        <v>307.52395</v>
      </c>
      <c r="R174" s="81">
        <f>SUMPRODUCT(R175:R190,$H175:$H190)</f>
        <v>366.3397140000442</v>
      </c>
      <c r="S174" s="80">
        <f>SUMPRODUCT(S175:S190,$H175:$H190)</f>
        <v>32845.78137060459</v>
      </c>
      <c r="T174" s="108">
        <f>SUMPRODUCT(T175:T190,$K175:$K190)/100</f>
        <v>0</v>
      </c>
      <c r="U174" s="108">
        <f>K174+T174</f>
        <v>0</v>
      </c>
      <c r="V174" s="105"/>
    </row>
    <row r="175" spans="1:22" ht="12.75" outlineLevel="2">
      <c r="A175" s="3"/>
      <c r="B175" s="116"/>
      <c r="C175" s="117"/>
      <c r="D175" s="118"/>
      <c r="E175" s="119" t="s">
        <v>331</v>
      </c>
      <c r="F175" s="120"/>
      <c r="G175" s="121"/>
      <c r="H175" s="120"/>
      <c r="I175" s="118"/>
      <c r="J175" s="120"/>
      <c r="K175" s="122"/>
      <c r="L175" s="123"/>
      <c r="M175" s="123"/>
      <c r="N175" s="123"/>
      <c r="O175" s="123"/>
      <c r="P175" s="124"/>
      <c r="Q175" s="124"/>
      <c r="R175" s="124"/>
      <c r="S175" s="124"/>
      <c r="T175" s="125"/>
      <c r="U175" s="125"/>
      <c r="V175" s="105"/>
    </row>
    <row r="176" spans="1:22" ht="12.75" outlineLevel="2">
      <c r="A176" s="3"/>
      <c r="B176" s="105"/>
      <c r="C176" s="105"/>
      <c r="D176" s="126" t="s">
        <v>4</v>
      </c>
      <c r="E176" s="127">
        <v>1</v>
      </c>
      <c r="F176" s="128" t="s">
        <v>203</v>
      </c>
      <c r="G176" s="129" t="s">
        <v>399</v>
      </c>
      <c r="H176" s="130">
        <v>88.26</v>
      </c>
      <c r="I176" s="131" t="s">
        <v>15</v>
      </c>
      <c r="J176" s="132"/>
      <c r="K176" s="133">
        <f>H176*J176</f>
        <v>0</v>
      </c>
      <c r="L176" s="134">
        <f>IF(D176="S",K176,"")</f>
      </c>
      <c r="M176" s="135">
        <f>IF(OR(D176="P",D176="U"),K176,"")</f>
        <v>0</v>
      </c>
      <c r="N176" s="135">
        <f>IF(D176="H",K176,"")</f>
      </c>
      <c r="O176" s="135">
        <f>IF(D176="V",K176,"")</f>
      </c>
      <c r="P176" s="136">
        <v>0</v>
      </c>
      <c r="Q176" s="136">
        <v>2.5</v>
      </c>
      <c r="R176" s="136">
        <v>1.7560000000006537</v>
      </c>
      <c r="S176" s="132">
        <v>160.9624000000609</v>
      </c>
      <c r="T176" s="137">
        <v>21</v>
      </c>
      <c r="U176" s="138">
        <f>K176*(T176+100)/100</f>
        <v>0</v>
      </c>
      <c r="V176" s="139"/>
    </row>
    <row r="177" spans="1:22" s="36" customFormat="1" ht="10.5" customHeight="1" outlineLevel="3">
      <c r="A177" s="35"/>
      <c r="B177" s="140"/>
      <c r="C177" s="140"/>
      <c r="D177" s="140"/>
      <c r="E177" s="140"/>
      <c r="F177" s="140"/>
      <c r="G177" s="140" t="s">
        <v>198</v>
      </c>
      <c r="H177" s="141">
        <v>10.56</v>
      </c>
      <c r="I177" s="142"/>
      <c r="J177" s="140"/>
      <c r="K177" s="140"/>
      <c r="L177" s="143"/>
      <c r="M177" s="143"/>
      <c r="N177" s="143"/>
      <c r="O177" s="143"/>
      <c r="P177" s="143"/>
      <c r="Q177" s="143"/>
      <c r="R177" s="143"/>
      <c r="S177" s="143"/>
      <c r="T177" s="144"/>
      <c r="U177" s="144"/>
      <c r="V177" s="140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239</v>
      </c>
      <c r="H178" s="141">
        <v>77.7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ht="25.5" outlineLevel="2">
      <c r="A179" s="3"/>
      <c r="B179" s="105"/>
      <c r="C179" s="105"/>
      <c r="D179" s="126" t="s">
        <v>4</v>
      </c>
      <c r="E179" s="127">
        <v>2</v>
      </c>
      <c r="F179" s="128" t="s">
        <v>204</v>
      </c>
      <c r="G179" s="129" t="s">
        <v>352</v>
      </c>
      <c r="H179" s="130">
        <v>39.258</v>
      </c>
      <c r="I179" s="131" t="s">
        <v>15</v>
      </c>
      <c r="J179" s="132"/>
      <c r="K179" s="133">
        <f>H179*J179</f>
        <v>0</v>
      </c>
      <c r="L179" s="134">
        <f>IF(D179="S",K179,"")</f>
      </c>
      <c r="M179" s="135">
        <f>IF(OR(D179="P",D179="U"),K179,"")</f>
        <v>0</v>
      </c>
      <c r="N179" s="135">
        <f>IF(D179="H",K179,"")</f>
      </c>
      <c r="O179" s="135">
        <f>IF(D179="V",K179,"")</f>
      </c>
      <c r="P179" s="136">
        <v>0</v>
      </c>
      <c r="Q179" s="136">
        <v>1.8</v>
      </c>
      <c r="R179" s="136">
        <v>2.7130000000011023</v>
      </c>
      <c r="S179" s="132">
        <v>249.0677000001022</v>
      </c>
      <c r="T179" s="137">
        <v>21</v>
      </c>
      <c r="U179" s="138">
        <f>K179*(T179+100)/100</f>
        <v>0</v>
      </c>
      <c r="V179" s="139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252</v>
      </c>
      <c r="H180" s="141">
        <v>24.975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172</v>
      </c>
      <c r="H181" s="141">
        <v>10.92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266</v>
      </c>
      <c r="H182" s="141">
        <v>0.363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s="36" customFormat="1" ht="10.5" customHeight="1" outlineLevel="3">
      <c r="A183" s="35"/>
      <c r="B183" s="140"/>
      <c r="C183" s="140"/>
      <c r="D183" s="140"/>
      <c r="E183" s="140"/>
      <c r="F183" s="140"/>
      <c r="G183" s="140" t="s">
        <v>1</v>
      </c>
      <c r="H183" s="141">
        <v>3</v>
      </c>
      <c r="I183" s="142"/>
      <c r="J183" s="140"/>
      <c r="K183" s="140"/>
      <c r="L183" s="143"/>
      <c r="M183" s="143"/>
      <c r="N183" s="143"/>
      <c r="O183" s="143"/>
      <c r="P183" s="143"/>
      <c r="Q183" s="143"/>
      <c r="R183" s="143"/>
      <c r="S183" s="143"/>
      <c r="T183" s="144"/>
      <c r="U183" s="144"/>
      <c r="V183" s="140"/>
    </row>
    <row r="184" spans="1:22" ht="12.75" outlineLevel="2">
      <c r="A184" s="3"/>
      <c r="B184" s="105"/>
      <c r="C184" s="105"/>
      <c r="D184" s="126" t="s">
        <v>4</v>
      </c>
      <c r="E184" s="127">
        <v>3</v>
      </c>
      <c r="F184" s="128" t="s">
        <v>205</v>
      </c>
      <c r="G184" s="129" t="s">
        <v>380</v>
      </c>
      <c r="H184" s="130">
        <v>3.6</v>
      </c>
      <c r="I184" s="131" t="s">
        <v>15</v>
      </c>
      <c r="J184" s="132"/>
      <c r="K184" s="133">
        <f>H184*J184</f>
        <v>0</v>
      </c>
      <c r="L184" s="134">
        <f>IF(D184="S",K184,"")</f>
      </c>
      <c r="M184" s="135">
        <f>IF(OR(D184="P",D184="U"),K184,"")</f>
        <v>0</v>
      </c>
      <c r="N184" s="135">
        <f>IF(D184="H",K184,"")</f>
      </c>
      <c r="O184" s="135">
        <f>IF(D184="V",K184,"")</f>
      </c>
      <c r="P184" s="136">
        <v>0</v>
      </c>
      <c r="Q184" s="136">
        <v>2.2</v>
      </c>
      <c r="R184" s="136">
        <v>4.9959999999975935</v>
      </c>
      <c r="S184" s="132">
        <v>459.4083999997767</v>
      </c>
      <c r="T184" s="137">
        <v>21</v>
      </c>
      <c r="U184" s="138">
        <f>K184*(T184+100)/100</f>
        <v>0</v>
      </c>
      <c r="V184" s="139"/>
    </row>
    <row r="185" spans="1:22" ht="12.75" outlineLevel="2">
      <c r="A185" s="3"/>
      <c r="B185" s="105"/>
      <c r="C185" s="105"/>
      <c r="D185" s="126" t="s">
        <v>4</v>
      </c>
      <c r="E185" s="127">
        <v>4</v>
      </c>
      <c r="F185" s="128" t="s">
        <v>206</v>
      </c>
      <c r="G185" s="129" t="s">
        <v>357</v>
      </c>
      <c r="H185" s="130">
        <v>43.2</v>
      </c>
      <c r="I185" s="131" t="s">
        <v>14</v>
      </c>
      <c r="J185" s="132"/>
      <c r="K185" s="133">
        <f>H185*J185</f>
        <v>0</v>
      </c>
      <c r="L185" s="134">
        <f>IF(D185="S",K185,"")</f>
      </c>
      <c r="M185" s="135">
        <f>IF(OR(D185="P",D185="U"),K185,"")</f>
        <v>0</v>
      </c>
      <c r="N185" s="135">
        <f>IF(D185="H",K185,"")</f>
      </c>
      <c r="O185" s="135">
        <f>IF(D185="V",K185,"")</f>
      </c>
      <c r="P185" s="136">
        <v>0</v>
      </c>
      <c r="Q185" s="136">
        <v>0.12</v>
      </c>
      <c r="R185" s="136">
        <v>0.3519999999998902</v>
      </c>
      <c r="S185" s="132">
        <v>29.180799999990896</v>
      </c>
      <c r="T185" s="137">
        <v>21</v>
      </c>
      <c r="U185" s="138">
        <f>K185*(T185+100)/100</f>
        <v>0</v>
      </c>
      <c r="V185" s="139"/>
    </row>
    <row r="186" spans="1:22" s="36" customFormat="1" ht="10.5" customHeight="1" outlineLevel="3">
      <c r="A186" s="35"/>
      <c r="B186" s="140"/>
      <c r="C186" s="140"/>
      <c r="D186" s="140"/>
      <c r="E186" s="140"/>
      <c r="F186" s="140"/>
      <c r="G186" s="140" t="s">
        <v>65</v>
      </c>
      <c r="H186" s="141">
        <v>43.2</v>
      </c>
      <c r="I186" s="142"/>
      <c r="J186" s="140"/>
      <c r="K186" s="140"/>
      <c r="L186" s="143"/>
      <c r="M186" s="143"/>
      <c r="N186" s="143"/>
      <c r="O186" s="143"/>
      <c r="P186" s="143"/>
      <c r="Q186" s="143"/>
      <c r="R186" s="143"/>
      <c r="S186" s="143"/>
      <c r="T186" s="144"/>
      <c r="U186" s="144"/>
      <c r="V186" s="140"/>
    </row>
    <row r="187" spans="1:22" ht="12.75" outlineLevel="2">
      <c r="A187" s="3"/>
      <c r="B187" s="105"/>
      <c r="C187" s="105"/>
      <c r="D187" s="126" t="s">
        <v>4</v>
      </c>
      <c r="E187" s="127">
        <v>5</v>
      </c>
      <c r="F187" s="128" t="s">
        <v>191</v>
      </c>
      <c r="G187" s="129" t="s">
        <v>382</v>
      </c>
      <c r="H187" s="130">
        <v>232.6</v>
      </c>
      <c r="I187" s="131" t="s">
        <v>7</v>
      </c>
      <c r="J187" s="132"/>
      <c r="K187" s="133">
        <f>H187*J187</f>
        <v>0</v>
      </c>
      <c r="L187" s="134">
        <f>IF(D187="S",K187,"")</f>
      </c>
      <c r="M187" s="135">
        <f>IF(OR(D187="P",D187="U"),K187,"")</f>
        <v>0</v>
      </c>
      <c r="N187" s="135">
        <f>IF(D187="H",K187,"")</f>
      </c>
      <c r="O187" s="135">
        <f>IF(D187="V",K187,"")</f>
      </c>
      <c r="P187" s="136">
        <v>0</v>
      </c>
      <c r="Q187" s="136">
        <v>0.00925</v>
      </c>
      <c r="R187" s="136">
        <v>0.28699999999980713</v>
      </c>
      <c r="S187" s="132">
        <v>23.792299999984017</v>
      </c>
      <c r="T187" s="137">
        <v>21</v>
      </c>
      <c r="U187" s="138">
        <f>K187*(T187+100)/100</f>
        <v>0</v>
      </c>
      <c r="V187" s="139"/>
    </row>
    <row r="188" spans="1:22" s="36" customFormat="1" ht="10.5" customHeight="1" outlineLevel="3">
      <c r="A188" s="35"/>
      <c r="B188" s="140"/>
      <c r="C188" s="140"/>
      <c r="D188" s="140"/>
      <c r="E188" s="140"/>
      <c r="F188" s="140"/>
      <c r="G188" s="140" t="s">
        <v>261</v>
      </c>
      <c r="H188" s="141">
        <v>232.6</v>
      </c>
      <c r="I188" s="142"/>
      <c r="J188" s="140"/>
      <c r="K188" s="140"/>
      <c r="L188" s="143"/>
      <c r="M188" s="143"/>
      <c r="N188" s="143"/>
      <c r="O188" s="143"/>
      <c r="P188" s="143"/>
      <c r="Q188" s="143"/>
      <c r="R188" s="143"/>
      <c r="S188" s="143"/>
      <c r="T188" s="144"/>
      <c r="U188" s="144"/>
      <c r="V188" s="140"/>
    </row>
    <row r="189" spans="1:22" ht="12.75" outlineLevel="2">
      <c r="A189" s="3"/>
      <c r="B189" s="105"/>
      <c r="C189" s="105"/>
      <c r="D189" s="126" t="s">
        <v>4</v>
      </c>
      <c r="E189" s="127">
        <v>6</v>
      </c>
      <c r="F189" s="128" t="s">
        <v>193</v>
      </c>
      <c r="G189" s="129" t="s">
        <v>369</v>
      </c>
      <c r="H189" s="130">
        <v>2</v>
      </c>
      <c r="I189" s="131" t="s">
        <v>44</v>
      </c>
      <c r="J189" s="132"/>
      <c r="K189" s="133">
        <f>H189*J189</f>
        <v>0</v>
      </c>
      <c r="L189" s="134">
        <f>IF(D189="S",K189,"")</f>
      </c>
      <c r="M189" s="135">
        <f>IF(OR(D189="P",D189="U"),K189,"")</f>
        <v>0</v>
      </c>
      <c r="N189" s="135">
        <f>IF(D189="H",K189,"")</f>
      </c>
      <c r="O189" s="135">
        <f>IF(D189="V",K189,"")</f>
      </c>
      <c r="P189" s="136">
        <v>0</v>
      </c>
      <c r="Q189" s="136">
        <v>0.285</v>
      </c>
      <c r="R189" s="136">
        <v>1.8480000000008658</v>
      </c>
      <c r="S189" s="132">
        <v>156.4794000000717</v>
      </c>
      <c r="T189" s="137">
        <v>21</v>
      </c>
      <c r="U189" s="138">
        <f>K189*(T189+100)/100</f>
        <v>0</v>
      </c>
      <c r="V189" s="139"/>
    </row>
    <row r="190" spans="1:22" ht="12.75" outlineLevel="2">
      <c r="A190" s="3"/>
      <c r="B190" s="105"/>
      <c r="C190" s="105"/>
      <c r="D190" s="126" t="s">
        <v>4</v>
      </c>
      <c r="E190" s="127">
        <v>7</v>
      </c>
      <c r="F190" s="128" t="s">
        <v>192</v>
      </c>
      <c r="G190" s="129" t="s">
        <v>367</v>
      </c>
      <c r="H190" s="130">
        <v>2</v>
      </c>
      <c r="I190" s="131" t="s">
        <v>44</v>
      </c>
      <c r="J190" s="132"/>
      <c r="K190" s="133">
        <f>H190*J190</f>
        <v>0</v>
      </c>
      <c r="L190" s="134">
        <f>IF(D190="S",K190,"")</f>
      </c>
      <c r="M190" s="135">
        <f>IF(OR(D190="P",D190="U"),K190,"")</f>
        <v>0</v>
      </c>
      <c r="N190" s="135">
        <f>IF(D190="H",K190,"")</f>
      </c>
      <c r="O190" s="135">
        <f>IF(D190="V",K190,"")</f>
      </c>
      <c r="P190" s="136">
        <v>0</v>
      </c>
      <c r="Q190" s="136">
        <v>0.192</v>
      </c>
      <c r="R190" s="136">
        <v>0.6019999999998618</v>
      </c>
      <c r="S190" s="132">
        <v>49.905799999988545</v>
      </c>
      <c r="T190" s="137">
        <v>21</v>
      </c>
      <c r="U190" s="138">
        <f>K190*(T190+100)/100</f>
        <v>0</v>
      </c>
      <c r="V190" s="139"/>
    </row>
    <row r="191" spans="1:22" ht="12.75" outlineLevel="1">
      <c r="A191" s="3"/>
      <c r="B191" s="106"/>
      <c r="C191" s="75" t="s">
        <v>28</v>
      </c>
      <c r="D191" s="76" t="s">
        <v>3</v>
      </c>
      <c r="E191" s="77"/>
      <c r="F191" s="77" t="s">
        <v>37</v>
      </c>
      <c r="G191" s="78" t="s">
        <v>347</v>
      </c>
      <c r="H191" s="77"/>
      <c r="I191" s="76"/>
      <c r="J191" s="77"/>
      <c r="K191" s="107">
        <f>SUBTOTAL(9,K192:K209)</f>
        <v>0</v>
      </c>
      <c r="L191" s="80">
        <f>SUBTOTAL(9,L192:L209)</f>
        <v>0</v>
      </c>
      <c r="M191" s="80">
        <f>SUBTOTAL(9,M192:M209)</f>
        <v>0</v>
      </c>
      <c r="N191" s="80">
        <f>SUBTOTAL(9,N192:N209)</f>
        <v>0</v>
      </c>
      <c r="O191" s="80">
        <f>SUBTOTAL(9,O192:O209)</f>
        <v>0</v>
      </c>
      <c r="P191" s="81">
        <f>SUMPRODUCT(P192:P209,$H192:$H209)</f>
        <v>0</v>
      </c>
      <c r="Q191" s="81">
        <f>SUMPRODUCT(Q192:Q209,$H192:$H209)</f>
        <v>18.956300000000002</v>
      </c>
      <c r="R191" s="81">
        <f>SUMPRODUCT(R192:R209,$H192:$H209)</f>
        <v>734.5527367499634</v>
      </c>
      <c r="S191" s="80">
        <f>SUMPRODUCT(S192:S209,$H192:$H209)</f>
        <v>60894.42187657196</v>
      </c>
      <c r="T191" s="108">
        <f>SUMPRODUCT(T192:T209,$K192:$K209)/100</f>
        <v>0</v>
      </c>
      <c r="U191" s="108">
        <f>K191+T191</f>
        <v>0</v>
      </c>
      <c r="V191" s="105"/>
    </row>
    <row r="192" spans="1:22" ht="12.75" outlineLevel="2">
      <c r="A192" s="3"/>
      <c r="B192" s="116"/>
      <c r="C192" s="117"/>
      <c r="D192" s="118"/>
      <c r="E192" s="119" t="s">
        <v>331</v>
      </c>
      <c r="F192" s="120"/>
      <c r="G192" s="121"/>
      <c r="H192" s="120"/>
      <c r="I192" s="118"/>
      <c r="J192" s="120"/>
      <c r="K192" s="122"/>
      <c r="L192" s="123"/>
      <c r="M192" s="123"/>
      <c r="N192" s="123"/>
      <c r="O192" s="123"/>
      <c r="P192" s="124"/>
      <c r="Q192" s="124"/>
      <c r="R192" s="124"/>
      <c r="S192" s="124"/>
      <c r="T192" s="125"/>
      <c r="U192" s="125"/>
      <c r="V192" s="105"/>
    </row>
    <row r="193" spans="1:22" ht="25.5" outlineLevel="2">
      <c r="A193" s="3"/>
      <c r="B193" s="105"/>
      <c r="C193" s="105"/>
      <c r="D193" s="126" t="s">
        <v>4</v>
      </c>
      <c r="E193" s="127">
        <v>1</v>
      </c>
      <c r="F193" s="128" t="s">
        <v>210</v>
      </c>
      <c r="G193" s="129" t="s">
        <v>439</v>
      </c>
      <c r="H193" s="130">
        <v>132</v>
      </c>
      <c r="I193" s="131" t="s">
        <v>14</v>
      </c>
      <c r="J193" s="132"/>
      <c r="K193" s="133">
        <f>H193*J193</f>
        <v>0</v>
      </c>
      <c r="L193" s="134">
        <f>IF(D193="S",K193,"")</f>
      </c>
      <c r="M193" s="135">
        <f>IF(OR(D193="P",D193="U"),K193,"")</f>
        <v>0</v>
      </c>
      <c r="N193" s="135">
        <f>IF(D193="H",K193,"")</f>
      </c>
      <c r="O193" s="135">
        <f>IF(D193="V",K193,"")</f>
      </c>
      <c r="P193" s="136">
        <v>0</v>
      </c>
      <c r="Q193" s="136">
        <v>0</v>
      </c>
      <c r="R193" s="136">
        <v>0.1150000000000091</v>
      </c>
      <c r="S193" s="132">
        <v>9.533500000000755</v>
      </c>
      <c r="T193" s="137">
        <v>21</v>
      </c>
      <c r="U193" s="138">
        <f>K193*(T193+100)/100</f>
        <v>0</v>
      </c>
      <c r="V193" s="139"/>
    </row>
    <row r="194" spans="1:22" ht="25.5" outlineLevel="2">
      <c r="A194" s="3"/>
      <c r="B194" s="105"/>
      <c r="C194" s="105"/>
      <c r="D194" s="126" t="s">
        <v>4</v>
      </c>
      <c r="E194" s="127">
        <v>2</v>
      </c>
      <c r="F194" s="128" t="s">
        <v>207</v>
      </c>
      <c r="G194" s="129" t="s">
        <v>438</v>
      </c>
      <c r="H194" s="130">
        <v>278.56</v>
      </c>
      <c r="I194" s="131" t="s">
        <v>14</v>
      </c>
      <c r="J194" s="132"/>
      <c r="K194" s="133">
        <f>H194*J194</f>
        <v>0</v>
      </c>
      <c r="L194" s="134">
        <f>IF(D194="S",K194,"")</f>
      </c>
      <c r="M194" s="135">
        <f>IF(OR(D194="P",D194="U"),K194,"")</f>
        <v>0</v>
      </c>
      <c r="N194" s="135">
        <f>IF(D194="H",K194,"")</f>
      </c>
      <c r="O194" s="135">
        <f>IF(D194="V",K194,"")</f>
      </c>
      <c r="P194" s="136">
        <v>0</v>
      </c>
      <c r="Q194" s="136">
        <v>0.059000000000000004</v>
      </c>
      <c r="R194" s="136">
        <v>0.20000000000004547</v>
      </c>
      <c r="S194" s="132">
        <v>16.58000000000377</v>
      </c>
      <c r="T194" s="137">
        <v>21</v>
      </c>
      <c r="U194" s="138">
        <f>K194*(T194+100)/100</f>
        <v>0</v>
      </c>
      <c r="V194" s="139"/>
    </row>
    <row r="195" spans="1:22" s="36" customFormat="1" ht="10.5" customHeight="1" outlineLevel="3">
      <c r="A195" s="35"/>
      <c r="B195" s="140"/>
      <c r="C195" s="140"/>
      <c r="D195" s="140"/>
      <c r="E195" s="140"/>
      <c r="F195" s="140"/>
      <c r="G195" s="140" t="s">
        <v>307</v>
      </c>
      <c r="H195" s="141">
        <v>278.56</v>
      </c>
      <c r="I195" s="142"/>
      <c r="J195" s="140"/>
      <c r="K195" s="140"/>
      <c r="L195" s="143"/>
      <c r="M195" s="143"/>
      <c r="N195" s="143"/>
      <c r="O195" s="143"/>
      <c r="P195" s="143"/>
      <c r="Q195" s="143"/>
      <c r="R195" s="143"/>
      <c r="S195" s="143"/>
      <c r="T195" s="144"/>
      <c r="U195" s="144"/>
      <c r="V195" s="140"/>
    </row>
    <row r="196" spans="1:22" ht="12.75" outlineLevel="2">
      <c r="A196" s="3"/>
      <c r="B196" s="105"/>
      <c r="C196" s="105"/>
      <c r="D196" s="126" t="s">
        <v>4</v>
      </c>
      <c r="E196" s="127">
        <v>3</v>
      </c>
      <c r="F196" s="128" t="s">
        <v>208</v>
      </c>
      <c r="G196" s="129" t="s">
        <v>354</v>
      </c>
      <c r="H196" s="130">
        <v>12.8</v>
      </c>
      <c r="I196" s="131" t="s">
        <v>14</v>
      </c>
      <c r="J196" s="132"/>
      <c r="K196" s="133">
        <f>H196*J196</f>
        <v>0</v>
      </c>
      <c r="L196" s="134">
        <f>IF(D196="S",K196,"")</f>
      </c>
      <c r="M196" s="135">
        <f>IF(OR(D196="P",D196="U"),K196,"")</f>
        <v>0</v>
      </c>
      <c r="N196" s="135">
        <f>IF(D196="H",K196,"")</f>
      </c>
      <c r="O196" s="135">
        <f>IF(D196="V",K196,"")</f>
      </c>
      <c r="P196" s="136">
        <v>0</v>
      </c>
      <c r="Q196" s="136">
        <v>0.014000000000000002</v>
      </c>
      <c r="R196" s="136">
        <v>0.1800000000000637</v>
      </c>
      <c r="S196" s="132">
        <v>14.92200000000528</v>
      </c>
      <c r="T196" s="137">
        <v>21</v>
      </c>
      <c r="U196" s="138">
        <f>K196*(T196+100)/100</f>
        <v>0</v>
      </c>
      <c r="V196" s="139"/>
    </row>
    <row r="197" spans="1:22" s="36" customFormat="1" ht="10.5" customHeight="1" outlineLevel="3">
      <c r="A197" s="35"/>
      <c r="B197" s="140"/>
      <c r="C197" s="140"/>
      <c r="D197" s="140"/>
      <c r="E197" s="140"/>
      <c r="F197" s="140"/>
      <c r="G197" s="140" t="s">
        <v>74</v>
      </c>
      <c r="H197" s="141">
        <v>0</v>
      </c>
      <c r="I197" s="142"/>
      <c r="J197" s="140"/>
      <c r="K197" s="140"/>
      <c r="L197" s="143"/>
      <c r="M197" s="143"/>
      <c r="N197" s="143"/>
      <c r="O197" s="143"/>
      <c r="P197" s="143"/>
      <c r="Q197" s="143"/>
      <c r="R197" s="143"/>
      <c r="S197" s="143"/>
      <c r="T197" s="144"/>
      <c r="U197" s="144"/>
      <c r="V197" s="140"/>
    </row>
    <row r="198" spans="1:22" s="36" customFormat="1" ht="10.5" customHeight="1" outlineLevel="3">
      <c r="A198" s="35"/>
      <c r="B198" s="140"/>
      <c r="C198" s="140"/>
      <c r="D198" s="140"/>
      <c r="E198" s="140"/>
      <c r="F198" s="140"/>
      <c r="G198" s="140" t="s">
        <v>47</v>
      </c>
      <c r="H198" s="141">
        <v>12.8</v>
      </c>
      <c r="I198" s="142"/>
      <c r="J198" s="140"/>
      <c r="K198" s="140"/>
      <c r="L198" s="143"/>
      <c r="M198" s="143"/>
      <c r="N198" s="143"/>
      <c r="O198" s="143"/>
      <c r="P198" s="143"/>
      <c r="Q198" s="143"/>
      <c r="R198" s="143"/>
      <c r="S198" s="143"/>
      <c r="T198" s="144"/>
      <c r="U198" s="144"/>
      <c r="V198" s="140"/>
    </row>
    <row r="199" spans="1:22" ht="12.75" outlineLevel="2">
      <c r="A199" s="3"/>
      <c r="B199" s="105"/>
      <c r="C199" s="105"/>
      <c r="D199" s="126" t="s">
        <v>4</v>
      </c>
      <c r="E199" s="127">
        <v>4</v>
      </c>
      <c r="F199" s="128" t="s">
        <v>209</v>
      </c>
      <c r="G199" s="129" t="s">
        <v>366</v>
      </c>
      <c r="H199" s="130">
        <v>167.29</v>
      </c>
      <c r="I199" s="131" t="s">
        <v>14</v>
      </c>
      <c r="J199" s="132"/>
      <c r="K199" s="133">
        <f>H199*J199</f>
        <v>0</v>
      </c>
      <c r="L199" s="134">
        <f>IF(D199="S",K199,"")</f>
      </c>
      <c r="M199" s="135">
        <f>IF(OR(D199="P",D199="U"),K199,"")</f>
        <v>0</v>
      </c>
      <c r="N199" s="135">
        <f>IF(D199="H",K199,"")</f>
      </c>
      <c r="O199" s="135">
        <f>IF(D199="V",K199,"")</f>
      </c>
      <c r="P199" s="136">
        <v>0</v>
      </c>
      <c r="Q199" s="136">
        <v>0.014</v>
      </c>
      <c r="R199" s="136">
        <v>0.22000000000002728</v>
      </c>
      <c r="S199" s="132">
        <v>18.238000000002263</v>
      </c>
      <c r="T199" s="137">
        <v>21</v>
      </c>
      <c r="U199" s="138">
        <f>K199*(T199+100)/100</f>
        <v>0</v>
      </c>
      <c r="V199" s="139"/>
    </row>
    <row r="200" spans="1:22" s="36" customFormat="1" ht="10.5" customHeight="1" outlineLevel="3">
      <c r="A200" s="35"/>
      <c r="B200" s="140"/>
      <c r="C200" s="140"/>
      <c r="D200" s="140"/>
      <c r="E200" s="140"/>
      <c r="F200" s="140"/>
      <c r="G200" s="140" t="s">
        <v>107</v>
      </c>
      <c r="H200" s="141">
        <v>11.52</v>
      </c>
      <c r="I200" s="142"/>
      <c r="J200" s="140"/>
      <c r="K200" s="140"/>
      <c r="L200" s="143"/>
      <c r="M200" s="143"/>
      <c r="N200" s="143"/>
      <c r="O200" s="143"/>
      <c r="P200" s="143"/>
      <c r="Q200" s="143"/>
      <c r="R200" s="143"/>
      <c r="S200" s="143"/>
      <c r="T200" s="144"/>
      <c r="U200" s="144"/>
      <c r="V200" s="140"/>
    </row>
    <row r="201" spans="1:22" s="36" customFormat="1" ht="10.5" customHeight="1" outlineLevel="3">
      <c r="A201" s="35"/>
      <c r="B201" s="140"/>
      <c r="C201" s="140"/>
      <c r="D201" s="140"/>
      <c r="E201" s="140"/>
      <c r="F201" s="140"/>
      <c r="G201" s="140" t="s">
        <v>50</v>
      </c>
      <c r="H201" s="141">
        <v>72.8</v>
      </c>
      <c r="I201" s="142"/>
      <c r="J201" s="140"/>
      <c r="K201" s="140"/>
      <c r="L201" s="143"/>
      <c r="M201" s="143"/>
      <c r="N201" s="143"/>
      <c r="O201" s="143"/>
      <c r="P201" s="143"/>
      <c r="Q201" s="143"/>
      <c r="R201" s="143"/>
      <c r="S201" s="143"/>
      <c r="T201" s="144"/>
      <c r="U201" s="144"/>
      <c r="V201" s="140"/>
    </row>
    <row r="202" spans="1:22" s="36" customFormat="1" ht="10.5" customHeight="1" outlineLevel="3">
      <c r="A202" s="35"/>
      <c r="B202" s="140"/>
      <c r="C202" s="140"/>
      <c r="D202" s="140"/>
      <c r="E202" s="140"/>
      <c r="F202" s="140"/>
      <c r="G202" s="140" t="s">
        <v>91</v>
      </c>
      <c r="H202" s="141">
        <v>10.17</v>
      </c>
      <c r="I202" s="142"/>
      <c r="J202" s="140"/>
      <c r="K202" s="140"/>
      <c r="L202" s="143"/>
      <c r="M202" s="143"/>
      <c r="N202" s="143"/>
      <c r="O202" s="143"/>
      <c r="P202" s="143"/>
      <c r="Q202" s="143"/>
      <c r="R202" s="143"/>
      <c r="S202" s="143"/>
      <c r="T202" s="144"/>
      <c r="U202" s="144"/>
      <c r="V202" s="140"/>
    </row>
    <row r="203" spans="1:22" s="36" customFormat="1" ht="10.5" customHeight="1" outlineLevel="3">
      <c r="A203" s="35"/>
      <c r="B203" s="140"/>
      <c r="C203" s="140"/>
      <c r="D203" s="140"/>
      <c r="E203" s="140"/>
      <c r="F203" s="140"/>
      <c r="G203" s="140" t="s">
        <v>50</v>
      </c>
      <c r="H203" s="141">
        <v>72.8</v>
      </c>
      <c r="I203" s="142"/>
      <c r="J203" s="140"/>
      <c r="K203" s="140"/>
      <c r="L203" s="143"/>
      <c r="M203" s="143"/>
      <c r="N203" s="143"/>
      <c r="O203" s="143"/>
      <c r="P203" s="143"/>
      <c r="Q203" s="143"/>
      <c r="R203" s="143"/>
      <c r="S203" s="143"/>
      <c r="T203" s="144"/>
      <c r="U203" s="144"/>
      <c r="V203" s="140"/>
    </row>
    <row r="204" spans="1:22" ht="12.75" outlineLevel="2">
      <c r="A204" s="3"/>
      <c r="B204" s="105"/>
      <c r="C204" s="105"/>
      <c r="D204" s="126" t="s">
        <v>6</v>
      </c>
      <c r="E204" s="127">
        <v>5</v>
      </c>
      <c r="F204" s="128" t="s">
        <v>211</v>
      </c>
      <c r="G204" s="129" t="s">
        <v>330</v>
      </c>
      <c r="H204" s="130">
        <v>357.50025000000005</v>
      </c>
      <c r="I204" s="131" t="s">
        <v>8</v>
      </c>
      <c r="J204" s="132"/>
      <c r="K204" s="133">
        <f aca="true" t="shared" si="20" ref="K204:K209">H204*J204</f>
        <v>0</v>
      </c>
      <c r="L204" s="134">
        <f aca="true" t="shared" si="21" ref="L204:L209">IF(D204="S",K204,"")</f>
      </c>
      <c r="M204" s="135">
        <f aca="true" t="shared" si="22" ref="M204:M209">IF(OR(D204="P",D204="U"),K204,"")</f>
        <v>0</v>
      </c>
      <c r="N204" s="135">
        <f aca="true" t="shared" si="23" ref="N204:N209">IF(D204="H",K204,"")</f>
      </c>
      <c r="O204" s="135">
        <f aca="true" t="shared" si="24" ref="O204:O209">IF(D204="V",K204,"")</f>
      </c>
      <c r="P204" s="136">
        <v>0</v>
      </c>
      <c r="Q204" s="136">
        <v>0</v>
      </c>
      <c r="R204" s="136">
        <v>0.4899999999997817</v>
      </c>
      <c r="S204" s="132">
        <v>40.620999999981905</v>
      </c>
      <c r="T204" s="137">
        <v>21</v>
      </c>
      <c r="U204" s="138">
        <f aca="true" t="shared" si="25" ref="U204:U209">K204*(T204+100)/100</f>
        <v>0</v>
      </c>
      <c r="V204" s="139"/>
    </row>
    <row r="205" spans="1:22" ht="12.75" outlineLevel="2">
      <c r="A205" s="3"/>
      <c r="B205" s="105"/>
      <c r="C205" s="105"/>
      <c r="D205" s="126" t="s">
        <v>6</v>
      </c>
      <c r="E205" s="127">
        <v>6</v>
      </c>
      <c r="F205" s="128" t="s">
        <v>212</v>
      </c>
      <c r="G205" s="129" t="s">
        <v>389</v>
      </c>
      <c r="H205" s="130">
        <v>1430.0010000000002</v>
      </c>
      <c r="I205" s="131" t="s">
        <v>8</v>
      </c>
      <c r="J205" s="132"/>
      <c r="K205" s="133">
        <f t="shared" si="20"/>
        <v>0</v>
      </c>
      <c r="L205" s="134">
        <f t="shared" si="21"/>
      </c>
      <c r="M205" s="135">
        <f t="shared" si="22"/>
        <v>0</v>
      </c>
      <c r="N205" s="135">
        <f t="shared" si="23"/>
      </c>
      <c r="O205" s="135">
        <f t="shared" si="24"/>
      </c>
      <c r="P205" s="136">
        <v>0</v>
      </c>
      <c r="Q205" s="136">
        <v>0</v>
      </c>
      <c r="R205" s="136">
        <v>0</v>
      </c>
      <c r="S205" s="132">
        <v>0</v>
      </c>
      <c r="T205" s="137">
        <v>21</v>
      </c>
      <c r="U205" s="138">
        <f t="shared" si="25"/>
        <v>0</v>
      </c>
      <c r="V205" s="139"/>
    </row>
    <row r="206" spans="1:22" ht="12.75" outlineLevel="2">
      <c r="A206" s="3"/>
      <c r="B206" s="105"/>
      <c r="C206" s="105"/>
      <c r="D206" s="126" t="s">
        <v>6</v>
      </c>
      <c r="E206" s="127">
        <v>7</v>
      </c>
      <c r="F206" s="128" t="s">
        <v>213</v>
      </c>
      <c r="G206" s="129" t="s">
        <v>404</v>
      </c>
      <c r="H206" s="130">
        <v>357.50025000000005</v>
      </c>
      <c r="I206" s="131" t="s">
        <v>8</v>
      </c>
      <c r="J206" s="132"/>
      <c r="K206" s="133">
        <f t="shared" si="20"/>
        <v>0</v>
      </c>
      <c r="L206" s="134">
        <f t="shared" si="21"/>
      </c>
      <c r="M206" s="135">
        <f t="shared" si="22"/>
        <v>0</v>
      </c>
      <c r="N206" s="135">
        <f t="shared" si="23"/>
      </c>
      <c r="O206" s="135">
        <f t="shared" si="24"/>
      </c>
      <c r="P206" s="136">
        <v>0</v>
      </c>
      <c r="Q206" s="136">
        <v>0</v>
      </c>
      <c r="R206" s="136">
        <v>0.9420000000000072</v>
      </c>
      <c r="S206" s="132">
        <v>78.09180000000059</v>
      </c>
      <c r="T206" s="137">
        <v>21</v>
      </c>
      <c r="U206" s="138">
        <f t="shared" si="25"/>
        <v>0</v>
      </c>
      <c r="V206" s="139"/>
    </row>
    <row r="207" spans="1:22" ht="25.5" outlineLevel="2">
      <c r="A207" s="3"/>
      <c r="B207" s="105"/>
      <c r="C207" s="105"/>
      <c r="D207" s="126" t="s">
        <v>6</v>
      </c>
      <c r="E207" s="127">
        <v>8</v>
      </c>
      <c r="F207" s="128" t="s">
        <v>214</v>
      </c>
      <c r="G207" s="129" t="s">
        <v>429</v>
      </c>
      <c r="H207" s="130">
        <v>1072.5007500000002</v>
      </c>
      <c r="I207" s="131" t="s">
        <v>8</v>
      </c>
      <c r="J207" s="132"/>
      <c r="K207" s="133">
        <f t="shared" si="20"/>
        <v>0</v>
      </c>
      <c r="L207" s="134">
        <f t="shared" si="21"/>
      </c>
      <c r="M207" s="135">
        <f t="shared" si="22"/>
        <v>0</v>
      </c>
      <c r="N207" s="135">
        <f t="shared" si="23"/>
      </c>
      <c r="O207" s="135">
        <f t="shared" si="24"/>
      </c>
      <c r="P207" s="136">
        <v>0</v>
      </c>
      <c r="Q207" s="136">
        <v>0</v>
      </c>
      <c r="R207" s="136">
        <v>0.10500000000001819</v>
      </c>
      <c r="S207" s="132">
        <v>8.70450000000151</v>
      </c>
      <c r="T207" s="137">
        <v>21</v>
      </c>
      <c r="U207" s="138">
        <f t="shared" si="25"/>
        <v>0</v>
      </c>
      <c r="V207" s="139"/>
    </row>
    <row r="208" spans="1:22" ht="12.75" outlineLevel="2">
      <c r="A208" s="3"/>
      <c r="B208" s="105"/>
      <c r="C208" s="105"/>
      <c r="D208" s="126" t="s">
        <v>6</v>
      </c>
      <c r="E208" s="127">
        <v>9</v>
      </c>
      <c r="F208" s="128" t="s">
        <v>215</v>
      </c>
      <c r="G208" s="129" t="s">
        <v>363</v>
      </c>
      <c r="H208" s="130">
        <v>357.50025000000005</v>
      </c>
      <c r="I208" s="131" t="s">
        <v>8</v>
      </c>
      <c r="J208" s="132"/>
      <c r="K208" s="133">
        <f t="shared" si="20"/>
        <v>0</v>
      </c>
      <c r="L208" s="134">
        <f t="shared" si="21"/>
      </c>
      <c r="M208" s="135">
        <f t="shared" si="22"/>
        <v>0</v>
      </c>
      <c r="N208" s="135">
        <f t="shared" si="23"/>
      </c>
      <c r="O208" s="135">
        <f t="shared" si="24"/>
      </c>
      <c r="P208" s="136">
        <v>0</v>
      </c>
      <c r="Q208" s="136">
        <v>0</v>
      </c>
      <c r="R208" s="136">
        <v>0</v>
      </c>
      <c r="S208" s="132">
        <v>0</v>
      </c>
      <c r="T208" s="137">
        <v>21</v>
      </c>
      <c r="U208" s="138">
        <f t="shared" si="25"/>
        <v>0</v>
      </c>
      <c r="V208" s="139"/>
    </row>
    <row r="209" spans="1:22" ht="12.75" outlineLevel="2">
      <c r="A209" s="3"/>
      <c r="B209" s="105"/>
      <c r="C209" s="105"/>
      <c r="D209" s="126" t="s">
        <v>4</v>
      </c>
      <c r="E209" s="127">
        <v>10</v>
      </c>
      <c r="F209" s="128" t="s">
        <v>99</v>
      </c>
      <c r="G209" s="129" t="s">
        <v>383</v>
      </c>
      <c r="H209" s="130">
        <v>-2152</v>
      </c>
      <c r="I209" s="131" t="s">
        <v>13</v>
      </c>
      <c r="J209" s="132"/>
      <c r="K209" s="133">
        <f t="shared" si="20"/>
        <v>0</v>
      </c>
      <c r="L209" s="134">
        <f t="shared" si="21"/>
      </c>
      <c r="M209" s="135">
        <f t="shared" si="22"/>
        <v>0</v>
      </c>
      <c r="N209" s="135">
        <f t="shared" si="23"/>
      </c>
      <c r="O209" s="135">
        <f t="shared" si="24"/>
      </c>
      <c r="P209" s="136">
        <v>0</v>
      </c>
      <c r="Q209" s="136">
        <v>0</v>
      </c>
      <c r="R209" s="136">
        <v>0</v>
      </c>
      <c r="S209" s="132">
        <v>0</v>
      </c>
      <c r="T209" s="137">
        <v>21</v>
      </c>
      <c r="U209" s="138">
        <f t="shared" si="25"/>
        <v>0</v>
      </c>
      <c r="V209" s="139"/>
    </row>
    <row r="210" spans="1:22" ht="12.75" outlineLevel="1">
      <c r="A210" s="3"/>
      <c r="B210" s="106"/>
      <c r="C210" s="75" t="s">
        <v>29</v>
      </c>
      <c r="D210" s="76" t="s">
        <v>3</v>
      </c>
      <c r="E210" s="77"/>
      <c r="F210" s="77" t="s">
        <v>37</v>
      </c>
      <c r="G210" s="78" t="s">
        <v>292</v>
      </c>
      <c r="H210" s="77"/>
      <c r="I210" s="76"/>
      <c r="J210" s="77"/>
      <c r="K210" s="107">
        <f>SUBTOTAL(9,K211:K213)</f>
        <v>0</v>
      </c>
      <c r="L210" s="80">
        <f>SUBTOTAL(9,L211:L213)</f>
        <v>0</v>
      </c>
      <c r="M210" s="80">
        <f>SUBTOTAL(9,M211:M213)</f>
        <v>0</v>
      </c>
      <c r="N210" s="80">
        <f>SUBTOTAL(9,N211:N213)</f>
        <v>0</v>
      </c>
      <c r="O210" s="80">
        <f>SUBTOTAL(9,O211:O213)</f>
        <v>0</v>
      </c>
      <c r="P210" s="81">
        <f>SUMPRODUCT(P211:P213,$H211:$H213)</f>
        <v>0</v>
      </c>
      <c r="Q210" s="81">
        <f>SUMPRODUCT(Q211:Q213,$H211:$H213)</f>
        <v>0</v>
      </c>
      <c r="R210" s="81">
        <f>SUMPRODUCT(R211:R213,$H211:$H213)</f>
        <v>796.7384492944765</v>
      </c>
      <c r="S210" s="80">
        <f>SUMPRODUCT(S211:S213,$H211:$H213)</f>
        <v>67397.04276517202</v>
      </c>
      <c r="T210" s="108">
        <f>SUMPRODUCT(T211:T213,$K211:$K213)/100</f>
        <v>0</v>
      </c>
      <c r="U210" s="108">
        <f>K210+T210</f>
        <v>0</v>
      </c>
      <c r="V210" s="105"/>
    </row>
    <row r="211" spans="1:22" ht="12.75" outlineLevel="2">
      <c r="A211" s="3"/>
      <c r="B211" s="116"/>
      <c r="C211" s="117"/>
      <c r="D211" s="118"/>
      <c r="E211" s="119" t="s">
        <v>331</v>
      </c>
      <c r="F211" s="120"/>
      <c r="G211" s="121"/>
      <c r="H211" s="120"/>
      <c r="I211" s="118"/>
      <c r="J211" s="120"/>
      <c r="K211" s="122"/>
      <c r="L211" s="123"/>
      <c r="M211" s="123"/>
      <c r="N211" s="123"/>
      <c r="O211" s="123"/>
      <c r="P211" s="124"/>
      <c r="Q211" s="124"/>
      <c r="R211" s="124"/>
      <c r="S211" s="124"/>
      <c r="T211" s="125"/>
      <c r="U211" s="125"/>
      <c r="V211" s="105"/>
    </row>
    <row r="212" spans="1:22" ht="25.5" outlineLevel="2">
      <c r="A212" s="3"/>
      <c r="B212" s="105"/>
      <c r="C212" s="105"/>
      <c r="D212" s="126" t="s">
        <v>6</v>
      </c>
      <c r="E212" s="127">
        <v>1</v>
      </c>
      <c r="F212" s="128" t="s">
        <v>216</v>
      </c>
      <c r="G212" s="129" t="s">
        <v>444</v>
      </c>
      <c r="H212" s="130">
        <v>650.9301056324756</v>
      </c>
      <c r="I212" s="131" t="s">
        <v>8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</v>
      </c>
      <c r="Q212" s="136">
        <v>0</v>
      </c>
      <c r="R212" s="136">
        <v>1.1420000000005077</v>
      </c>
      <c r="S212" s="132">
        <v>96.74180000004316</v>
      </c>
      <c r="T212" s="137">
        <v>21</v>
      </c>
      <c r="U212" s="138">
        <f>K212*(T212+100)/100</f>
        <v>0</v>
      </c>
      <c r="V212" s="139"/>
    </row>
    <row r="213" spans="1:22" ht="25.5" outlineLevel="2">
      <c r="A213" s="3"/>
      <c r="B213" s="105"/>
      <c r="C213" s="105"/>
      <c r="D213" s="126" t="s">
        <v>6</v>
      </c>
      <c r="E213" s="127">
        <v>2</v>
      </c>
      <c r="F213" s="128" t="s">
        <v>217</v>
      </c>
      <c r="G213" s="129" t="s">
        <v>409</v>
      </c>
      <c r="H213" s="130">
        <v>650.9301056324756</v>
      </c>
      <c r="I213" s="131" t="s">
        <v>8</v>
      </c>
      <c r="J213" s="132"/>
      <c r="K213" s="133">
        <f>H213*J213</f>
        <v>0</v>
      </c>
      <c r="L213" s="134">
        <f>IF(D213="S",K213,"")</f>
      </c>
      <c r="M213" s="135">
        <f>IF(OR(D213="P",D213="U"),K213,"")</f>
        <v>0</v>
      </c>
      <c r="N213" s="135">
        <f>IF(D213="H",K213,"")</f>
      </c>
      <c r="O213" s="135">
        <f>IF(D213="V",K213,"")</f>
      </c>
      <c r="P213" s="136">
        <v>0</v>
      </c>
      <c r="Q213" s="136">
        <v>0</v>
      </c>
      <c r="R213" s="136">
        <v>0.08199999999999363</v>
      </c>
      <c r="S213" s="132">
        <v>6.797799999999473</v>
      </c>
      <c r="T213" s="137">
        <v>21</v>
      </c>
      <c r="U213" s="138">
        <f>K213*(T213+100)/100</f>
        <v>0</v>
      </c>
      <c r="V213" s="139"/>
    </row>
    <row r="214" spans="1:22" ht="12.75" outlineLevel="1">
      <c r="A214" s="3"/>
      <c r="B214" s="106"/>
      <c r="C214" s="75" t="s">
        <v>32</v>
      </c>
      <c r="D214" s="76" t="s">
        <v>3</v>
      </c>
      <c r="E214" s="77"/>
      <c r="F214" s="77" t="s">
        <v>41</v>
      </c>
      <c r="G214" s="78" t="s">
        <v>321</v>
      </c>
      <c r="H214" s="77"/>
      <c r="I214" s="76"/>
      <c r="J214" s="77"/>
      <c r="K214" s="107">
        <f>SUBTOTAL(9,K215:K225)</f>
        <v>0</v>
      </c>
      <c r="L214" s="80">
        <f>SUBTOTAL(9,L215:L225)</f>
        <v>0</v>
      </c>
      <c r="M214" s="80">
        <f>SUBTOTAL(9,M215:M225)</f>
        <v>0</v>
      </c>
      <c r="N214" s="80">
        <f>SUBTOTAL(9,N215:N225)</f>
        <v>0</v>
      </c>
      <c r="O214" s="80">
        <f>SUBTOTAL(9,O215:O225)</f>
        <v>0</v>
      </c>
      <c r="P214" s="81">
        <f>SUMPRODUCT(P215:P225,$H215:$H225)</f>
        <v>1.0153706250000105</v>
      </c>
      <c r="Q214" s="81">
        <f>SUMPRODUCT(Q215:Q225,$H215:$H225)</f>
        <v>0</v>
      </c>
      <c r="R214" s="81">
        <f>SUMPRODUCT(R215:R225,$H215:$H225)</f>
        <v>52.90158576937399</v>
      </c>
      <c r="S214" s="80">
        <f>SUMPRODUCT(S215:S225,$H215:$H225)</f>
        <v>4989.175676068634</v>
      </c>
      <c r="T214" s="108">
        <f>SUMPRODUCT(T215:T225,$K215:$K225)/100</f>
        <v>0</v>
      </c>
      <c r="U214" s="108">
        <f>K214+T214</f>
        <v>0</v>
      </c>
      <c r="V214" s="105"/>
    </row>
    <row r="215" spans="1:22" ht="12.75" outlineLevel="2">
      <c r="A215" s="3"/>
      <c r="B215" s="116"/>
      <c r="C215" s="117"/>
      <c r="D215" s="118"/>
      <c r="E215" s="119" t="s">
        <v>331</v>
      </c>
      <c r="F215" s="120"/>
      <c r="G215" s="121"/>
      <c r="H215" s="120"/>
      <c r="I215" s="118"/>
      <c r="J215" s="120"/>
      <c r="K215" s="122"/>
      <c r="L215" s="123"/>
      <c r="M215" s="123"/>
      <c r="N215" s="123"/>
      <c r="O215" s="123"/>
      <c r="P215" s="124"/>
      <c r="Q215" s="124"/>
      <c r="R215" s="124"/>
      <c r="S215" s="124"/>
      <c r="T215" s="125"/>
      <c r="U215" s="125"/>
      <c r="V215" s="105"/>
    </row>
    <row r="216" spans="1:22" ht="25.5" outlineLevel="2">
      <c r="A216" s="3"/>
      <c r="B216" s="105"/>
      <c r="C216" s="105"/>
      <c r="D216" s="126" t="s">
        <v>4</v>
      </c>
      <c r="E216" s="127">
        <v>1</v>
      </c>
      <c r="F216" s="128" t="s">
        <v>169</v>
      </c>
      <c r="G216" s="129" t="s">
        <v>435</v>
      </c>
      <c r="H216" s="130">
        <v>172.5</v>
      </c>
      <c r="I216" s="131" t="s">
        <v>14</v>
      </c>
      <c r="J216" s="132"/>
      <c r="K216" s="133">
        <f>H216*J216</f>
        <v>0</v>
      </c>
      <c r="L216" s="134">
        <f>IF(D216="S",K216,"")</f>
      </c>
      <c r="M216" s="135">
        <f>IF(OR(D216="P",D216="U"),K216,"")</f>
        <v>0</v>
      </c>
      <c r="N216" s="135">
        <f>IF(D216="H",K216,"")</f>
      </c>
      <c r="O216" s="135">
        <f>IF(D216="V",K216,"")</f>
      </c>
      <c r="P216" s="136">
        <v>0</v>
      </c>
      <c r="Q216" s="136">
        <v>0</v>
      </c>
      <c r="R216" s="136">
        <v>0.02400000000000091</v>
      </c>
      <c r="S216" s="132">
        <v>2.229600000000085</v>
      </c>
      <c r="T216" s="137">
        <v>21</v>
      </c>
      <c r="U216" s="138">
        <f>K216*(T216+100)/100</f>
        <v>0</v>
      </c>
      <c r="V216" s="139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80</v>
      </c>
      <c r="H217" s="141">
        <v>148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s="36" customFormat="1" ht="10.5" customHeight="1" outlineLevel="3">
      <c r="A218" s="35"/>
      <c r="B218" s="140"/>
      <c r="C218" s="140"/>
      <c r="D218" s="140"/>
      <c r="E218" s="140"/>
      <c r="F218" s="140"/>
      <c r="G218" s="140" t="s">
        <v>67</v>
      </c>
      <c r="H218" s="141">
        <v>24.5</v>
      </c>
      <c r="I218" s="142"/>
      <c r="J218" s="140"/>
      <c r="K218" s="140"/>
      <c r="L218" s="143"/>
      <c r="M218" s="143"/>
      <c r="N218" s="143"/>
      <c r="O218" s="143"/>
      <c r="P218" s="143"/>
      <c r="Q218" s="143"/>
      <c r="R218" s="143"/>
      <c r="S218" s="143"/>
      <c r="T218" s="144"/>
      <c r="U218" s="144"/>
      <c r="V218" s="140"/>
    </row>
    <row r="219" spans="1:22" ht="12.75" outlineLevel="2">
      <c r="A219" s="3"/>
      <c r="B219" s="105"/>
      <c r="C219" s="105"/>
      <c r="D219" s="126" t="s">
        <v>5</v>
      </c>
      <c r="E219" s="127">
        <v>2</v>
      </c>
      <c r="F219" s="128" t="s">
        <v>88</v>
      </c>
      <c r="G219" s="129" t="s">
        <v>360</v>
      </c>
      <c r="H219" s="130">
        <v>52</v>
      </c>
      <c r="I219" s="131" t="s">
        <v>13</v>
      </c>
      <c r="J219" s="132"/>
      <c r="K219" s="133">
        <f>H219*J219</f>
        <v>0</v>
      </c>
      <c r="L219" s="134">
        <f>IF(D219="S",K219,"")</f>
        <v>0</v>
      </c>
      <c r="M219" s="135">
        <f>IF(OR(D219="P",D219="U"),K219,"")</f>
      </c>
      <c r="N219" s="135">
        <f>IF(D219="H",K219,"")</f>
      </c>
      <c r="O219" s="135">
        <f>IF(D219="V",K219,"")</f>
      </c>
      <c r="P219" s="136">
        <v>0</v>
      </c>
      <c r="Q219" s="136">
        <v>0</v>
      </c>
      <c r="R219" s="136">
        <v>0</v>
      </c>
      <c r="S219" s="132">
        <v>0</v>
      </c>
      <c r="T219" s="137">
        <v>21</v>
      </c>
      <c r="U219" s="138">
        <f>K219*(T219+100)/100</f>
        <v>0</v>
      </c>
      <c r="V219" s="139"/>
    </row>
    <row r="220" spans="1:22" ht="25.5" outlineLevel="2">
      <c r="A220" s="3"/>
      <c r="B220" s="105"/>
      <c r="C220" s="105"/>
      <c r="D220" s="126" t="s">
        <v>4</v>
      </c>
      <c r="E220" s="127">
        <v>3</v>
      </c>
      <c r="F220" s="128" t="s">
        <v>171</v>
      </c>
      <c r="G220" s="129" t="s">
        <v>445</v>
      </c>
      <c r="H220" s="130">
        <v>91.5</v>
      </c>
      <c r="I220" s="131" t="s">
        <v>14</v>
      </c>
      <c r="J220" s="132"/>
      <c r="K220" s="133">
        <f>H220*J220</f>
        <v>0</v>
      </c>
      <c r="L220" s="134">
        <f>IF(D220="S",K220,"")</f>
      </c>
      <c r="M220" s="135">
        <f>IF(OR(D220="P",D220="U"),K220,"")</f>
        <v>0</v>
      </c>
      <c r="N220" s="135">
        <f>IF(D220="H",K220,"")</f>
      </c>
      <c r="O220" s="135">
        <f>IF(D220="V",K220,"")</f>
      </c>
      <c r="P220" s="136">
        <v>0.0005899999999996794</v>
      </c>
      <c r="Q220" s="136">
        <v>0</v>
      </c>
      <c r="R220" s="136">
        <v>0.09700000000002973</v>
      </c>
      <c r="S220" s="132">
        <v>9.958300000003144</v>
      </c>
      <c r="T220" s="137">
        <v>21</v>
      </c>
      <c r="U220" s="138">
        <f>K220*(T220+100)/100</f>
        <v>0</v>
      </c>
      <c r="V220" s="139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78</v>
      </c>
      <c r="H221" s="141">
        <v>74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66</v>
      </c>
      <c r="H222" s="141">
        <v>17.5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ht="12.75" outlineLevel="2">
      <c r="A223" s="3"/>
      <c r="B223" s="105"/>
      <c r="C223" s="105"/>
      <c r="D223" s="126" t="s">
        <v>4</v>
      </c>
      <c r="E223" s="127">
        <v>4</v>
      </c>
      <c r="F223" s="128" t="s">
        <v>170</v>
      </c>
      <c r="G223" s="129" t="s">
        <v>407</v>
      </c>
      <c r="H223" s="130">
        <v>172.5</v>
      </c>
      <c r="I223" s="131" t="s">
        <v>14</v>
      </c>
      <c r="J223" s="132"/>
      <c r="K223" s="133">
        <f>H223*J223</f>
        <v>0</v>
      </c>
      <c r="L223" s="134">
        <f>IF(D223="S",K223,"")</f>
      </c>
      <c r="M223" s="135">
        <f>IF(OR(D223="P",D223="U"),K223,"")</f>
        <v>0</v>
      </c>
      <c r="N223" s="135">
        <f>IF(D223="H",K223,"")</f>
      </c>
      <c r="O223" s="135">
        <f>IF(D223="V",K223,"")</f>
      </c>
      <c r="P223" s="136">
        <v>0.00039825000000023175</v>
      </c>
      <c r="Q223" s="136">
        <v>0</v>
      </c>
      <c r="R223" s="136">
        <v>0.22199999999998</v>
      </c>
      <c r="S223" s="132">
        <v>20.62379999999814</v>
      </c>
      <c r="T223" s="137">
        <v>21</v>
      </c>
      <c r="U223" s="138">
        <f>K223*(T223+100)/100</f>
        <v>0</v>
      </c>
      <c r="V223" s="139"/>
    </row>
    <row r="224" spans="1:22" ht="12.75" outlineLevel="2">
      <c r="A224" s="3"/>
      <c r="B224" s="105"/>
      <c r="C224" s="105"/>
      <c r="D224" s="126" t="s">
        <v>5</v>
      </c>
      <c r="E224" s="127">
        <v>5</v>
      </c>
      <c r="F224" s="128" t="s">
        <v>98</v>
      </c>
      <c r="G224" s="129" t="s">
        <v>370</v>
      </c>
      <c r="H224" s="130">
        <v>198.375</v>
      </c>
      <c r="I224" s="131" t="s">
        <v>14</v>
      </c>
      <c r="J224" s="132"/>
      <c r="K224" s="133">
        <f>H224*J224</f>
        <v>0</v>
      </c>
      <c r="L224" s="134">
        <f>IF(D224="S",K224,"")</f>
        <v>0</v>
      </c>
      <c r="M224" s="135">
        <f>IF(OR(D224="P",D224="U"),K224,"")</f>
      </c>
      <c r="N224" s="135">
        <f>IF(D224="H",K224,"")</f>
      </c>
      <c r="O224" s="135">
        <f>IF(D224="V",K224,"")</f>
      </c>
      <c r="P224" s="136">
        <v>0.0045</v>
      </c>
      <c r="Q224" s="136">
        <v>0</v>
      </c>
      <c r="R224" s="136">
        <v>0</v>
      </c>
      <c r="S224" s="132">
        <v>0</v>
      </c>
      <c r="T224" s="137">
        <v>21</v>
      </c>
      <c r="U224" s="138">
        <f>K224*(T224+100)/100</f>
        <v>0</v>
      </c>
      <c r="V224" s="139"/>
    </row>
    <row r="225" spans="1:22" ht="25.5" outlineLevel="2">
      <c r="A225" s="3"/>
      <c r="B225" s="105"/>
      <c r="C225" s="105"/>
      <c r="D225" s="126" t="s">
        <v>6</v>
      </c>
      <c r="E225" s="127">
        <v>6</v>
      </c>
      <c r="F225" s="128" t="s">
        <v>218</v>
      </c>
      <c r="G225" s="129" t="s">
        <v>442</v>
      </c>
      <c r="H225" s="130">
        <v>1.0153706250000105</v>
      </c>
      <c r="I225" s="131" t="s">
        <v>8</v>
      </c>
      <c r="J225" s="132"/>
      <c r="K225" s="133">
        <f>H225*J225</f>
        <v>0</v>
      </c>
      <c r="L225" s="134">
        <f>IF(D225="S",K225,"")</f>
      </c>
      <c r="M225" s="135">
        <f>IF(OR(D225="P",D225="U"),K225,"")</f>
        <v>0</v>
      </c>
      <c r="N225" s="135">
        <f>IF(D225="H",K225,"")</f>
      </c>
      <c r="O225" s="135">
        <f>IF(D225="V",K225,"")</f>
      </c>
      <c r="P225" s="136">
        <v>0</v>
      </c>
      <c r="Q225" s="136">
        <v>0</v>
      </c>
      <c r="R225" s="136">
        <v>1.5669999999995525</v>
      </c>
      <c r="S225" s="132">
        <v>133.72429999996353</v>
      </c>
      <c r="T225" s="137">
        <v>21</v>
      </c>
      <c r="U225" s="138">
        <f>K225*(T225+100)/100</f>
        <v>0</v>
      </c>
      <c r="V225" s="139"/>
    </row>
    <row r="226" spans="1:22" ht="12.75" outlineLevel="1">
      <c r="A226" s="3"/>
      <c r="B226" s="106"/>
      <c r="C226" s="75" t="s">
        <v>33</v>
      </c>
      <c r="D226" s="76" t="s">
        <v>3</v>
      </c>
      <c r="E226" s="77"/>
      <c r="F226" s="77" t="s">
        <v>41</v>
      </c>
      <c r="G226" s="78" t="s">
        <v>316</v>
      </c>
      <c r="H226" s="77"/>
      <c r="I226" s="76"/>
      <c r="J226" s="77"/>
      <c r="K226" s="107">
        <f>SUBTOTAL(9,K227:K229)</f>
        <v>0</v>
      </c>
      <c r="L226" s="80">
        <f>SUBTOTAL(9,L227:L229)</f>
        <v>0</v>
      </c>
      <c r="M226" s="80">
        <f>SUBTOTAL(9,M227:M229)</f>
        <v>0</v>
      </c>
      <c r="N226" s="80">
        <f>SUBTOTAL(9,N227:N229)</f>
        <v>0</v>
      </c>
      <c r="O226" s="80">
        <f>SUBTOTAL(9,O227:O229)</f>
        <v>0</v>
      </c>
      <c r="P226" s="81">
        <f>SUMPRODUCT(P227:P229,$H227:$H229)</f>
        <v>0.05371817600001606</v>
      </c>
      <c r="Q226" s="81">
        <f>SUMPRODUCT(Q227:Q229,$H227:$H229)</f>
        <v>0</v>
      </c>
      <c r="R226" s="81">
        <f>SUMPRODUCT(R227:R229,$H227:$H229)</f>
        <v>17.446800000006213</v>
      </c>
      <c r="S226" s="80">
        <f>SUMPRODUCT(S227:S229,$H227:$H229)</f>
        <v>1222.2337200004222</v>
      </c>
      <c r="T226" s="108">
        <f>SUMPRODUCT(T227:T229,$K227:$K229)/100</f>
        <v>0</v>
      </c>
      <c r="U226" s="108">
        <f>K226+T226</f>
        <v>0</v>
      </c>
      <c r="V226" s="105"/>
    </row>
    <row r="227" spans="1:22" ht="12.75" outlineLevel="2">
      <c r="A227" s="3"/>
      <c r="B227" s="116"/>
      <c r="C227" s="117"/>
      <c r="D227" s="118"/>
      <c r="E227" s="119" t="s">
        <v>331</v>
      </c>
      <c r="F227" s="120"/>
      <c r="G227" s="121"/>
      <c r="H227" s="120"/>
      <c r="I227" s="118"/>
      <c r="J227" s="120"/>
      <c r="K227" s="122"/>
      <c r="L227" s="123"/>
      <c r="M227" s="123"/>
      <c r="N227" s="123"/>
      <c r="O227" s="123"/>
      <c r="P227" s="124"/>
      <c r="Q227" s="124"/>
      <c r="R227" s="124"/>
      <c r="S227" s="124"/>
      <c r="T227" s="125"/>
      <c r="U227" s="125"/>
      <c r="V227" s="105"/>
    </row>
    <row r="228" spans="1:22" ht="12.75" outlineLevel="2">
      <c r="A228" s="3"/>
      <c r="B228" s="105"/>
      <c r="C228" s="105"/>
      <c r="D228" s="126" t="s">
        <v>4</v>
      </c>
      <c r="E228" s="127">
        <v>1</v>
      </c>
      <c r="F228" s="128" t="s">
        <v>186</v>
      </c>
      <c r="G228" s="129" t="s">
        <v>372</v>
      </c>
      <c r="H228" s="130">
        <v>6.2</v>
      </c>
      <c r="I228" s="131" t="s">
        <v>14</v>
      </c>
      <c r="J228" s="132"/>
      <c r="K228" s="133">
        <f>H228*J228</f>
        <v>0</v>
      </c>
      <c r="L228" s="134">
        <f>IF(D228="S",K228,"")</f>
      </c>
      <c r="M228" s="135">
        <f>IF(OR(D228="P",D228="U"),K228,"")</f>
        <v>0</v>
      </c>
      <c r="N228" s="135">
        <f>IF(D228="H",K228,"")</f>
      </c>
      <c r="O228" s="135">
        <f>IF(D228="V",K228,"")</f>
      </c>
      <c r="P228" s="136">
        <v>0.005820800000001424</v>
      </c>
      <c r="Q228" s="136">
        <v>0</v>
      </c>
      <c r="R228" s="136">
        <v>2.2860000000007403</v>
      </c>
      <c r="S228" s="132">
        <v>157.91940000005079</v>
      </c>
      <c r="T228" s="137">
        <v>21</v>
      </c>
      <c r="U228" s="138">
        <f>K228*(T228+100)/100</f>
        <v>0</v>
      </c>
      <c r="V228" s="139"/>
    </row>
    <row r="229" spans="1:22" ht="25.5" outlineLevel="2">
      <c r="A229" s="3"/>
      <c r="B229" s="105"/>
      <c r="C229" s="105"/>
      <c r="D229" s="126" t="s">
        <v>4</v>
      </c>
      <c r="E229" s="127">
        <v>2</v>
      </c>
      <c r="F229" s="128" t="s">
        <v>187</v>
      </c>
      <c r="G229" s="129" t="s">
        <v>425</v>
      </c>
      <c r="H229" s="130">
        <v>8.8</v>
      </c>
      <c r="I229" s="131" t="s">
        <v>7</v>
      </c>
      <c r="J229" s="132"/>
      <c r="K229" s="133">
        <f>H229*J229</f>
        <v>0</v>
      </c>
      <c r="L229" s="134">
        <f>IF(D229="S",K229,"")</f>
      </c>
      <c r="M229" s="135">
        <f>IF(OR(D229="P",D229="U"),K229,"")</f>
        <v>0</v>
      </c>
      <c r="N229" s="135">
        <f>IF(D229="H",K229,"")</f>
      </c>
      <c r="O229" s="135">
        <f>IF(D229="V",K229,"")</f>
      </c>
      <c r="P229" s="136">
        <v>0.002003320000000822</v>
      </c>
      <c r="Q229" s="136">
        <v>0</v>
      </c>
      <c r="R229" s="136">
        <v>0.3720000000001846</v>
      </c>
      <c r="S229" s="132">
        <v>27.628800000012202</v>
      </c>
      <c r="T229" s="137">
        <v>21</v>
      </c>
      <c r="U229" s="138">
        <f>K229*(T229+100)/100</f>
        <v>0</v>
      </c>
      <c r="V229" s="139"/>
    </row>
    <row r="230" spans="1:22" ht="12.75" outlineLevel="1">
      <c r="A230" s="3"/>
      <c r="B230" s="106"/>
      <c r="C230" s="75" t="s">
        <v>34</v>
      </c>
      <c r="D230" s="76" t="s">
        <v>3</v>
      </c>
      <c r="E230" s="77"/>
      <c r="F230" s="77" t="s">
        <v>41</v>
      </c>
      <c r="G230" s="78" t="s">
        <v>264</v>
      </c>
      <c r="H230" s="77"/>
      <c r="I230" s="76"/>
      <c r="J230" s="77"/>
      <c r="K230" s="107">
        <f>SUBTOTAL(9,K231:K237)</f>
        <v>0</v>
      </c>
      <c r="L230" s="80">
        <f>SUBTOTAL(9,L231:L237)</f>
        <v>0</v>
      </c>
      <c r="M230" s="80">
        <f>SUBTOTAL(9,M231:M237)</f>
        <v>0</v>
      </c>
      <c r="N230" s="80">
        <f>SUBTOTAL(9,N231:N237)</f>
        <v>0</v>
      </c>
      <c r="O230" s="80">
        <f>SUBTOTAL(9,O231:O237)</f>
        <v>0</v>
      </c>
      <c r="P230" s="81">
        <f>SUMPRODUCT(P231:P237,$H231:$H237)</f>
        <v>1.1975856079998821</v>
      </c>
      <c r="Q230" s="81">
        <f>SUMPRODUCT(Q231:Q237,$H231:$H237)</f>
        <v>0</v>
      </c>
      <c r="R230" s="81">
        <f>SUMPRODUCT(R231:R237,$H231:$H237)</f>
        <v>5.371000000001757</v>
      </c>
      <c r="S230" s="80">
        <f>SUMPRODUCT(S231:S237,$H231:$H237)</f>
        <v>537.1164000001801</v>
      </c>
      <c r="T230" s="108">
        <f>SUMPRODUCT(T231:T237,$K231:$K237)/100</f>
        <v>0</v>
      </c>
      <c r="U230" s="108">
        <f>K230+T230</f>
        <v>0</v>
      </c>
      <c r="V230" s="105"/>
    </row>
    <row r="231" spans="1:22" ht="12.75" outlineLevel="2">
      <c r="A231" s="3"/>
      <c r="B231" s="116"/>
      <c r="C231" s="117"/>
      <c r="D231" s="118"/>
      <c r="E231" s="119" t="s">
        <v>331</v>
      </c>
      <c r="F231" s="120"/>
      <c r="G231" s="121"/>
      <c r="H231" s="120"/>
      <c r="I231" s="118"/>
      <c r="J231" s="120"/>
      <c r="K231" s="122"/>
      <c r="L231" s="123"/>
      <c r="M231" s="123"/>
      <c r="N231" s="123"/>
      <c r="O231" s="123"/>
      <c r="P231" s="124"/>
      <c r="Q231" s="124"/>
      <c r="R231" s="124"/>
      <c r="S231" s="124"/>
      <c r="T231" s="125"/>
      <c r="U231" s="125"/>
      <c r="V231" s="105"/>
    </row>
    <row r="232" spans="1:22" ht="12.75" outlineLevel="2">
      <c r="A232" s="3"/>
      <c r="B232" s="105"/>
      <c r="C232" s="105"/>
      <c r="D232" s="126" t="s">
        <v>4</v>
      </c>
      <c r="E232" s="127">
        <v>1</v>
      </c>
      <c r="F232" s="128" t="s">
        <v>189</v>
      </c>
      <c r="G232" s="129" t="s">
        <v>333</v>
      </c>
      <c r="H232" s="130">
        <v>41</v>
      </c>
      <c r="I232" s="131" t="s">
        <v>44</v>
      </c>
      <c r="J232" s="132"/>
      <c r="K232" s="133">
        <f>H232*J232</f>
        <v>0</v>
      </c>
      <c r="L232" s="134">
        <f>IF(D232="S",K232,"")</f>
      </c>
      <c r="M232" s="135">
        <f>IF(OR(D232="P",D232="U"),K232,"")</f>
        <v>0</v>
      </c>
      <c r="N232" s="135">
        <f>IF(D232="H",K232,"")</f>
      </c>
      <c r="O232" s="135">
        <f>IF(D232="V",K232,"")</f>
      </c>
      <c r="P232" s="136">
        <v>0.012952087999997123</v>
      </c>
      <c r="Q232" s="136">
        <v>0</v>
      </c>
      <c r="R232" s="136">
        <v>0.13100000000004286</v>
      </c>
      <c r="S232" s="132">
        <v>13.100400000004393</v>
      </c>
      <c r="T232" s="137">
        <v>21</v>
      </c>
      <c r="U232" s="138">
        <f>K232*(T232+100)/100</f>
        <v>0</v>
      </c>
      <c r="V232" s="139"/>
    </row>
    <row r="233" spans="1:22" s="36" customFormat="1" ht="10.5" customHeight="1" outlineLevel="3">
      <c r="A233" s="35"/>
      <c r="B233" s="140"/>
      <c r="C233" s="140"/>
      <c r="D233" s="140"/>
      <c r="E233" s="140"/>
      <c r="F233" s="140"/>
      <c r="G233" s="140" t="s">
        <v>48</v>
      </c>
      <c r="H233" s="141">
        <v>41</v>
      </c>
      <c r="I233" s="142"/>
      <c r="J233" s="140"/>
      <c r="K233" s="140"/>
      <c r="L233" s="143"/>
      <c r="M233" s="143"/>
      <c r="N233" s="143"/>
      <c r="O233" s="143"/>
      <c r="P233" s="143"/>
      <c r="Q233" s="143"/>
      <c r="R233" s="143"/>
      <c r="S233" s="143"/>
      <c r="T233" s="144"/>
      <c r="U233" s="144"/>
      <c r="V233" s="140"/>
    </row>
    <row r="234" spans="1:22" ht="12.75" outlineLevel="2">
      <c r="A234" s="3"/>
      <c r="B234" s="105"/>
      <c r="C234" s="105"/>
      <c r="D234" s="126" t="s">
        <v>4</v>
      </c>
      <c r="E234" s="127">
        <v>2</v>
      </c>
      <c r="F234" s="128" t="s">
        <v>188</v>
      </c>
      <c r="G234" s="129" t="s">
        <v>336</v>
      </c>
      <c r="H234" s="130">
        <v>4</v>
      </c>
      <c r="I234" s="131" t="s">
        <v>44</v>
      </c>
      <c r="J234" s="132"/>
      <c r="K234" s="133">
        <f>H234*J234</f>
        <v>0</v>
      </c>
      <c r="L234" s="134">
        <f>IF(D234="S",K234,"")</f>
      </c>
      <c r="M234" s="135">
        <f>IF(OR(D234="P",D234="U"),K234,"")</f>
        <v>0</v>
      </c>
      <c r="N234" s="135">
        <f>IF(D234="H",K234,"")</f>
      </c>
      <c r="O234" s="135">
        <f>IF(D234="V",K234,"")</f>
      </c>
      <c r="P234" s="136">
        <v>0.06295</v>
      </c>
      <c r="Q234" s="136">
        <v>0</v>
      </c>
      <c r="R234" s="136">
        <v>0</v>
      </c>
      <c r="S234" s="132">
        <v>0</v>
      </c>
      <c r="T234" s="137">
        <v>21</v>
      </c>
      <c r="U234" s="138">
        <f>K234*(T234+100)/100</f>
        <v>0</v>
      </c>
      <c r="V234" s="139"/>
    </row>
    <row r="235" spans="1:22" s="36" customFormat="1" ht="10.5" customHeight="1" outlineLevel="3">
      <c r="A235" s="35"/>
      <c r="B235" s="140"/>
      <c r="C235" s="140"/>
      <c r="D235" s="140"/>
      <c r="E235" s="140"/>
      <c r="F235" s="140"/>
      <c r="G235" s="140" t="s">
        <v>30</v>
      </c>
      <c r="H235" s="141">
        <v>4</v>
      </c>
      <c r="I235" s="142"/>
      <c r="J235" s="140"/>
      <c r="K235" s="140"/>
      <c r="L235" s="143"/>
      <c r="M235" s="143"/>
      <c r="N235" s="143"/>
      <c r="O235" s="143"/>
      <c r="P235" s="143"/>
      <c r="Q235" s="143"/>
      <c r="R235" s="143"/>
      <c r="S235" s="143"/>
      <c r="T235" s="144"/>
      <c r="U235" s="144"/>
      <c r="V235" s="140"/>
    </row>
    <row r="236" spans="1:22" ht="12.75" outlineLevel="2">
      <c r="A236" s="3"/>
      <c r="B236" s="105"/>
      <c r="C236" s="105"/>
      <c r="D236" s="126" t="s">
        <v>4</v>
      </c>
      <c r="E236" s="127">
        <v>3</v>
      </c>
      <c r="F236" s="128" t="s">
        <v>190</v>
      </c>
      <c r="G236" s="129" t="s">
        <v>337</v>
      </c>
      <c r="H236" s="130">
        <v>5</v>
      </c>
      <c r="I236" s="131" t="s">
        <v>44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0.08295</v>
      </c>
      <c r="Q236" s="136">
        <v>0</v>
      </c>
      <c r="R236" s="136">
        <v>0</v>
      </c>
      <c r="S236" s="132">
        <v>0</v>
      </c>
      <c r="T236" s="137">
        <v>21</v>
      </c>
      <c r="U236" s="138">
        <f>K236*(T236+100)/100</f>
        <v>0</v>
      </c>
      <c r="V236" s="139"/>
    </row>
    <row r="237" spans="1:22" s="36" customFormat="1" ht="10.5" customHeight="1" outlineLevel="3">
      <c r="A237" s="35"/>
      <c r="B237" s="140"/>
      <c r="C237" s="140"/>
      <c r="D237" s="140"/>
      <c r="E237" s="140"/>
      <c r="F237" s="140"/>
      <c r="G237" s="140" t="s">
        <v>31</v>
      </c>
      <c r="H237" s="141">
        <v>5</v>
      </c>
      <c r="I237" s="142"/>
      <c r="J237" s="140"/>
      <c r="K237" s="140"/>
      <c r="L237" s="143"/>
      <c r="M237" s="143"/>
      <c r="N237" s="143"/>
      <c r="O237" s="143"/>
      <c r="P237" s="143"/>
      <c r="Q237" s="143"/>
      <c r="R237" s="143"/>
      <c r="S237" s="143"/>
      <c r="T237" s="144"/>
      <c r="U237" s="144"/>
      <c r="V237" s="140"/>
    </row>
    <row r="238" spans="1:22" ht="12.75" outlineLevel="1">
      <c r="A238" s="3"/>
      <c r="B238" s="106"/>
      <c r="C238" s="75" t="s">
        <v>35</v>
      </c>
      <c r="D238" s="76" t="s">
        <v>3</v>
      </c>
      <c r="E238" s="77"/>
      <c r="F238" s="77" t="s">
        <v>41</v>
      </c>
      <c r="G238" s="78" t="s">
        <v>325</v>
      </c>
      <c r="H238" s="77"/>
      <c r="I238" s="76"/>
      <c r="J238" s="77"/>
      <c r="K238" s="107">
        <f>SUBTOTAL(9,K239:K257)</f>
        <v>0</v>
      </c>
      <c r="L238" s="80">
        <f>SUBTOTAL(9,L239:L257)</f>
        <v>0</v>
      </c>
      <c r="M238" s="80">
        <f>SUBTOTAL(9,M239:M257)</f>
        <v>0</v>
      </c>
      <c r="N238" s="80">
        <f>SUBTOTAL(9,N239:N257)</f>
        <v>0</v>
      </c>
      <c r="O238" s="80">
        <f>SUBTOTAL(9,O239:O257)</f>
        <v>0</v>
      </c>
      <c r="P238" s="81">
        <f>SUMPRODUCT(P239:P257,$H239:$H257)</f>
        <v>0</v>
      </c>
      <c r="Q238" s="81">
        <f>SUMPRODUCT(Q239:Q257,$H239:$H257)</f>
        <v>0</v>
      </c>
      <c r="R238" s="81">
        <f>SUMPRODUCT(R239:R257,$H239:$H257)</f>
        <v>0</v>
      </c>
      <c r="S238" s="80">
        <f>SUMPRODUCT(S239:S257,$H239:$H257)</f>
        <v>0</v>
      </c>
      <c r="T238" s="108">
        <f>SUMPRODUCT(T239:T257,$K239:$K257)/100</f>
        <v>0</v>
      </c>
      <c r="U238" s="108">
        <f>K238+T238</f>
        <v>0</v>
      </c>
      <c r="V238" s="105"/>
    </row>
    <row r="239" spans="1:22" ht="12.75" outlineLevel="2">
      <c r="A239" s="3"/>
      <c r="B239" s="116"/>
      <c r="C239" s="117"/>
      <c r="D239" s="118"/>
      <c r="E239" s="119" t="s">
        <v>331</v>
      </c>
      <c r="F239" s="120"/>
      <c r="G239" s="121"/>
      <c r="H239" s="120"/>
      <c r="I239" s="118"/>
      <c r="J239" s="120"/>
      <c r="K239" s="122"/>
      <c r="L239" s="123"/>
      <c r="M239" s="123"/>
      <c r="N239" s="123"/>
      <c r="O239" s="123"/>
      <c r="P239" s="124"/>
      <c r="Q239" s="124"/>
      <c r="R239" s="124"/>
      <c r="S239" s="124"/>
      <c r="T239" s="125"/>
      <c r="U239" s="125"/>
      <c r="V239" s="105"/>
    </row>
    <row r="240" spans="1:22" ht="25.5" outlineLevel="2">
      <c r="A240" s="3"/>
      <c r="B240" s="105"/>
      <c r="C240" s="105"/>
      <c r="D240" s="126" t="s">
        <v>4</v>
      </c>
      <c r="E240" s="127">
        <v>1</v>
      </c>
      <c r="F240" s="128" t="s">
        <v>175</v>
      </c>
      <c r="G240" s="129" t="s">
        <v>454</v>
      </c>
      <c r="H240" s="130">
        <v>1</v>
      </c>
      <c r="I240" s="131" t="s">
        <v>44</v>
      </c>
      <c r="J240" s="132"/>
      <c r="K240" s="133">
        <f>H240*J240</f>
        <v>0</v>
      </c>
      <c r="L240" s="134">
        <f>IF(D240="S",K240,"")</f>
      </c>
      <c r="M240" s="135">
        <f>IF(OR(D240="P",D240="U"),K240,"")</f>
        <v>0</v>
      </c>
      <c r="N240" s="135">
        <f>IF(D240="H",K240,"")</f>
      </c>
      <c r="O240" s="135">
        <f>IF(D240="V",K240,"")</f>
      </c>
      <c r="P240" s="136">
        <v>0</v>
      </c>
      <c r="Q240" s="136">
        <v>0</v>
      </c>
      <c r="R240" s="136">
        <v>0</v>
      </c>
      <c r="S240" s="132">
        <v>0</v>
      </c>
      <c r="T240" s="137">
        <v>21</v>
      </c>
      <c r="U240" s="138">
        <f>K240*(T240+100)/100</f>
        <v>0</v>
      </c>
      <c r="V240" s="139"/>
    </row>
    <row r="241" spans="1:22" s="115" customFormat="1" ht="11.25" outlineLevel="2">
      <c r="A241" s="109"/>
      <c r="B241" s="109"/>
      <c r="C241" s="109"/>
      <c r="D241" s="109"/>
      <c r="E241" s="109"/>
      <c r="F241" s="109"/>
      <c r="G241" s="110" t="s">
        <v>392</v>
      </c>
      <c r="H241" s="109"/>
      <c r="I241" s="111"/>
      <c r="J241" s="109"/>
      <c r="K241" s="109"/>
      <c r="L241" s="112"/>
      <c r="M241" s="112"/>
      <c r="N241" s="112"/>
      <c r="O241" s="112"/>
      <c r="P241" s="113"/>
      <c r="Q241" s="109"/>
      <c r="R241" s="109"/>
      <c r="S241" s="109"/>
      <c r="T241" s="114"/>
      <c r="U241" s="114"/>
      <c r="V241" s="109"/>
    </row>
    <row r="242" spans="1:22" ht="25.5" outlineLevel="2">
      <c r="A242" s="3"/>
      <c r="B242" s="105"/>
      <c r="C242" s="105"/>
      <c r="D242" s="126" t="s">
        <v>4</v>
      </c>
      <c r="E242" s="127">
        <v>2</v>
      </c>
      <c r="F242" s="128" t="s">
        <v>173</v>
      </c>
      <c r="G242" s="129" t="s">
        <v>455</v>
      </c>
      <c r="H242" s="130">
        <v>2</v>
      </c>
      <c r="I242" s="131" t="s">
        <v>44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</v>
      </c>
      <c r="Q242" s="136">
        <v>0</v>
      </c>
      <c r="R242" s="136">
        <v>0</v>
      </c>
      <c r="S242" s="132">
        <v>0</v>
      </c>
      <c r="T242" s="137">
        <v>21</v>
      </c>
      <c r="U242" s="138">
        <f>K242*(T242+100)/100</f>
        <v>0</v>
      </c>
      <c r="V242" s="139"/>
    </row>
    <row r="243" spans="1:22" s="115" customFormat="1" ht="11.25" outlineLevel="2">
      <c r="A243" s="109"/>
      <c r="B243" s="109"/>
      <c r="C243" s="109"/>
      <c r="D243" s="109"/>
      <c r="E243" s="109"/>
      <c r="F243" s="109"/>
      <c r="G243" s="110" t="s">
        <v>392</v>
      </c>
      <c r="H243" s="109"/>
      <c r="I243" s="111"/>
      <c r="J243" s="109"/>
      <c r="K243" s="109"/>
      <c r="L243" s="112"/>
      <c r="M243" s="112"/>
      <c r="N243" s="112"/>
      <c r="O243" s="112"/>
      <c r="P243" s="113"/>
      <c r="Q243" s="109"/>
      <c r="R243" s="109"/>
      <c r="S243" s="109"/>
      <c r="T243" s="114"/>
      <c r="U243" s="114"/>
      <c r="V243" s="109"/>
    </row>
    <row r="244" spans="1:22" ht="25.5" outlineLevel="2">
      <c r="A244" s="3"/>
      <c r="B244" s="105"/>
      <c r="C244" s="105"/>
      <c r="D244" s="126" t="s">
        <v>4</v>
      </c>
      <c r="E244" s="127">
        <v>3</v>
      </c>
      <c r="F244" s="128" t="s">
        <v>174</v>
      </c>
      <c r="G244" s="129" t="s">
        <v>443</v>
      </c>
      <c r="H244" s="130">
        <v>1</v>
      </c>
      <c r="I244" s="131" t="s">
        <v>44</v>
      </c>
      <c r="J244" s="132"/>
      <c r="K244" s="133">
        <f>H244*J244</f>
        <v>0</v>
      </c>
      <c r="L244" s="134">
        <f>IF(D244="S",K244,"")</f>
      </c>
      <c r="M244" s="135">
        <f>IF(OR(D244="P",D244="U"),K244,"")</f>
        <v>0</v>
      </c>
      <c r="N244" s="135">
        <f>IF(D244="H",K244,"")</f>
      </c>
      <c r="O244" s="135">
        <f>IF(D244="V",K244,"")</f>
      </c>
      <c r="P244" s="136">
        <v>0</v>
      </c>
      <c r="Q244" s="136">
        <v>0</v>
      </c>
      <c r="R244" s="136">
        <v>0</v>
      </c>
      <c r="S244" s="132">
        <v>0</v>
      </c>
      <c r="T244" s="137">
        <v>21</v>
      </c>
      <c r="U244" s="138">
        <f>K244*(T244+100)/100</f>
        <v>0</v>
      </c>
      <c r="V244" s="139"/>
    </row>
    <row r="245" spans="1:22" s="115" customFormat="1" ht="22.5" outlineLevel="2">
      <c r="A245" s="109"/>
      <c r="B245" s="109"/>
      <c r="C245" s="109"/>
      <c r="D245" s="109"/>
      <c r="E245" s="109"/>
      <c r="F245" s="109"/>
      <c r="G245" s="110" t="s">
        <v>451</v>
      </c>
      <c r="H245" s="109"/>
      <c r="I245" s="111"/>
      <c r="J245" s="109"/>
      <c r="K245" s="109"/>
      <c r="L245" s="112"/>
      <c r="M245" s="112"/>
      <c r="N245" s="112"/>
      <c r="O245" s="112"/>
      <c r="P245" s="113"/>
      <c r="Q245" s="109"/>
      <c r="R245" s="109"/>
      <c r="S245" s="109"/>
      <c r="T245" s="114"/>
      <c r="U245" s="114"/>
      <c r="V245" s="109"/>
    </row>
    <row r="246" spans="1:22" ht="25.5" outlineLevel="2">
      <c r="A246" s="3"/>
      <c r="B246" s="105"/>
      <c r="C246" s="105"/>
      <c r="D246" s="126" t="s">
        <v>4</v>
      </c>
      <c r="E246" s="127">
        <v>4</v>
      </c>
      <c r="F246" s="128" t="s">
        <v>176</v>
      </c>
      <c r="G246" s="129" t="s">
        <v>415</v>
      </c>
      <c r="H246" s="130">
        <v>4</v>
      </c>
      <c r="I246" s="131" t="s">
        <v>44</v>
      </c>
      <c r="J246" s="132"/>
      <c r="K246" s="133">
        <f aca="true" t="shared" si="26" ref="K246:K257">H246*J246</f>
        <v>0</v>
      </c>
      <c r="L246" s="134">
        <f aca="true" t="shared" si="27" ref="L246:L257">IF(D246="S",K246,"")</f>
      </c>
      <c r="M246" s="135">
        <f aca="true" t="shared" si="28" ref="M246:M257">IF(OR(D246="P",D246="U"),K246,"")</f>
        <v>0</v>
      </c>
      <c r="N246" s="135">
        <f aca="true" t="shared" si="29" ref="N246:N257">IF(D246="H",K246,"")</f>
      </c>
      <c r="O246" s="135">
        <f aca="true" t="shared" si="30" ref="O246:O257">IF(D246="V",K246,"")</f>
      </c>
      <c r="P246" s="136">
        <v>0</v>
      </c>
      <c r="Q246" s="136">
        <v>0</v>
      </c>
      <c r="R246" s="136">
        <v>0</v>
      </c>
      <c r="S246" s="132">
        <v>0</v>
      </c>
      <c r="T246" s="137">
        <v>21</v>
      </c>
      <c r="U246" s="138">
        <f aca="true" t="shared" si="31" ref="U246:U257">K246*(T246+100)/100</f>
        <v>0</v>
      </c>
      <c r="V246" s="139"/>
    </row>
    <row r="247" spans="1:22" ht="25.5" outlineLevel="2">
      <c r="A247" s="3"/>
      <c r="B247" s="105"/>
      <c r="C247" s="105"/>
      <c r="D247" s="126" t="s">
        <v>4</v>
      </c>
      <c r="E247" s="127">
        <v>5</v>
      </c>
      <c r="F247" s="128" t="s">
        <v>177</v>
      </c>
      <c r="G247" s="129" t="s">
        <v>418</v>
      </c>
      <c r="H247" s="130">
        <v>1</v>
      </c>
      <c r="I247" s="131" t="s">
        <v>44</v>
      </c>
      <c r="J247" s="132"/>
      <c r="K247" s="133">
        <f t="shared" si="26"/>
        <v>0</v>
      </c>
      <c r="L247" s="134">
        <f t="shared" si="27"/>
      </c>
      <c r="M247" s="135">
        <f t="shared" si="28"/>
        <v>0</v>
      </c>
      <c r="N247" s="135">
        <f t="shared" si="29"/>
      </c>
      <c r="O247" s="135">
        <f t="shared" si="30"/>
      </c>
      <c r="P247" s="136">
        <v>0</v>
      </c>
      <c r="Q247" s="136">
        <v>0</v>
      </c>
      <c r="R247" s="136">
        <v>0</v>
      </c>
      <c r="S247" s="132">
        <v>0</v>
      </c>
      <c r="T247" s="137">
        <v>21</v>
      </c>
      <c r="U247" s="138">
        <f t="shared" si="31"/>
        <v>0</v>
      </c>
      <c r="V247" s="139"/>
    </row>
    <row r="248" spans="1:22" ht="25.5" outlineLevel="2">
      <c r="A248" s="3"/>
      <c r="B248" s="105"/>
      <c r="C248" s="105"/>
      <c r="D248" s="126" t="s">
        <v>4</v>
      </c>
      <c r="E248" s="127">
        <v>6</v>
      </c>
      <c r="F248" s="128" t="s">
        <v>178</v>
      </c>
      <c r="G248" s="129" t="s">
        <v>419</v>
      </c>
      <c r="H248" s="130">
        <v>2</v>
      </c>
      <c r="I248" s="131" t="s">
        <v>44</v>
      </c>
      <c r="J248" s="132"/>
      <c r="K248" s="133">
        <f t="shared" si="26"/>
        <v>0</v>
      </c>
      <c r="L248" s="134">
        <f t="shared" si="27"/>
      </c>
      <c r="M248" s="135">
        <f t="shared" si="28"/>
        <v>0</v>
      </c>
      <c r="N248" s="135">
        <f t="shared" si="29"/>
      </c>
      <c r="O248" s="135">
        <f t="shared" si="30"/>
      </c>
      <c r="P248" s="136">
        <v>0</v>
      </c>
      <c r="Q248" s="136">
        <v>0</v>
      </c>
      <c r="R248" s="136">
        <v>0</v>
      </c>
      <c r="S248" s="132">
        <v>0</v>
      </c>
      <c r="T248" s="137">
        <v>21</v>
      </c>
      <c r="U248" s="138">
        <f t="shared" si="31"/>
        <v>0</v>
      </c>
      <c r="V248" s="139"/>
    </row>
    <row r="249" spans="1:22" ht="25.5" outlineLevel="2">
      <c r="A249" s="3"/>
      <c r="B249" s="105"/>
      <c r="C249" s="105"/>
      <c r="D249" s="126" t="s">
        <v>4</v>
      </c>
      <c r="E249" s="127">
        <v>7</v>
      </c>
      <c r="F249" s="128" t="s">
        <v>179</v>
      </c>
      <c r="G249" s="129" t="s">
        <v>416</v>
      </c>
      <c r="H249" s="130">
        <v>1</v>
      </c>
      <c r="I249" s="131" t="s">
        <v>44</v>
      </c>
      <c r="J249" s="132"/>
      <c r="K249" s="133">
        <f t="shared" si="26"/>
        <v>0</v>
      </c>
      <c r="L249" s="134">
        <f t="shared" si="27"/>
      </c>
      <c r="M249" s="135">
        <f t="shared" si="28"/>
        <v>0</v>
      </c>
      <c r="N249" s="135">
        <f t="shared" si="29"/>
      </c>
      <c r="O249" s="135">
        <f t="shared" si="30"/>
      </c>
      <c r="P249" s="136">
        <v>0</v>
      </c>
      <c r="Q249" s="136">
        <v>0</v>
      </c>
      <c r="R249" s="136">
        <v>0</v>
      </c>
      <c r="S249" s="132">
        <v>0</v>
      </c>
      <c r="T249" s="137">
        <v>21</v>
      </c>
      <c r="U249" s="138">
        <f t="shared" si="31"/>
        <v>0</v>
      </c>
      <c r="V249" s="139"/>
    </row>
    <row r="250" spans="1:22" ht="25.5" outlineLevel="2">
      <c r="A250" s="3"/>
      <c r="B250" s="105"/>
      <c r="C250" s="105"/>
      <c r="D250" s="126" t="s">
        <v>4</v>
      </c>
      <c r="E250" s="127">
        <v>8</v>
      </c>
      <c r="F250" s="128" t="s">
        <v>180</v>
      </c>
      <c r="G250" s="129" t="s">
        <v>421</v>
      </c>
      <c r="H250" s="130">
        <v>4</v>
      </c>
      <c r="I250" s="131" t="s">
        <v>44</v>
      </c>
      <c r="J250" s="132"/>
      <c r="K250" s="133">
        <f t="shared" si="26"/>
        <v>0</v>
      </c>
      <c r="L250" s="134">
        <f t="shared" si="27"/>
      </c>
      <c r="M250" s="135">
        <f t="shared" si="28"/>
        <v>0</v>
      </c>
      <c r="N250" s="135">
        <f t="shared" si="29"/>
      </c>
      <c r="O250" s="135">
        <f t="shared" si="30"/>
      </c>
      <c r="P250" s="136">
        <v>0</v>
      </c>
      <c r="Q250" s="136">
        <v>0</v>
      </c>
      <c r="R250" s="136">
        <v>0</v>
      </c>
      <c r="S250" s="132">
        <v>0</v>
      </c>
      <c r="T250" s="137">
        <v>21</v>
      </c>
      <c r="U250" s="138">
        <f t="shared" si="31"/>
        <v>0</v>
      </c>
      <c r="V250" s="139"/>
    </row>
    <row r="251" spans="1:22" ht="25.5" outlineLevel="2">
      <c r="A251" s="3"/>
      <c r="B251" s="105"/>
      <c r="C251" s="105"/>
      <c r="D251" s="126" t="s">
        <v>4</v>
      </c>
      <c r="E251" s="127">
        <v>9</v>
      </c>
      <c r="F251" s="128" t="s">
        <v>181</v>
      </c>
      <c r="G251" s="129" t="s">
        <v>422</v>
      </c>
      <c r="H251" s="130">
        <v>3</v>
      </c>
      <c r="I251" s="131" t="s">
        <v>44</v>
      </c>
      <c r="J251" s="132"/>
      <c r="K251" s="133">
        <f t="shared" si="26"/>
        <v>0</v>
      </c>
      <c r="L251" s="134">
        <f t="shared" si="27"/>
      </c>
      <c r="M251" s="135">
        <f t="shared" si="28"/>
        <v>0</v>
      </c>
      <c r="N251" s="135">
        <f t="shared" si="29"/>
      </c>
      <c r="O251" s="135">
        <f t="shared" si="30"/>
      </c>
      <c r="P251" s="136">
        <v>0</v>
      </c>
      <c r="Q251" s="136">
        <v>0</v>
      </c>
      <c r="R251" s="136">
        <v>0</v>
      </c>
      <c r="S251" s="132">
        <v>0</v>
      </c>
      <c r="T251" s="137">
        <v>21</v>
      </c>
      <c r="U251" s="138">
        <f t="shared" si="31"/>
        <v>0</v>
      </c>
      <c r="V251" s="139"/>
    </row>
    <row r="252" spans="1:22" ht="25.5" outlineLevel="2">
      <c r="A252" s="3"/>
      <c r="B252" s="105"/>
      <c r="C252" s="105"/>
      <c r="D252" s="126" t="s">
        <v>4</v>
      </c>
      <c r="E252" s="127">
        <v>10</v>
      </c>
      <c r="F252" s="128" t="s">
        <v>182</v>
      </c>
      <c r="G252" s="129" t="s">
        <v>427</v>
      </c>
      <c r="H252" s="130">
        <v>27</v>
      </c>
      <c r="I252" s="131" t="s">
        <v>44</v>
      </c>
      <c r="J252" s="132"/>
      <c r="K252" s="133">
        <f t="shared" si="26"/>
        <v>0</v>
      </c>
      <c r="L252" s="134">
        <f t="shared" si="27"/>
      </c>
      <c r="M252" s="135">
        <f t="shared" si="28"/>
        <v>0</v>
      </c>
      <c r="N252" s="135">
        <f t="shared" si="29"/>
      </c>
      <c r="O252" s="135">
        <f t="shared" si="30"/>
      </c>
      <c r="P252" s="136">
        <v>0</v>
      </c>
      <c r="Q252" s="136">
        <v>0</v>
      </c>
      <c r="R252" s="136">
        <v>0</v>
      </c>
      <c r="S252" s="132">
        <v>0</v>
      </c>
      <c r="T252" s="137">
        <v>21</v>
      </c>
      <c r="U252" s="138">
        <f t="shared" si="31"/>
        <v>0</v>
      </c>
      <c r="V252" s="139"/>
    </row>
    <row r="253" spans="1:22" ht="25.5" outlineLevel="2">
      <c r="A253" s="3"/>
      <c r="B253" s="105"/>
      <c r="C253" s="105"/>
      <c r="D253" s="126" t="s">
        <v>4</v>
      </c>
      <c r="E253" s="127">
        <v>11</v>
      </c>
      <c r="F253" s="128" t="s">
        <v>183</v>
      </c>
      <c r="G253" s="129" t="s">
        <v>422</v>
      </c>
      <c r="H253" s="130">
        <v>3</v>
      </c>
      <c r="I253" s="131" t="s">
        <v>44</v>
      </c>
      <c r="J253" s="132"/>
      <c r="K253" s="133">
        <f t="shared" si="26"/>
        <v>0</v>
      </c>
      <c r="L253" s="134">
        <f t="shared" si="27"/>
      </c>
      <c r="M253" s="135">
        <f t="shared" si="28"/>
        <v>0</v>
      </c>
      <c r="N253" s="135">
        <f t="shared" si="29"/>
      </c>
      <c r="O253" s="135">
        <f t="shared" si="30"/>
      </c>
      <c r="P253" s="136">
        <v>0</v>
      </c>
      <c r="Q253" s="136">
        <v>0</v>
      </c>
      <c r="R253" s="136">
        <v>0</v>
      </c>
      <c r="S253" s="132">
        <v>0</v>
      </c>
      <c r="T253" s="137">
        <v>21</v>
      </c>
      <c r="U253" s="138">
        <f t="shared" si="31"/>
        <v>0</v>
      </c>
      <c r="V253" s="139"/>
    </row>
    <row r="254" spans="1:22" ht="25.5" outlineLevel="2">
      <c r="A254" s="3"/>
      <c r="B254" s="105"/>
      <c r="C254" s="105"/>
      <c r="D254" s="126" t="s">
        <v>4</v>
      </c>
      <c r="E254" s="127">
        <v>12</v>
      </c>
      <c r="F254" s="128" t="s">
        <v>184</v>
      </c>
      <c r="G254" s="129" t="s">
        <v>420</v>
      </c>
      <c r="H254" s="130">
        <v>1</v>
      </c>
      <c r="I254" s="131" t="s">
        <v>44</v>
      </c>
      <c r="J254" s="132"/>
      <c r="K254" s="133">
        <f t="shared" si="26"/>
        <v>0</v>
      </c>
      <c r="L254" s="134">
        <f t="shared" si="27"/>
      </c>
      <c r="M254" s="135">
        <f t="shared" si="28"/>
        <v>0</v>
      </c>
      <c r="N254" s="135">
        <f t="shared" si="29"/>
      </c>
      <c r="O254" s="135">
        <f t="shared" si="30"/>
      </c>
      <c r="P254" s="136">
        <v>0</v>
      </c>
      <c r="Q254" s="136">
        <v>0</v>
      </c>
      <c r="R254" s="136">
        <v>0</v>
      </c>
      <c r="S254" s="132">
        <v>0</v>
      </c>
      <c r="T254" s="137">
        <v>21</v>
      </c>
      <c r="U254" s="138">
        <f t="shared" si="31"/>
        <v>0</v>
      </c>
      <c r="V254" s="139"/>
    </row>
    <row r="255" spans="1:22" ht="25.5" outlineLevel="2">
      <c r="A255" s="3"/>
      <c r="B255" s="105"/>
      <c r="C255" s="105"/>
      <c r="D255" s="126" t="s">
        <v>4</v>
      </c>
      <c r="E255" s="127">
        <v>13</v>
      </c>
      <c r="F255" s="128" t="s">
        <v>185</v>
      </c>
      <c r="G255" s="129" t="s">
        <v>423</v>
      </c>
      <c r="H255" s="130">
        <v>5</v>
      </c>
      <c r="I255" s="131" t="s">
        <v>44</v>
      </c>
      <c r="J255" s="132"/>
      <c r="K255" s="133">
        <f t="shared" si="26"/>
        <v>0</v>
      </c>
      <c r="L255" s="134">
        <f t="shared" si="27"/>
      </c>
      <c r="M255" s="135">
        <f t="shared" si="28"/>
        <v>0</v>
      </c>
      <c r="N255" s="135">
        <f t="shared" si="29"/>
      </c>
      <c r="O255" s="135">
        <f t="shared" si="30"/>
      </c>
      <c r="P255" s="136">
        <v>0</v>
      </c>
      <c r="Q255" s="136">
        <v>0</v>
      </c>
      <c r="R255" s="136">
        <v>0</v>
      </c>
      <c r="S255" s="132">
        <v>0</v>
      </c>
      <c r="T255" s="137">
        <v>21</v>
      </c>
      <c r="U255" s="138">
        <f t="shared" si="31"/>
        <v>0</v>
      </c>
      <c r="V255" s="139"/>
    </row>
    <row r="256" spans="1:22" ht="25.5" outlineLevel="2">
      <c r="A256" s="3"/>
      <c r="B256" s="105"/>
      <c r="C256" s="105"/>
      <c r="D256" s="126" t="s">
        <v>4</v>
      </c>
      <c r="E256" s="127">
        <v>14</v>
      </c>
      <c r="F256" s="128" t="s">
        <v>185</v>
      </c>
      <c r="G256" s="129" t="s">
        <v>453</v>
      </c>
      <c r="H256" s="130">
        <v>1</v>
      </c>
      <c r="I256" s="131" t="s">
        <v>44</v>
      </c>
      <c r="J256" s="132"/>
      <c r="K256" s="133">
        <f t="shared" si="26"/>
        <v>0</v>
      </c>
      <c r="L256" s="134">
        <f t="shared" si="27"/>
      </c>
      <c r="M256" s="135">
        <f t="shared" si="28"/>
        <v>0</v>
      </c>
      <c r="N256" s="135">
        <f t="shared" si="29"/>
      </c>
      <c r="O256" s="135">
        <f t="shared" si="30"/>
      </c>
      <c r="P256" s="136">
        <v>0</v>
      </c>
      <c r="Q256" s="136">
        <v>0</v>
      </c>
      <c r="R256" s="136">
        <v>0</v>
      </c>
      <c r="S256" s="132">
        <v>0</v>
      </c>
      <c r="T256" s="137">
        <v>21</v>
      </c>
      <c r="U256" s="138">
        <f t="shared" si="31"/>
        <v>0</v>
      </c>
      <c r="V256" s="139"/>
    </row>
    <row r="257" spans="1:22" ht="25.5" outlineLevel="2">
      <c r="A257" s="3"/>
      <c r="B257" s="105"/>
      <c r="C257" s="105"/>
      <c r="D257" s="126" t="s">
        <v>4</v>
      </c>
      <c r="E257" s="127">
        <v>15</v>
      </c>
      <c r="F257" s="128" t="s">
        <v>185</v>
      </c>
      <c r="G257" s="129" t="s">
        <v>452</v>
      </c>
      <c r="H257" s="130">
        <v>1</v>
      </c>
      <c r="I257" s="131" t="s">
        <v>44</v>
      </c>
      <c r="J257" s="132"/>
      <c r="K257" s="133">
        <f t="shared" si="26"/>
        <v>0</v>
      </c>
      <c r="L257" s="134">
        <f t="shared" si="27"/>
      </c>
      <c r="M257" s="135">
        <f t="shared" si="28"/>
        <v>0</v>
      </c>
      <c r="N257" s="135">
        <f t="shared" si="29"/>
      </c>
      <c r="O257" s="135">
        <f t="shared" si="30"/>
      </c>
      <c r="P257" s="136">
        <v>0</v>
      </c>
      <c r="Q257" s="136">
        <v>0</v>
      </c>
      <c r="R257" s="136">
        <v>0</v>
      </c>
      <c r="S257" s="132">
        <v>0</v>
      </c>
      <c r="T257" s="137">
        <v>21</v>
      </c>
      <c r="U257" s="138">
        <f t="shared" si="31"/>
        <v>0</v>
      </c>
      <c r="V257" s="139"/>
    </row>
    <row r="258" spans="1:22" ht="12.75" outlineLevel="1">
      <c r="A258" s="3"/>
      <c r="B258" s="106"/>
      <c r="C258" s="75" t="s">
        <v>36</v>
      </c>
      <c r="D258" s="76" t="s">
        <v>3</v>
      </c>
      <c r="E258" s="77"/>
      <c r="F258" s="77" t="s">
        <v>41</v>
      </c>
      <c r="G258" s="78" t="s">
        <v>250</v>
      </c>
      <c r="H258" s="77"/>
      <c r="I258" s="76"/>
      <c r="J258" s="77"/>
      <c r="K258" s="107">
        <f>SUBTOTAL(9,K259:K261)</f>
        <v>0</v>
      </c>
      <c r="L258" s="80">
        <f>SUBTOTAL(9,L259:L261)</f>
        <v>0</v>
      </c>
      <c r="M258" s="80">
        <f>SUBTOTAL(9,M259:M261)</f>
        <v>0</v>
      </c>
      <c r="N258" s="80">
        <f>SUBTOTAL(9,N259:N261)</f>
        <v>0</v>
      </c>
      <c r="O258" s="80">
        <f>SUBTOTAL(9,O259:O261)</f>
        <v>0</v>
      </c>
      <c r="P258" s="81">
        <f>SUMPRODUCT(P259:P261,$H259:$H261)</f>
        <v>0.0003988140000001185</v>
      </c>
      <c r="Q258" s="81">
        <f>SUMPRODUCT(Q259:Q261,$H259:$H261)</f>
        <v>0</v>
      </c>
      <c r="R258" s="81">
        <f>SUMPRODUCT(R259:R261,$H259:$H261)</f>
        <v>0.29759999999998427</v>
      </c>
      <c r="S258" s="80">
        <f>SUMPRODUCT(S259:S261,$H259:$H261)</f>
        <v>23.27789999999843</v>
      </c>
      <c r="T258" s="108">
        <f>SUMPRODUCT(T259:T261,$K259:$K261)/100</f>
        <v>0</v>
      </c>
      <c r="U258" s="108">
        <f>K258+T258</f>
        <v>0</v>
      </c>
      <c r="V258" s="105"/>
    </row>
    <row r="259" spans="1:22" ht="12.75" outlineLevel="2">
      <c r="A259" s="3"/>
      <c r="B259" s="116"/>
      <c r="C259" s="117"/>
      <c r="D259" s="118"/>
      <c r="E259" s="119" t="s">
        <v>331</v>
      </c>
      <c r="F259" s="120"/>
      <c r="G259" s="121"/>
      <c r="H259" s="120"/>
      <c r="I259" s="118"/>
      <c r="J259" s="120"/>
      <c r="K259" s="122"/>
      <c r="L259" s="123"/>
      <c r="M259" s="123"/>
      <c r="N259" s="123"/>
      <c r="O259" s="123"/>
      <c r="P259" s="124"/>
      <c r="Q259" s="124"/>
      <c r="R259" s="124"/>
      <c r="S259" s="124"/>
      <c r="T259" s="125"/>
      <c r="U259" s="125"/>
      <c r="V259" s="105"/>
    </row>
    <row r="260" spans="1:22" ht="12.75" outlineLevel="2">
      <c r="A260" s="3"/>
      <c r="B260" s="105"/>
      <c r="C260" s="105"/>
      <c r="D260" s="126" t="s">
        <v>4</v>
      </c>
      <c r="E260" s="127">
        <v>1</v>
      </c>
      <c r="F260" s="128" t="s">
        <v>195</v>
      </c>
      <c r="G260" s="129" t="s">
        <v>378</v>
      </c>
      <c r="H260" s="130">
        <v>0.6</v>
      </c>
      <c r="I260" s="131" t="s">
        <v>14</v>
      </c>
      <c r="J260" s="132"/>
      <c r="K260" s="133">
        <f>H260*J260</f>
        <v>0</v>
      </c>
      <c r="L260" s="134">
        <f>IF(D260="S",K260,"")</f>
      </c>
      <c r="M260" s="135">
        <f>IF(OR(D260="P",D260="U"),K260,"")</f>
        <v>0</v>
      </c>
      <c r="N260" s="135">
        <f>IF(D260="H",K260,"")</f>
      </c>
      <c r="O260" s="135">
        <f>IF(D260="V",K260,"")</f>
      </c>
      <c r="P260" s="136">
        <v>0</v>
      </c>
      <c r="Q260" s="136">
        <v>0</v>
      </c>
      <c r="R260" s="136">
        <v>0.07200000000000273</v>
      </c>
      <c r="S260" s="132">
        <v>5.968800000000226</v>
      </c>
      <c r="T260" s="137">
        <v>21</v>
      </c>
      <c r="U260" s="138">
        <f>K260*(T260+100)/100</f>
        <v>0</v>
      </c>
      <c r="V260" s="139"/>
    </row>
    <row r="261" spans="1:22" ht="25.5" outlineLevel="2">
      <c r="A261" s="3"/>
      <c r="B261" s="105"/>
      <c r="C261" s="105"/>
      <c r="D261" s="126" t="s">
        <v>4</v>
      </c>
      <c r="E261" s="127">
        <v>2</v>
      </c>
      <c r="F261" s="128" t="s">
        <v>196</v>
      </c>
      <c r="G261" s="129" t="s">
        <v>440</v>
      </c>
      <c r="H261" s="130">
        <v>0.6</v>
      </c>
      <c r="I261" s="131" t="s">
        <v>14</v>
      </c>
      <c r="J261" s="132"/>
      <c r="K261" s="133">
        <f>H261*J261</f>
        <v>0</v>
      </c>
      <c r="L261" s="134">
        <f>IF(D261="S",K261,"")</f>
      </c>
      <c r="M261" s="135">
        <f>IF(OR(D261="P",D261="U"),K261,"")</f>
        <v>0</v>
      </c>
      <c r="N261" s="135">
        <f>IF(D261="H",K261,"")</f>
      </c>
      <c r="O261" s="135">
        <f>IF(D261="V",K261,"")</f>
      </c>
      <c r="P261" s="136">
        <v>0.0006646900000001975</v>
      </c>
      <c r="Q261" s="136">
        <v>0</v>
      </c>
      <c r="R261" s="136">
        <v>0.42399999999997107</v>
      </c>
      <c r="S261" s="132">
        <v>32.82769999999716</v>
      </c>
      <c r="T261" s="137">
        <v>21</v>
      </c>
      <c r="U261" s="138">
        <f>K261*(T261+100)/100</f>
        <v>0</v>
      </c>
      <c r="V261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2014-06-29T16:19:38Z</dcterms:created>
  <dcterms:modified xsi:type="dcterms:W3CDTF">2014-06-29T16:19:38Z</dcterms:modified>
  <cp:category/>
  <cp:version/>
  <cp:contentType/>
  <cp:contentStatus/>
</cp:coreProperties>
</file>