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4675" windowHeight="1179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list'!$F$4</definedName>
    <definedName name="MJ">'Krycí list'!$G$4</definedName>
    <definedName name="Mont">Rekapitulace!$H$15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Položky!$A$1:$G$46</definedName>
    <definedName name="_xlnm.Print_Area" localSheetId="1">Rekapitulace!$A$1:$I$21</definedName>
    <definedName name="PocetMJ">'Krycí list'!$G$7</definedName>
    <definedName name="Poznamka">'Krycí list'!$B$37</definedName>
    <definedName name="Projektant">'Krycí list'!$C$7</definedName>
    <definedName name="PSV">Rekapitulace!$F$15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Rekapitulace!$E$20</definedName>
    <definedName name="VRNnazev">Rekapitulace!$A$20</definedName>
    <definedName name="VRNproc">Rekapitulace!$F$20</definedName>
    <definedName name="VRNzakl">Rekapitulace!$G$20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BE45" i="3"/>
  <c r="BD45"/>
  <c r="BC45"/>
  <c r="BB45"/>
  <c r="G45"/>
  <c r="BA45" s="1"/>
  <c r="BE44"/>
  <c r="BD44"/>
  <c r="BD46" s="1"/>
  <c r="H14" i="2" s="1"/>
  <c r="BC44" i="3"/>
  <c r="BB44"/>
  <c r="BB46" s="1"/>
  <c r="F14" i="2" s="1"/>
  <c r="G44" i="3"/>
  <c r="BA44" s="1"/>
  <c r="BA46" s="1"/>
  <c r="E14" i="2" s="1"/>
  <c r="B14"/>
  <c r="A14"/>
  <c r="BE46" i="3"/>
  <c r="I14" i="2" s="1"/>
  <c r="BC46" i="3"/>
  <c r="G14" i="2" s="1"/>
  <c r="C46" i="3"/>
  <c r="BE41"/>
  <c r="BD41"/>
  <c r="BD42" s="1"/>
  <c r="H13" i="2" s="1"/>
  <c r="BC41" i="3"/>
  <c r="BB41"/>
  <c r="BB42" s="1"/>
  <c r="F13" i="2" s="1"/>
  <c r="G41" i="3"/>
  <c r="BA41" s="1"/>
  <c r="BA42" s="1"/>
  <c r="E13" i="2" s="1"/>
  <c r="B13"/>
  <c r="A13"/>
  <c r="BE42" i="3"/>
  <c r="I13" i="2" s="1"/>
  <c r="BC42" i="3"/>
  <c r="G13" i="2" s="1"/>
  <c r="C42" i="3"/>
  <c r="BE38"/>
  <c r="BD38"/>
  <c r="BC38"/>
  <c r="BB38"/>
  <c r="G38"/>
  <c r="BA38" s="1"/>
  <c r="BE37"/>
  <c r="BD37"/>
  <c r="BC37"/>
  <c r="BB37"/>
  <c r="G37"/>
  <c r="BA37" s="1"/>
  <c r="BE36"/>
  <c r="BD36"/>
  <c r="BC36"/>
  <c r="BB36"/>
  <c r="G36"/>
  <c r="BA36" s="1"/>
  <c r="BE35"/>
  <c r="BD35"/>
  <c r="BD39" s="1"/>
  <c r="H12" i="2" s="1"/>
  <c r="BC35" i="3"/>
  <c r="BB35"/>
  <c r="BB39" s="1"/>
  <c r="F12" i="2" s="1"/>
  <c r="G35" i="3"/>
  <c r="BA35" s="1"/>
  <c r="BA39" s="1"/>
  <c r="E12" i="2" s="1"/>
  <c r="B12"/>
  <c r="A12"/>
  <c r="BE39" i="3"/>
  <c r="I12" i="2" s="1"/>
  <c r="BC39" i="3"/>
  <c r="G12" i="2" s="1"/>
  <c r="C39" i="3"/>
  <c r="BE32"/>
  <c r="BD32"/>
  <c r="BD33" s="1"/>
  <c r="H11" i="2" s="1"/>
  <c r="BC32" i="3"/>
  <c r="BB32"/>
  <c r="BB33" s="1"/>
  <c r="F11" i="2" s="1"/>
  <c r="G32" i="3"/>
  <c r="BA32" s="1"/>
  <c r="BA33" s="1"/>
  <c r="E11" i="2" s="1"/>
  <c r="B11"/>
  <c r="A11"/>
  <c r="BE33" i="3"/>
  <c r="I11" i="2" s="1"/>
  <c r="BC33" i="3"/>
  <c r="G11" i="2" s="1"/>
  <c r="C33" i="3"/>
  <c r="BE29"/>
  <c r="BD29"/>
  <c r="BC29"/>
  <c r="BB29"/>
  <c r="G29"/>
  <c r="BA29" s="1"/>
  <c r="BE28"/>
  <c r="BD28"/>
  <c r="BC28"/>
  <c r="BB28"/>
  <c r="G28"/>
  <c r="BA28" s="1"/>
  <c r="BE27"/>
  <c r="BD27"/>
  <c r="BC27"/>
  <c r="BB27"/>
  <c r="G27"/>
  <c r="BA27" s="1"/>
  <c r="BE26"/>
  <c r="BD26"/>
  <c r="BC26"/>
  <c r="BB26"/>
  <c r="G26"/>
  <c r="BA26" s="1"/>
  <c r="BE25"/>
  <c r="BD25"/>
  <c r="BC25"/>
  <c r="BB25"/>
  <c r="G25"/>
  <c r="BA25" s="1"/>
  <c r="BE24"/>
  <c r="BD24"/>
  <c r="BC24"/>
  <c r="BB24"/>
  <c r="G24"/>
  <c r="BA24" s="1"/>
  <c r="BE23"/>
  <c r="BD23"/>
  <c r="BC23"/>
  <c r="BB23"/>
  <c r="G23"/>
  <c r="BA23" s="1"/>
  <c r="BE22"/>
  <c r="BD22"/>
  <c r="BD30" s="1"/>
  <c r="H10" i="2" s="1"/>
  <c r="BC22" i="3"/>
  <c r="BB22"/>
  <c r="BB30" s="1"/>
  <c r="F10" i="2" s="1"/>
  <c r="G22" i="3"/>
  <c r="BA22" s="1"/>
  <c r="BA30" s="1"/>
  <c r="E10" i="2" s="1"/>
  <c r="B10"/>
  <c r="A10"/>
  <c r="BE30" i="3"/>
  <c r="I10" i="2" s="1"/>
  <c r="BC30" i="3"/>
  <c r="G10" i="2" s="1"/>
  <c r="C30" i="3"/>
  <c r="BE19"/>
  <c r="BD19"/>
  <c r="BC19"/>
  <c r="BB19"/>
  <c r="G19"/>
  <c r="BA19" s="1"/>
  <c r="BE18"/>
  <c r="BD18"/>
  <c r="BD20" s="1"/>
  <c r="H9" i="2" s="1"/>
  <c r="BC18" i="3"/>
  <c r="BB18"/>
  <c r="BB20" s="1"/>
  <c r="F9" i="2" s="1"/>
  <c r="G18" i="3"/>
  <c r="BA18" s="1"/>
  <c r="B9" i="2"/>
  <c r="A9"/>
  <c r="BE20" i="3"/>
  <c r="I9" i="2" s="1"/>
  <c r="BC20" i="3"/>
  <c r="G9" i="2" s="1"/>
  <c r="C20" i="3"/>
  <c r="BE15"/>
  <c r="BD15"/>
  <c r="BC15"/>
  <c r="BB15"/>
  <c r="G15"/>
  <c r="BA15" s="1"/>
  <c r="BE14"/>
  <c r="BD14"/>
  <c r="BC14"/>
  <c r="BB14"/>
  <c r="G14"/>
  <c r="BA14" s="1"/>
  <c r="BE13"/>
  <c r="BD13"/>
  <c r="BD16" s="1"/>
  <c r="H8" i="2" s="1"/>
  <c r="BC13" i="3"/>
  <c r="BB13"/>
  <c r="BB16" s="1"/>
  <c r="F8" i="2" s="1"/>
  <c r="G13" i="3"/>
  <c r="BA13" s="1"/>
  <c r="B8" i="2"/>
  <c r="A8"/>
  <c r="BE16" i="3"/>
  <c r="I8" i="2" s="1"/>
  <c r="BC16" i="3"/>
  <c r="G8" i="2" s="1"/>
  <c r="C16" i="3"/>
  <c r="BE10"/>
  <c r="BD10"/>
  <c r="BC10"/>
  <c r="BB10"/>
  <c r="G10"/>
  <c r="BA10" s="1"/>
  <c r="BE9"/>
  <c r="BD9"/>
  <c r="BC9"/>
  <c r="BB9"/>
  <c r="G9"/>
  <c r="BA9" s="1"/>
  <c r="BE8"/>
  <c r="BD8"/>
  <c r="BD11" s="1"/>
  <c r="H7" i="2" s="1"/>
  <c r="H15" s="1"/>
  <c r="C15" i="1" s="1"/>
  <c r="BC8" i="3"/>
  <c r="BB8"/>
  <c r="BB11" s="1"/>
  <c r="F7" i="2" s="1"/>
  <c r="F15" s="1"/>
  <c r="C17" i="1" s="1"/>
  <c r="G8" i="3"/>
  <c r="BA8" s="1"/>
  <c r="B7" i="2"/>
  <c r="A7"/>
  <c r="BE11" i="3"/>
  <c r="I7" i="2" s="1"/>
  <c r="I15" s="1"/>
  <c r="C20" i="1" s="1"/>
  <c r="BC11" i="3"/>
  <c r="G7" i="2" s="1"/>
  <c r="G15" s="1"/>
  <c r="C14" i="1" s="1"/>
  <c r="C11" i="3"/>
  <c r="C4"/>
  <c r="F3"/>
  <c r="C3"/>
  <c r="H21" i="2"/>
  <c r="G20"/>
  <c r="I20" s="1"/>
  <c r="C2"/>
  <c r="C1"/>
  <c r="F33" i="1"/>
  <c r="F31"/>
  <c r="F34" s="1"/>
  <c r="G22"/>
  <c r="G21"/>
  <c r="G8"/>
  <c r="BA11" i="3" l="1"/>
  <c r="E7" i="2" s="1"/>
  <c r="BA16" i="3"/>
  <c r="E8" i="2" s="1"/>
  <c r="BA20" i="3"/>
  <c r="E9" i="2" s="1"/>
  <c r="G11" i="3"/>
  <c r="G16"/>
  <c r="G20"/>
  <c r="G30"/>
  <c r="G33"/>
  <c r="G39"/>
  <c r="G42"/>
  <c r="G46"/>
  <c r="E15" i="2" l="1"/>
  <c r="C16" i="1" s="1"/>
  <c r="C18" s="1"/>
  <c r="C21" s="1"/>
  <c r="C22" s="1"/>
</calcChain>
</file>

<file path=xl/sharedStrings.xml><?xml version="1.0" encoding="utf-8"?>
<sst xmlns="http://schemas.openxmlformats.org/spreadsheetml/2006/main" count="196" uniqueCount="139">
  <si>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</si>
  <si>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</si>
  <si>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</si>
  <si>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</si>
  <si>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</si>
  <si>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</si>
  <si>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</si>
  <si>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</si>
  <si>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</si>
  <si>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</si>
  <si>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</si>
  <si>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</si>
  <si>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</si>
  <si>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</si>
  <si>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</si>
  <si>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</si>
  <si>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</si>
  <si>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</si>
  <si>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</si>
  <si>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</si>
  <si>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</si>
  <si>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</si>
  <si>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</si>
  <si>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</si>
  <si>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</si>
  <si>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</si>
  <si>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</si>
  <si>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</si>
  <si>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</si>
  <si>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</si>
  <si>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</si>
  <si>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</si>
  <si>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</si>
  <si>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</si>
  <si>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</si>
  <si>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</si>
  <si>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</si>
  <si>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</si>
  <si>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</si>
  <si>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</si>
  <si>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</si>
  <si>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</si>
  <si>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</si>
  <si>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</si>
  <si>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</si>
  <si>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</si>
  <si>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</si>
  <si>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</si>
  <si>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</si>
  <si>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</si>
  <si>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</si>
  <si>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</si>
  <si>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</si>
  <si>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</si>
  <si>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</si>
  <si>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</si>
  <si>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</si>
  <si>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</si>
  <si>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</si>
  <si>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</si>
  <si>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</si>
  <si>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</si>
  <si>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</si>
  <si>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</si>
  <si>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</si>
  <si>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</si>
  <si>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</si>
  <si>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</si>
  <si>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</si>
  <si>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</si>
  <si>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 xml:space="preserve">Oprava komunikace </t>
  </si>
  <si>
    <t>ulice 9.května</t>
  </si>
  <si>
    <t>113 15-1114.R00</t>
  </si>
  <si>
    <t xml:space="preserve">Fréz.živič.krytu pl.do 500 m2,pruh do 75 cm,tl.5cm </t>
  </si>
  <si>
    <t>m2</t>
  </si>
  <si>
    <t>113 10-76VL</t>
  </si>
  <si>
    <t xml:space="preserve">Odstranění podkladní vrstvy tl.10 cm </t>
  </si>
  <si>
    <t>113 20-2111.R00</t>
  </si>
  <si>
    <t xml:space="preserve">Vytrhání obrub z krajníků nebo obrubníků stojatých </t>
  </si>
  <si>
    <t>m</t>
  </si>
  <si>
    <t>5</t>
  </si>
  <si>
    <t>Komunikace</t>
  </si>
  <si>
    <t>565 14-1111.R00</t>
  </si>
  <si>
    <t xml:space="preserve">Podklad z obal kam.ACP 16+,ACP 22+,do 3 m,tl. 6 cm </t>
  </si>
  <si>
    <t>573 21-1111.R00</t>
  </si>
  <si>
    <t xml:space="preserve">Postřik živičný spojovací z asfaltu 0,5-0,7 kg/m2 </t>
  </si>
  <si>
    <t>577 14-2212.R00</t>
  </si>
  <si>
    <t xml:space="preserve">Beton asfalt. ACO 8,ACO 11,ACO 16, š.nad 3 m, 5 cm </t>
  </si>
  <si>
    <t>8</t>
  </si>
  <si>
    <t>Trubní vedení</t>
  </si>
  <si>
    <t>899 23-VL</t>
  </si>
  <si>
    <t xml:space="preserve">Výšková úprava uliční vpustě do 10 cm </t>
  </si>
  <si>
    <t>kus</t>
  </si>
  <si>
    <t>899 33-VL</t>
  </si>
  <si>
    <t xml:space="preserve">Výšková úprava vpoklopu šachty do 10 cm </t>
  </si>
  <si>
    <t>91</t>
  </si>
  <si>
    <t>Doplňující práce na komunikaci</t>
  </si>
  <si>
    <t>917 83-2111.R00</t>
  </si>
  <si>
    <t xml:space="preserve">Osazení stojat. obrub. bet.bez opěry,lože z C12/15 </t>
  </si>
  <si>
    <t>592-17487</t>
  </si>
  <si>
    <t xml:space="preserve">Obrubník silniční ABO 1-15 1000/150/300 </t>
  </si>
  <si>
    <t>919 73-5112.R00</t>
  </si>
  <si>
    <t xml:space="preserve">Řezání stávajícího živičného krytu tl. 5 - 10 cm </t>
  </si>
  <si>
    <t>919 73-1122.R00</t>
  </si>
  <si>
    <t xml:space="preserve">Zarovnání styčné plochy živičné tl. do 10 cm </t>
  </si>
  <si>
    <t>915 79-1112.R00</t>
  </si>
  <si>
    <t xml:space="preserve">Předznačení pro značení stopčáry, zebry, nápisů </t>
  </si>
  <si>
    <t>915 79-1111.R00</t>
  </si>
  <si>
    <t xml:space="preserve">Předznačení pro značení dělící čáry,vodící proužky </t>
  </si>
  <si>
    <t>915 71-2211.R00</t>
  </si>
  <si>
    <t>Vodorovné značení střík.barvou proužků š.50 cm vodící pás přechodu 2x2</t>
  </si>
  <si>
    <t>915 72-1111.R00</t>
  </si>
  <si>
    <t>Vodorovné značení střík.barvou stopčar,zeber atd. přechod pro chodce, přejezd pro cyklisty</t>
  </si>
  <si>
    <t>93</t>
  </si>
  <si>
    <t>Dokončovací práce inž.staveb</t>
  </si>
  <si>
    <t>938 90-9311.R00</t>
  </si>
  <si>
    <t>Odstranění nánosu z povrchu podkladu živice/beton před prováděním vodorovného značení</t>
  </si>
  <si>
    <t>96</t>
  </si>
  <si>
    <t>Bourání konstrukcí</t>
  </si>
  <si>
    <t>979 08-1111.R00</t>
  </si>
  <si>
    <t xml:space="preserve">Odvoz suti a vybour. hmot na skládku do 1 km </t>
  </si>
  <si>
    <t>t</t>
  </si>
  <si>
    <t>979 08-1121.R00</t>
  </si>
  <si>
    <t xml:space="preserve">Příplatek k odvozu za každý další 1 km </t>
  </si>
  <si>
    <t>979 99-0113.R00</t>
  </si>
  <si>
    <t xml:space="preserve">Poplatek za skládku suti - asfalt </t>
  </si>
  <si>
    <t>979 99-9998.R00</t>
  </si>
  <si>
    <t xml:space="preserve">Poplatek za skládku suti </t>
  </si>
  <si>
    <t>99</t>
  </si>
  <si>
    <t>Staveništní přesun hmot</t>
  </si>
  <si>
    <t>998 22-5111.R00</t>
  </si>
  <si>
    <t xml:space="preserve">Přesun hmot, pozemní komunikace, kryt živičný </t>
  </si>
  <si>
    <t>VRN1</t>
  </si>
  <si>
    <t>Zařízení staveniště</t>
  </si>
  <si>
    <t>914 99-1001.R00</t>
  </si>
  <si>
    <t xml:space="preserve">Montáž dočasné značky včetně stojanu </t>
  </si>
  <si>
    <t>914 99-2001.R00</t>
  </si>
  <si>
    <t xml:space="preserve">Nájem dopravní značky včetně stojanu </t>
  </si>
  <si>
    <t>ks/den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</si>
</sst>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3" fillId="0" borderId="48" xfId="1" applyFont="1" applyFill="1" applyBorder="1"/>
    <xf numFmtId="0" fontId="9" fillId="0" borderId="48" xfId="1" applyFill="1" applyBorder="1"/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topLeftCell="A13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71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70</v>
      </c>
      <c r="D6" s="10"/>
      <c r="E6" s="10"/>
      <c r="F6" s="18"/>
      <c r="G6" s="12"/>
    </row>
    <row r="7" spans="1:57">
      <c r="A7" s="13" t="s">
        <v>8</v>
      </c>
      <c r="B7" s="15"/>
      <c r="C7" s="19"/>
      <c r="D7" s="20"/>
      <c r="E7" s="21" t="s">
        <v>9</v>
      </c>
      <c r="F7" s="22"/>
      <c r="G7" s="23">
        <v>0</v>
      </c>
      <c r="H7" s="24"/>
      <c r="I7" s="24"/>
    </row>
    <row r="8" spans="1:57">
      <c r="A8" s="13" t="s">
        <v>10</v>
      </c>
      <c r="B8" s="15"/>
      <c r="C8" s="19"/>
      <c r="D8" s="20"/>
      <c r="E8" s="16" t="s">
        <v>11</v>
      </c>
      <c r="F8" s="15"/>
      <c r="G8" s="25">
        <f>IF(PocetMJ=0,,ROUND((F30+F32)/PocetMJ,1))</f>
        <v>0</v>
      </c>
    </row>
    <row r="9" spans="1:57">
      <c r="A9" s="26" t="s">
        <v>12</v>
      </c>
      <c r="B9" s="27"/>
      <c r="C9" s="27"/>
      <c r="D9" s="27"/>
      <c r="E9" s="28" t="s">
        <v>13</v>
      </c>
      <c r="F9" s="27"/>
      <c r="G9" s="29"/>
    </row>
    <row r="10" spans="1:57">
      <c r="A10" s="30" t="s">
        <v>14</v>
      </c>
      <c r="B10" s="11"/>
      <c r="C10" s="11"/>
      <c r="D10" s="11"/>
      <c r="E10" s="31" t="s">
        <v>15</v>
      </c>
      <c r="F10" s="11"/>
      <c r="G10" s="12"/>
      <c r="BA10" s="32"/>
      <c r="BB10" s="32"/>
      <c r="BC10" s="32"/>
      <c r="BD10" s="32"/>
      <c r="BE10" s="32"/>
    </row>
    <row r="11" spans="1:57">
      <c r="A11" s="30"/>
      <c r="B11" s="11"/>
      <c r="C11" s="11"/>
      <c r="D11" s="11"/>
      <c r="E11" s="33"/>
      <c r="F11" s="34"/>
      <c r="G11" s="35"/>
    </row>
    <row r="12" spans="1:57" ht="28.5" customHeight="1" thickBot="1">
      <c r="A12" s="36" t="s">
        <v>16</v>
      </c>
      <c r="B12" s="37"/>
      <c r="C12" s="37"/>
      <c r="D12" s="37"/>
      <c r="E12" s="38"/>
      <c r="F12" s="38"/>
      <c r="G12" s="39"/>
    </row>
    <row r="13" spans="1:57" ht="17.25" customHeight="1" thickBot="1">
      <c r="A13" s="40" t="s">
        <v>17</v>
      </c>
      <c r="B13" s="41"/>
      <c r="C13" s="42"/>
      <c r="D13" s="43" t="s">
        <v>18</v>
      </c>
      <c r="E13" s="44"/>
      <c r="F13" s="44"/>
      <c r="G13" s="42"/>
    </row>
    <row r="14" spans="1:57" ht="15.95" customHeight="1">
      <c r="A14" s="45"/>
      <c r="B14" s="46" t="s">
        <v>19</v>
      </c>
      <c r="C14" s="47">
        <f>Dodavka</f>
        <v>0</v>
      </c>
      <c r="D14" s="48"/>
      <c r="E14" s="49"/>
      <c r="F14" s="50"/>
      <c r="G14" s="47"/>
    </row>
    <row r="15" spans="1:57" ht="15.95" customHeight="1">
      <c r="A15" s="45" t="s">
        <v>20</v>
      </c>
      <c r="B15" s="46" t="s">
        <v>21</v>
      </c>
      <c r="C15" s="47">
        <f>Mont</f>
        <v>0</v>
      </c>
      <c r="D15" s="26"/>
      <c r="E15" s="51"/>
      <c r="F15" s="52"/>
      <c r="G15" s="47"/>
    </row>
    <row r="16" spans="1:57" ht="15.95" customHeight="1">
      <c r="A16" s="45" t="s">
        <v>22</v>
      </c>
      <c r="B16" s="46" t="s">
        <v>23</v>
      </c>
      <c r="C16" s="47">
        <f>HSV</f>
        <v>0</v>
      </c>
      <c r="D16" s="26"/>
      <c r="E16" s="51"/>
      <c r="F16" s="52"/>
      <c r="G16" s="47"/>
    </row>
    <row r="17" spans="1:7" ht="15.95" customHeight="1">
      <c r="A17" s="53" t="s">
        <v>24</v>
      </c>
      <c r="B17" s="46" t="s">
        <v>25</v>
      </c>
      <c r="C17" s="47">
        <f>PSV</f>
        <v>0</v>
      </c>
      <c r="D17" s="26"/>
      <c r="E17" s="51"/>
      <c r="F17" s="52"/>
      <c r="G17" s="47"/>
    </row>
    <row r="18" spans="1:7" ht="15.95" customHeight="1">
      <c r="A18" s="54" t="s">
        <v>26</v>
      </c>
      <c r="B18" s="46"/>
      <c r="C18" s="47">
        <f>SUM(C14:C17)</f>
        <v>0</v>
      </c>
      <c r="D18" s="55"/>
      <c r="E18" s="51"/>
      <c r="F18" s="52"/>
      <c r="G18" s="47"/>
    </row>
    <row r="19" spans="1:7" ht="15.95" customHeight="1">
      <c r="A19" s="54"/>
      <c r="B19" s="46"/>
      <c r="C19" s="47"/>
      <c r="D19" s="26"/>
      <c r="E19" s="51"/>
      <c r="F19" s="52"/>
      <c r="G19" s="47"/>
    </row>
    <row r="20" spans="1:7" ht="15.95" customHeight="1">
      <c r="A20" s="54" t="s">
        <v>27</v>
      </c>
      <c r="B20" s="46"/>
      <c r="C20" s="47">
        <f>HZS</f>
        <v>0</v>
      </c>
      <c r="D20" s="26"/>
      <c r="E20" s="51"/>
      <c r="F20" s="52"/>
      <c r="G20" s="47"/>
    </row>
    <row r="21" spans="1:7" ht="15.95" customHeight="1">
      <c r="A21" s="30" t="s">
        <v>28</v>
      </c>
      <c r="B21" s="11"/>
      <c r="C21" s="47">
        <f>C18+C20</f>
        <v>0</v>
      </c>
      <c r="D21" s="26" t="s">
        <v>29</v>
      </c>
      <c r="E21" s="51"/>
      <c r="F21" s="52"/>
      <c r="G21" s="47">
        <f>G22-SUM(G14:G20)</f>
        <v>0</v>
      </c>
    </row>
    <row r="22" spans="1:7" ht="15.95" customHeight="1" thickBot="1">
      <c r="A22" s="26" t="s">
        <v>30</v>
      </c>
      <c r="B22" s="27"/>
      <c r="C22" s="56">
        <f>C21+G22</f>
        <v>0</v>
      </c>
      <c r="D22" s="57" t="s">
        <v>31</v>
      </c>
      <c r="E22" s="58"/>
      <c r="F22" s="59"/>
      <c r="G22" s="47">
        <f>VRN</f>
        <v>0</v>
      </c>
    </row>
    <row r="23" spans="1:7">
      <c r="A23" s="3" t="s">
        <v>32</v>
      </c>
      <c r="B23" s="5"/>
      <c r="C23" s="60" t="s">
        <v>33</v>
      </c>
      <c r="D23" s="5"/>
      <c r="E23" s="60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30" t="s">
        <v>36</v>
      </c>
      <c r="B25" s="61"/>
      <c r="C25" s="31" t="s">
        <v>36</v>
      </c>
      <c r="D25" s="11"/>
      <c r="E25" s="31" t="s">
        <v>36</v>
      </c>
      <c r="F25" s="11"/>
      <c r="G25" s="12"/>
    </row>
    <row r="26" spans="1:7">
      <c r="A26" s="30"/>
      <c r="B26" s="62"/>
      <c r="C26" s="31" t="s">
        <v>37</v>
      </c>
      <c r="D26" s="11"/>
      <c r="E26" s="31" t="s">
        <v>38</v>
      </c>
      <c r="F26" s="11"/>
      <c r="G26" s="12"/>
    </row>
    <row r="27" spans="1:7">
      <c r="A27" s="30"/>
      <c r="B27" s="11"/>
      <c r="C27" s="31"/>
      <c r="D27" s="11"/>
      <c r="E27" s="31"/>
      <c r="F27" s="11"/>
      <c r="G27" s="12"/>
    </row>
    <row r="28" spans="1:7" ht="97.5" customHeight="1">
      <c r="A28" s="30"/>
      <c r="B28" s="11"/>
      <c r="C28" s="31"/>
      <c r="D28" s="11"/>
      <c r="E28" s="31"/>
      <c r="F28" s="11"/>
      <c r="G28" s="12"/>
    </row>
    <row r="29" spans="1:7">
      <c r="A29" s="13" t="s">
        <v>39</v>
      </c>
      <c r="B29" s="15"/>
      <c r="C29" s="63">
        <v>0</v>
      </c>
      <c r="D29" s="15" t="s">
        <v>40</v>
      </c>
      <c r="E29" s="16"/>
      <c r="F29" s="64">
        <v>0</v>
      </c>
      <c r="G29" s="17"/>
    </row>
    <row r="30" spans="1:7">
      <c r="A30" s="13" t="s">
        <v>39</v>
      </c>
      <c r="B30" s="15"/>
      <c r="C30" s="63">
        <v>15</v>
      </c>
      <c r="D30" s="15" t="s">
        <v>40</v>
      </c>
      <c r="E30" s="16"/>
      <c r="F30" s="64">
        <v>0</v>
      </c>
      <c r="G30" s="17"/>
    </row>
    <row r="31" spans="1:7">
      <c r="A31" s="13" t="s">
        <v>41</v>
      </c>
      <c r="B31" s="15"/>
      <c r="C31" s="63">
        <v>15</v>
      </c>
      <c r="D31" s="15" t="s">
        <v>40</v>
      </c>
      <c r="E31" s="16"/>
      <c r="F31" s="65">
        <f>ROUND(PRODUCT(F30,C31/100),0)</f>
        <v>0</v>
      </c>
      <c r="G31" s="29"/>
    </row>
    <row r="32" spans="1:7">
      <c r="A32" s="13" t="s">
        <v>39</v>
      </c>
      <c r="B32" s="15"/>
      <c r="C32" s="63">
        <v>21</v>
      </c>
      <c r="D32" s="15" t="s">
        <v>40</v>
      </c>
      <c r="E32" s="16"/>
      <c r="F32" s="64">
        <v>0</v>
      </c>
      <c r="G32" s="17"/>
    </row>
    <row r="33" spans="1:8">
      <c r="A33" s="13" t="s">
        <v>41</v>
      </c>
      <c r="B33" s="15"/>
      <c r="C33" s="63">
        <v>21</v>
      </c>
      <c r="D33" s="15" t="s">
        <v>40</v>
      </c>
      <c r="E33" s="16"/>
      <c r="F33" s="65">
        <f>ROUND(PRODUCT(F32,C33/100),0)</f>
        <v>0</v>
      </c>
      <c r="G33" s="29"/>
    </row>
    <row r="34" spans="1:8" s="71" customFormat="1" ht="19.5" customHeight="1" thickBot="1">
      <c r="A34" s="66" t="s">
        <v>42</v>
      </c>
      <c r="B34" s="67"/>
      <c r="C34" s="67"/>
      <c r="D34" s="67"/>
      <c r="E34" s="68"/>
      <c r="F34" s="69">
        <f>ROUND(SUM(F29:F33),0)</f>
        <v>0</v>
      </c>
      <c r="G34" s="70"/>
    </row>
    <row r="36" spans="1:8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>
      <c r="A37" s="72"/>
      <c r="B37" s="73"/>
      <c r="C37" s="73"/>
      <c r="D37" s="73"/>
      <c r="E37" s="73"/>
      <c r="F37" s="73"/>
      <c r="G37" s="73"/>
      <c r="H37" t="s">
        <v>4</v>
      </c>
    </row>
    <row r="38" spans="1:8" ht="12.75" customHeight="1">
      <c r="A38" s="74"/>
      <c r="B38" s="73"/>
      <c r="C38" s="73"/>
      <c r="D38" s="73"/>
      <c r="E38" s="73"/>
      <c r="F38" s="73"/>
      <c r="G38" s="73"/>
      <c r="H38" t="s">
        <v>4</v>
      </c>
    </row>
    <row r="39" spans="1:8">
      <c r="A39" s="74"/>
      <c r="B39" s="73"/>
      <c r="C39" s="73"/>
      <c r="D39" s="73"/>
      <c r="E39" s="73"/>
      <c r="F39" s="73"/>
      <c r="G39" s="73"/>
      <c r="H39" t="s">
        <v>4</v>
      </c>
    </row>
    <row r="40" spans="1:8">
      <c r="A40" s="74"/>
      <c r="B40" s="73"/>
      <c r="C40" s="73"/>
      <c r="D40" s="73"/>
      <c r="E40" s="73"/>
      <c r="F40" s="73"/>
      <c r="G40" s="73"/>
      <c r="H40" t="s">
        <v>4</v>
      </c>
    </row>
    <row r="41" spans="1:8">
      <c r="A41" s="74"/>
      <c r="B41" s="73"/>
      <c r="C41" s="73"/>
      <c r="D41" s="73"/>
      <c r="E41" s="73"/>
      <c r="F41" s="73"/>
      <c r="G41" s="73"/>
      <c r="H41" t="s">
        <v>4</v>
      </c>
    </row>
    <row r="42" spans="1:8">
      <c r="A42" s="74"/>
      <c r="B42" s="73"/>
      <c r="C42" s="73"/>
      <c r="D42" s="73"/>
      <c r="E42" s="73"/>
      <c r="F42" s="73"/>
      <c r="G42" s="73"/>
      <c r="H42" t="s">
        <v>4</v>
      </c>
    </row>
    <row r="43" spans="1:8">
      <c r="A43" s="74"/>
      <c r="B43" s="73"/>
      <c r="C43" s="73"/>
      <c r="D43" s="73"/>
      <c r="E43" s="73"/>
      <c r="F43" s="73"/>
      <c r="G43" s="73"/>
      <c r="H43" t="s">
        <v>4</v>
      </c>
    </row>
    <row r="44" spans="1:8">
      <c r="A44" s="74"/>
      <c r="B44" s="73"/>
      <c r="C44" s="73"/>
      <c r="D44" s="73"/>
      <c r="E44" s="73"/>
      <c r="F44" s="73"/>
      <c r="G44" s="73"/>
      <c r="H44" t="s">
        <v>4</v>
      </c>
    </row>
    <row r="45" spans="1:8" ht="3" customHeight="1">
      <c r="A45" s="74"/>
      <c r="B45" s="73"/>
      <c r="C45" s="73"/>
      <c r="D45" s="73"/>
      <c r="E45" s="73"/>
      <c r="F45" s="73"/>
      <c r="G45" s="73"/>
      <c r="H45" t="s">
        <v>4</v>
      </c>
    </row>
    <row r="46" spans="1:8">
      <c r="B46" s="75"/>
      <c r="C46" s="75"/>
      <c r="D46" s="75"/>
      <c r="E46" s="75"/>
      <c r="F46" s="75"/>
      <c r="G46" s="75"/>
    </row>
    <row r="47" spans="1:8">
      <c r="B47" s="75"/>
      <c r="C47" s="75"/>
      <c r="D47" s="75"/>
      <c r="E47" s="75"/>
      <c r="F47" s="75"/>
      <c r="G47" s="75"/>
    </row>
    <row r="48" spans="1:8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>
      <c r="B50" s="75"/>
      <c r="C50" s="75"/>
      <c r="D50" s="75"/>
      <c r="E50" s="75"/>
      <c r="F50" s="75"/>
      <c r="G50" s="75"/>
    </row>
    <row r="51" spans="2:7">
      <c r="B51" s="75"/>
      <c r="C51" s="75"/>
      <c r="D51" s="75"/>
      <c r="E51" s="75"/>
      <c r="F51" s="75"/>
      <c r="G51" s="75"/>
    </row>
    <row r="52" spans="2:7">
      <c r="B52" s="75"/>
      <c r="C52" s="75"/>
      <c r="D52" s="75"/>
      <c r="E52" s="75"/>
      <c r="F52" s="75"/>
      <c r="G52" s="75"/>
    </row>
    <row r="53" spans="2:7">
      <c r="B53" s="75"/>
      <c r="C53" s="75"/>
      <c r="D53" s="75"/>
      <c r="E53" s="75"/>
      <c r="F53" s="75"/>
      <c r="G53" s="75"/>
    </row>
    <row r="54" spans="2:7">
      <c r="B54" s="75"/>
      <c r="C54" s="75"/>
      <c r="D54" s="75"/>
      <c r="E54" s="75"/>
      <c r="F54" s="75"/>
      <c r="G54" s="75"/>
    </row>
    <row r="55" spans="2:7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2"/>
  <sheetViews>
    <sheetView workbookViewId="0">
      <selection activeCell="A20" sqref="A20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76" t="s">
        <v>5</v>
      </c>
      <c r="B1" s="77"/>
      <c r="C1" s="78" t="str">
        <f>CONCATENATE(cislostavby," ",nazevstavby)</f>
        <v xml:space="preserve"> Oprava komunikace </v>
      </c>
      <c r="D1" s="79"/>
      <c r="E1" s="80"/>
      <c r="F1" s="79"/>
      <c r="G1" s="81"/>
      <c r="H1" s="82"/>
      <c r="I1" s="83"/>
    </row>
    <row r="2" spans="1:9" ht="13.5" thickBot="1">
      <c r="A2" s="84" t="s">
        <v>1</v>
      </c>
      <c r="B2" s="85"/>
      <c r="C2" s="86" t="str">
        <f>CONCATENATE(cisloobjektu," ",nazevobjektu)</f>
        <v xml:space="preserve"> ulice 9.května</v>
      </c>
      <c r="D2" s="87"/>
      <c r="E2" s="88"/>
      <c r="F2" s="87"/>
      <c r="G2" s="89"/>
      <c r="H2" s="89"/>
      <c r="I2" s="90"/>
    </row>
    <row r="3" spans="1:9" ht="13.5" thickTop="1">
      <c r="F3" s="11"/>
    </row>
    <row r="4" spans="1:9" ht="19.5" customHeight="1">
      <c r="A4" s="91" t="s">
        <v>44</v>
      </c>
      <c r="B4" s="1"/>
      <c r="C4" s="1"/>
      <c r="D4" s="1"/>
      <c r="E4" s="92"/>
      <c r="F4" s="1"/>
      <c r="G4" s="1"/>
      <c r="H4" s="1"/>
      <c r="I4" s="1"/>
    </row>
    <row r="5" spans="1:9" ht="13.5" thickBot="1"/>
    <row r="6" spans="1:9" s="11" customFormat="1" ht="13.5" thickBot="1">
      <c r="A6" s="93"/>
      <c r="B6" s="94" t="s">
        <v>45</v>
      </c>
      <c r="C6" s="94"/>
      <c r="D6" s="95"/>
      <c r="E6" s="96" t="s">
        <v>46</v>
      </c>
      <c r="F6" s="97" t="s">
        <v>47</v>
      </c>
      <c r="G6" s="97" t="s">
        <v>48</v>
      </c>
      <c r="H6" s="97" t="s">
        <v>49</v>
      </c>
      <c r="I6" s="98" t="s">
        <v>27</v>
      </c>
    </row>
    <row r="7" spans="1:9" s="11" customFormat="1">
      <c r="A7" s="193" t="str">
        <f>Položky!B7</f>
        <v>1</v>
      </c>
      <c r="B7" s="99" t="str">
        <f>Položky!C7</f>
        <v>Zemní práce</v>
      </c>
      <c r="C7" s="100"/>
      <c r="D7" s="101"/>
      <c r="E7" s="194">
        <f>Položky!BA11</f>
        <v>0</v>
      </c>
      <c r="F7" s="195">
        <f>Položky!BB11</f>
        <v>0</v>
      </c>
      <c r="G7" s="195">
        <f>Položky!BC11</f>
        <v>0</v>
      </c>
      <c r="H7" s="195">
        <f>Položky!BD11</f>
        <v>0</v>
      </c>
      <c r="I7" s="196">
        <f>Položky!BE11</f>
        <v>0</v>
      </c>
    </row>
    <row r="8" spans="1:9" s="11" customFormat="1">
      <c r="A8" s="193" t="str">
        <f>Položky!B12</f>
        <v>5</v>
      </c>
      <c r="B8" s="99" t="str">
        <f>Položky!C12</f>
        <v>Komunikace</v>
      </c>
      <c r="C8" s="100"/>
      <c r="D8" s="101"/>
      <c r="E8" s="194">
        <f>Položky!BA16</f>
        <v>0</v>
      </c>
      <c r="F8" s="195">
        <f>Položky!BB16</f>
        <v>0</v>
      </c>
      <c r="G8" s="195">
        <f>Položky!BC16</f>
        <v>0</v>
      </c>
      <c r="H8" s="195">
        <f>Položky!BD16</f>
        <v>0</v>
      </c>
      <c r="I8" s="196">
        <f>Položky!BE16</f>
        <v>0</v>
      </c>
    </row>
    <row r="9" spans="1:9" s="11" customFormat="1">
      <c r="A9" s="193" t="str">
        <f>Položky!B17</f>
        <v>8</v>
      </c>
      <c r="B9" s="99" t="str">
        <f>Položky!C17</f>
        <v>Trubní vedení</v>
      </c>
      <c r="C9" s="100"/>
      <c r="D9" s="101"/>
      <c r="E9" s="194">
        <f>Položky!BA20</f>
        <v>0</v>
      </c>
      <c r="F9" s="195">
        <f>Položky!BB20</f>
        <v>0</v>
      </c>
      <c r="G9" s="195">
        <f>Položky!BC20</f>
        <v>0</v>
      </c>
      <c r="H9" s="195">
        <f>Položky!BD20</f>
        <v>0</v>
      </c>
      <c r="I9" s="196">
        <f>Položky!BE20</f>
        <v>0</v>
      </c>
    </row>
    <row r="10" spans="1:9" s="11" customFormat="1">
      <c r="A10" s="193" t="str">
        <f>Položky!B21</f>
        <v>91</v>
      </c>
      <c r="B10" s="99" t="str">
        <f>Položky!C21</f>
        <v>Doplňující práce na komunikaci</v>
      </c>
      <c r="C10" s="100"/>
      <c r="D10" s="101"/>
      <c r="E10" s="194">
        <f>Položky!BA30</f>
        <v>0</v>
      </c>
      <c r="F10" s="195">
        <f>Položky!BB30</f>
        <v>0</v>
      </c>
      <c r="G10" s="195">
        <f>Položky!BC30</f>
        <v>0</v>
      </c>
      <c r="H10" s="195">
        <f>Položky!BD30</f>
        <v>0</v>
      </c>
      <c r="I10" s="196">
        <f>Položky!BE30</f>
        <v>0</v>
      </c>
    </row>
    <row r="11" spans="1:9" s="11" customFormat="1">
      <c r="A11" s="193" t="str">
        <f>Položky!B31</f>
        <v>93</v>
      </c>
      <c r="B11" s="99" t="str">
        <f>Položky!C31</f>
        <v>Dokončovací práce inž.staveb</v>
      </c>
      <c r="C11" s="100"/>
      <c r="D11" s="101"/>
      <c r="E11" s="194">
        <f>Položky!BA33</f>
        <v>0</v>
      </c>
      <c r="F11" s="195">
        <f>Položky!BB33</f>
        <v>0</v>
      </c>
      <c r="G11" s="195">
        <f>Položky!BC33</f>
        <v>0</v>
      </c>
      <c r="H11" s="195">
        <f>Položky!BD33</f>
        <v>0</v>
      </c>
      <c r="I11" s="196">
        <f>Položky!BE33</f>
        <v>0</v>
      </c>
    </row>
    <row r="12" spans="1:9" s="11" customFormat="1">
      <c r="A12" s="193" t="str">
        <f>Položky!B34</f>
        <v>96</v>
      </c>
      <c r="B12" s="99" t="str">
        <f>Položky!C34</f>
        <v>Bourání konstrukcí</v>
      </c>
      <c r="C12" s="100"/>
      <c r="D12" s="101"/>
      <c r="E12" s="194">
        <f>Položky!BA39</f>
        <v>0</v>
      </c>
      <c r="F12" s="195">
        <f>Položky!BB39</f>
        <v>0</v>
      </c>
      <c r="G12" s="195">
        <f>Položky!BC39</f>
        <v>0</v>
      </c>
      <c r="H12" s="195">
        <f>Položky!BD39</f>
        <v>0</v>
      </c>
      <c r="I12" s="196">
        <f>Položky!BE39</f>
        <v>0</v>
      </c>
    </row>
    <row r="13" spans="1:9" s="11" customFormat="1">
      <c r="A13" s="193" t="str">
        <f>Položky!B40</f>
        <v>99</v>
      </c>
      <c r="B13" s="99" t="str">
        <f>Položky!C40</f>
        <v>Staveništní přesun hmot</v>
      </c>
      <c r="C13" s="100"/>
      <c r="D13" s="101"/>
      <c r="E13" s="194">
        <f>Položky!BA42</f>
        <v>0</v>
      </c>
      <c r="F13" s="195">
        <f>Položky!BB42</f>
        <v>0</v>
      </c>
      <c r="G13" s="195">
        <f>Položky!BC42</f>
        <v>0</v>
      </c>
      <c r="H13" s="195">
        <f>Položky!BD42</f>
        <v>0</v>
      </c>
      <c r="I13" s="196">
        <f>Položky!BE42</f>
        <v>0</v>
      </c>
    </row>
    <row r="14" spans="1:9" s="11" customFormat="1" ht="13.5" thickBot="1">
      <c r="A14" s="193" t="str">
        <f>Položky!B43</f>
        <v>VRN1</v>
      </c>
      <c r="B14" s="99" t="str">
        <f>Položky!C43</f>
        <v>Zařízení staveniště</v>
      </c>
      <c r="C14" s="100"/>
      <c r="D14" s="101"/>
      <c r="E14" s="194">
        <f>Položky!BA46</f>
        <v>0</v>
      </c>
      <c r="F14" s="195">
        <f>Položky!BB46</f>
        <v>0</v>
      </c>
      <c r="G14" s="195">
        <f>Položky!BC46</f>
        <v>0</v>
      </c>
      <c r="H14" s="195">
        <f>Položky!BD46</f>
        <v>0</v>
      </c>
      <c r="I14" s="196">
        <f>Položky!BE46</f>
        <v>0</v>
      </c>
    </row>
    <row r="15" spans="1:9" s="107" customFormat="1" ht="13.5" thickBot="1">
      <c r="A15" s="102"/>
      <c r="B15" s="94" t="s">
        <v>50</v>
      </c>
      <c r="C15" s="94"/>
      <c r="D15" s="103"/>
      <c r="E15" s="104">
        <f>SUM(E7:E14)</f>
        <v>0</v>
      </c>
      <c r="F15" s="105">
        <f>SUM(F7:F14)</f>
        <v>0</v>
      </c>
      <c r="G15" s="105">
        <f>SUM(G7:G14)</f>
        <v>0</v>
      </c>
      <c r="H15" s="105">
        <f>SUM(H7:H14)</f>
        <v>0</v>
      </c>
      <c r="I15" s="106">
        <f>SUM(I7:I14)</f>
        <v>0</v>
      </c>
    </row>
    <row r="16" spans="1:9">
      <c r="A16" s="100"/>
      <c r="B16" s="100"/>
      <c r="C16" s="100"/>
      <c r="D16" s="100"/>
      <c r="E16" s="100"/>
      <c r="F16" s="100"/>
      <c r="G16" s="100"/>
      <c r="H16" s="100"/>
      <c r="I16" s="100"/>
    </row>
    <row r="17" spans="1:57" ht="19.5" customHeight="1">
      <c r="A17" s="108" t="s">
        <v>51</v>
      </c>
      <c r="B17" s="108"/>
      <c r="C17" s="108"/>
      <c r="D17" s="108"/>
      <c r="E17" s="108"/>
      <c r="F17" s="108"/>
      <c r="G17" s="109"/>
      <c r="H17" s="108"/>
      <c r="I17" s="108"/>
      <c r="BA17" s="32"/>
      <c r="BB17" s="32"/>
      <c r="BC17" s="32"/>
      <c r="BD17" s="32"/>
      <c r="BE17" s="32"/>
    </row>
    <row r="18" spans="1:57" ht="13.5" thickBot="1">
      <c r="A18" s="110"/>
      <c r="B18" s="110"/>
      <c r="C18" s="110"/>
      <c r="D18" s="110"/>
      <c r="E18" s="110"/>
      <c r="F18" s="110"/>
      <c r="G18" s="110"/>
      <c r="H18" s="110"/>
      <c r="I18" s="110"/>
    </row>
    <row r="19" spans="1:57">
      <c r="A19" s="111" t="s">
        <v>52</v>
      </c>
      <c r="B19" s="112"/>
      <c r="C19" s="112"/>
      <c r="D19" s="113"/>
      <c r="E19" s="114" t="s">
        <v>53</v>
      </c>
      <c r="F19" s="115" t="s">
        <v>54</v>
      </c>
      <c r="G19" s="116" t="s">
        <v>55</v>
      </c>
      <c r="H19" s="117"/>
      <c r="I19" s="118" t="s">
        <v>53</v>
      </c>
    </row>
    <row r="20" spans="1:57">
      <c r="A20" s="119"/>
      <c r="B20" s="120"/>
      <c r="C20" s="120"/>
      <c r="D20" s="121"/>
      <c r="E20" s="122"/>
      <c r="F20" s="123"/>
      <c r="G20" s="124">
        <f>CHOOSE(BA20+1,HSV+PSV,HSV+PSV+Mont,HSV+PSV+Dodavka+Mont,HSV,PSV,Mont,Dodavka,Mont+Dodavka,0)</f>
        <v>0</v>
      </c>
      <c r="H20" s="125"/>
      <c r="I20" s="126">
        <f>E20+F20*G20/100</f>
        <v>0</v>
      </c>
      <c r="BA20">
        <v>8</v>
      </c>
    </row>
    <row r="21" spans="1:57" ht="13.5" thickBot="1">
      <c r="A21" s="127"/>
      <c r="B21" s="128" t="s">
        <v>56</v>
      </c>
      <c r="C21" s="129"/>
      <c r="D21" s="130"/>
      <c r="E21" s="131"/>
      <c r="F21" s="132"/>
      <c r="G21" s="132"/>
      <c r="H21" s="133">
        <f>SUM(H20:H20)</f>
        <v>0</v>
      </c>
      <c r="I21" s="134"/>
    </row>
    <row r="22" spans="1:57">
      <c r="A22" s="110"/>
      <c r="B22" s="110"/>
      <c r="C22" s="110"/>
      <c r="D22" s="110"/>
      <c r="E22" s="110"/>
      <c r="F22" s="110"/>
      <c r="G22" s="110"/>
      <c r="H22" s="110"/>
      <c r="I22" s="110"/>
    </row>
    <row r="23" spans="1:57">
      <c r="B23" s="107"/>
      <c r="F23" s="135"/>
      <c r="G23" s="136"/>
      <c r="H23" s="136"/>
      <c r="I23" s="137"/>
    </row>
    <row r="24" spans="1:57">
      <c r="F24" s="135"/>
      <c r="G24" s="136"/>
      <c r="H24" s="136"/>
      <c r="I24" s="137"/>
    </row>
    <row r="25" spans="1:57">
      <c r="F25" s="135"/>
      <c r="G25" s="136"/>
      <c r="H25" s="136"/>
      <c r="I25" s="137"/>
    </row>
    <row r="26" spans="1:57">
      <c r="F26" s="135"/>
      <c r="G26" s="136"/>
      <c r="H26" s="136"/>
      <c r="I26" s="137"/>
    </row>
    <row r="27" spans="1:57">
      <c r="F27" s="135"/>
      <c r="G27" s="136"/>
      <c r="H27" s="136"/>
      <c r="I27" s="137"/>
    </row>
    <row r="28" spans="1:57">
      <c r="F28" s="135"/>
      <c r="G28" s="136"/>
      <c r="H28" s="136"/>
      <c r="I28" s="137"/>
    </row>
    <row r="29" spans="1:57">
      <c r="F29" s="135"/>
      <c r="G29" s="136"/>
      <c r="H29" s="136"/>
      <c r="I29" s="137"/>
    </row>
    <row r="30" spans="1:57">
      <c r="F30" s="135"/>
      <c r="G30" s="136"/>
      <c r="H30" s="136"/>
      <c r="I30" s="137"/>
    </row>
    <row r="31" spans="1:57">
      <c r="F31" s="135"/>
      <c r="G31" s="136"/>
      <c r="H31" s="136"/>
      <c r="I31" s="137"/>
    </row>
    <row r="32" spans="1:57">
      <c r="F32" s="135"/>
      <c r="G32" s="136"/>
      <c r="H32" s="136"/>
      <c r="I32" s="137"/>
    </row>
    <row r="33" spans="6:9">
      <c r="F33" s="135"/>
      <c r="G33" s="136"/>
      <c r="H33" s="136"/>
      <c r="I33" s="137"/>
    </row>
    <row r="34" spans="6:9">
      <c r="F34" s="135"/>
      <c r="G34" s="136"/>
      <c r="H34" s="136"/>
      <c r="I34" s="137"/>
    </row>
    <row r="35" spans="6:9">
      <c r="F35" s="135"/>
      <c r="G35" s="136"/>
      <c r="H35" s="136"/>
      <c r="I35" s="137"/>
    </row>
    <row r="36" spans="6:9">
      <c r="F36" s="135"/>
      <c r="G36" s="136"/>
      <c r="H36" s="136"/>
      <c r="I36" s="137"/>
    </row>
    <row r="37" spans="6:9">
      <c r="F37" s="135"/>
      <c r="G37" s="136"/>
      <c r="H37" s="136"/>
      <c r="I37" s="137"/>
    </row>
    <row r="38" spans="6:9">
      <c r="F38" s="135"/>
      <c r="G38" s="136"/>
      <c r="H38" s="136"/>
      <c r="I38" s="137"/>
    </row>
    <row r="39" spans="6:9">
      <c r="F39" s="135"/>
      <c r="G39" s="136"/>
      <c r="H39" s="136"/>
      <c r="I39" s="137"/>
    </row>
    <row r="40" spans="6:9">
      <c r="F40" s="135"/>
      <c r="G40" s="136"/>
      <c r="H40" s="136"/>
      <c r="I40" s="137"/>
    </row>
    <row r="41" spans="6:9">
      <c r="F41" s="135"/>
      <c r="G41" s="136"/>
      <c r="H41" s="136"/>
      <c r="I41" s="137"/>
    </row>
    <row r="42" spans="6:9">
      <c r="F42" s="135"/>
      <c r="G42" s="136"/>
      <c r="H42" s="136"/>
      <c r="I42" s="137"/>
    </row>
    <row r="43" spans="6:9">
      <c r="F43" s="135"/>
      <c r="G43" s="136"/>
      <c r="H43" s="136"/>
      <c r="I43" s="137"/>
    </row>
    <row r="44" spans="6:9">
      <c r="F44" s="135"/>
      <c r="G44" s="136"/>
      <c r="H44" s="136"/>
      <c r="I44" s="137"/>
    </row>
    <row r="45" spans="6:9">
      <c r="F45" s="135"/>
      <c r="G45" s="136"/>
      <c r="H45" s="136"/>
      <c r="I45" s="137"/>
    </row>
    <row r="46" spans="6:9">
      <c r="F46" s="135"/>
      <c r="G46" s="136"/>
      <c r="H46" s="136"/>
      <c r="I46" s="137"/>
    </row>
    <row r="47" spans="6:9">
      <c r="F47" s="135"/>
      <c r="G47" s="136"/>
      <c r="H47" s="136"/>
      <c r="I47" s="137"/>
    </row>
    <row r="48" spans="6:9">
      <c r="F48" s="135"/>
      <c r="G48" s="136"/>
      <c r="H48" s="136"/>
      <c r="I48" s="137"/>
    </row>
    <row r="49" spans="6:9">
      <c r="F49" s="135"/>
      <c r="G49" s="136"/>
      <c r="H49" s="136"/>
      <c r="I49" s="137"/>
    </row>
    <row r="50" spans="6:9">
      <c r="F50" s="135"/>
      <c r="G50" s="136"/>
      <c r="H50" s="136"/>
      <c r="I50" s="137"/>
    </row>
    <row r="51" spans="6:9">
      <c r="F51" s="135"/>
      <c r="G51" s="136"/>
      <c r="H51" s="136"/>
      <c r="I51" s="137"/>
    </row>
    <row r="52" spans="6:9">
      <c r="F52" s="135"/>
      <c r="G52" s="136"/>
      <c r="H52" s="136"/>
      <c r="I52" s="137"/>
    </row>
    <row r="53" spans="6:9">
      <c r="F53" s="135"/>
      <c r="G53" s="136"/>
      <c r="H53" s="136"/>
      <c r="I53" s="137"/>
    </row>
    <row r="54" spans="6:9">
      <c r="F54" s="135"/>
      <c r="G54" s="136"/>
      <c r="H54" s="136"/>
      <c r="I54" s="137"/>
    </row>
    <row r="55" spans="6:9">
      <c r="F55" s="135"/>
      <c r="G55" s="136"/>
      <c r="H55" s="136"/>
      <c r="I55" s="137"/>
    </row>
    <row r="56" spans="6:9">
      <c r="F56" s="135"/>
      <c r="G56" s="136"/>
      <c r="H56" s="136"/>
      <c r="I56" s="137"/>
    </row>
    <row r="57" spans="6:9">
      <c r="F57" s="135"/>
      <c r="G57" s="136"/>
      <c r="H57" s="136"/>
      <c r="I57" s="137"/>
    </row>
    <row r="58" spans="6:9">
      <c r="F58" s="135"/>
      <c r="G58" s="136"/>
      <c r="H58" s="136"/>
      <c r="I58" s="137"/>
    </row>
    <row r="59" spans="6:9">
      <c r="F59" s="135"/>
      <c r="G59" s="136"/>
      <c r="H59" s="136"/>
      <c r="I59" s="137"/>
    </row>
    <row r="60" spans="6:9">
      <c r="F60" s="135"/>
      <c r="G60" s="136"/>
      <c r="H60" s="136"/>
      <c r="I60" s="137"/>
    </row>
    <row r="61" spans="6:9">
      <c r="F61" s="135"/>
      <c r="G61" s="136"/>
      <c r="H61" s="136"/>
      <c r="I61" s="137"/>
    </row>
    <row r="62" spans="6:9">
      <c r="F62" s="135"/>
      <c r="G62" s="136"/>
      <c r="H62" s="136"/>
      <c r="I62" s="137"/>
    </row>
    <row r="63" spans="6:9">
      <c r="F63" s="135"/>
      <c r="G63" s="136"/>
      <c r="H63" s="136"/>
      <c r="I63" s="137"/>
    </row>
    <row r="64" spans="6:9">
      <c r="F64" s="135"/>
      <c r="G64" s="136"/>
      <c r="H64" s="136"/>
      <c r="I64" s="137"/>
    </row>
    <row r="65" spans="6:9">
      <c r="F65" s="135"/>
      <c r="G65" s="136"/>
      <c r="H65" s="136"/>
      <c r="I65" s="137"/>
    </row>
    <row r="66" spans="6:9">
      <c r="F66" s="135"/>
      <c r="G66" s="136"/>
      <c r="H66" s="136"/>
      <c r="I66" s="137"/>
    </row>
    <row r="67" spans="6:9">
      <c r="F67" s="135"/>
      <c r="G67" s="136"/>
      <c r="H67" s="136"/>
      <c r="I67" s="137"/>
    </row>
    <row r="68" spans="6:9">
      <c r="F68" s="135"/>
      <c r="G68" s="136"/>
      <c r="H68" s="136"/>
      <c r="I68" s="137"/>
    </row>
    <row r="69" spans="6:9">
      <c r="F69" s="135"/>
      <c r="G69" s="136"/>
      <c r="H69" s="136"/>
      <c r="I69" s="137"/>
    </row>
    <row r="70" spans="6:9">
      <c r="F70" s="135"/>
      <c r="G70" s="136"/>
      <c r="H70" s="136"/>
      <c r="I70" s="137"/>
    </row>
    <row r="71" spans="6:9">
      <c r="F71" s="135"/>
      <c r="G71" s="136"/>
      <c r="H71" s="136"/>
      <c r="I71" s="137"/>
    </row>
    <row r="72" spans="6:9">
      <c r="F72" s="135"/>
      <c r="G72" s="136"/>
      <c r="H72" s="136"/>
      <c r="I72" s="137"/>
    </row>
  </sheetData>
  <mergeCells count="4">
    <mergeCell ref="A1:B1"/>
    <mergeCell ref="A2:B2"/>
    <mergeCell ref="G2:I2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19"/>
  <sheetViews>
    <sheetView showGridLines="0" showZeros="0" zoomScaleNormal="100" workbookViewId="0">
      <selection activeCell="A46" sqref="A46:IV48"/>
    </sheetView>
  </sheetViews>
  <sheetFormatPr defaultRowHeight="12.75"/>
  <cols>
    <col min="1" max="1" width="3.85546875" style="139" customWidth="1"/>
    <col min="2" max="2" width="12" style="139" customWidth="1"/>
    <col min="3" max="3" width="40.42578125" style="139" customWidth="1"/>
    <col min="4" max="4" width="5.5703125" style="139" customWidth="1"/>
    <col min="5" max="5" width="8.5703125" style="187" customWidth="1"/>
    <col min="6" max="6" width="9.85546875" style="139" customWidth="1"/>
    <col min="7" max="7" width="13.85546875" style="139" customWidth="1"/>
    <col min="8" max="16384" width="9.140625" style="139"/>
  </cols>
  <sheetData>
    <row r="1" spans="1:104" ht="15.75">
      <c r="A1" s="138" t="s">
        <v>57</v>
      </c>
      <c r="B1" s="138"/>
      <c r="C1" s="138"/>
      <c r="D1" s="138"/>
      <c r="E1" s="138"/>
      <c r="F1" s="138"/>
      <c r="G1" s="138"/>
    </row>
    <row r="2" spans="1:104" ht="13.5" thickBot="1">
      <c r="A2" s="140"/>
      <c r="B2" s="141"/>
      <c r="C2" s="142"/>
      <c r="D2" s="142"/>
      <c r="E2" s="143"/>
      <c r="F2" s="142"/>
      <c r="G2" s="142"/>
    </row>
    <row r="3" spans="1:104" ht="13.5" thickTop="1">
      <c r="A3" s="144" t="s">
        <v>5</v>
      </c>
      <c r="B3" s="145"/>
      <c r="C3" s="146" t="str">
        <f>CONCATENATE(cislostavby," ",nazevstavby)</f>
        <v xml:space="preserve"> Oprava komunikace </v>
      </c>
      <c r="D3" s="147"/>
      <c r="E3" s="148"/>
      <c r="F3" s="149">
        <f>Rekapitulace!H1</f>
        <v>0</v>
      </c>
      <c r="G3" s="150"/>
    </row>
    <row r="4" spans="1:104" ht="13.5" thickBot="1">
      <c r="A4" s="151" t="s">
        <v>1</v>
      </c>
      <c r="B4" s="152"/>
      <c r="C4" s="153" t="str">
        <f>CONCATENATE(cisloobjektu," ",nazevobjektu)</f>
        <v xml:space="preserve"> ulice 9.května</v>
      </c>
      <c r="D4" s="154"/>
      <c r="E4" s="155"/>
      <c r="F4" s="155"/>
      <c r="G4" s="156"/>
    </row>
    <row r="5" spans="1:104" ht="13.5" thickTop="1">
      <c r="A5" s="157"/>
      <c r="B5" s="158"/>
      <c r="C5" s="158"/>
      <c r="D5" s="140"/>
      <c r="E5" s="159"/>
      <c r="F5" s="140"/>
      <c r="G5" s="160"/>
    </row>
    <row r="6" spans="1:104">
      <c r="A6" s="161" t="s">
        <v>58</v>
      </c>
      <c r="B6" s="162" t="s">
        <v>59</v>
      </c>
      <c r="C6" s="162" t="s">
        <v>60</v>
      </c>
      <c r="D6" s="162" t="s">
        <v>61</v>
      </c>
      <c r="E6" s="163" t="s">
        <v>62</v>
      </c>
      <c r="F6" s="162" t="s">
        <v>63</v>
      </c>
      <c r="G6" s="164" t="s">
        <v>64</v>
      </c>
    </row>
    <row r="7" spans="1:104">
      <c r="A7" s="165" t="s">
        <v>65</v>
      </c>
      <c r="B7" s="166" t="s">
        <v>66</v>
      </c>
      <c r="C7" s="167" t="s">
        <v>67</v>
      </c>
      <c r="D7" s="168"/>
      <c r="E7" s="169"/>
      <c r="F7" s="169"/>
      <c r="G7" s="170"/>
      <c r="H7" s="171"/>
      <c r="I7" s="171"/>
      <c r="O7" s="172">
        <v>1</v>
      </c>
    </row>
    <row r="8" spans="1:104">
      <c r="A8" s="173">
        <v>1</v>
      </c>
      <c r="B8" s="174" t="s">
        <v>72</v>
      </c>
      <c r="C8" s="175" t="s">
        <v>73</v>
      </c>
      <c r="D8" s="176" t="s">
        <v>74</v>
      </c>
      <c r="E8" s="177">
        <v>1590</v>
      </c>
      <c r="F8" s="177">
        <v>0</v>
      </c>
      <c r="G8" s="178">
        <f>E8*F8</f>
        <v>0</v>
      </c>
      <c r="O8" s="172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0</v>
      </c>
    </row>
    <row r="9" spans="1:104">
      <c r="A9" s="173">
        <v>2</v>
      </c>
      <c r="B9" s="174" t="s">
        <v>75</v>
      </c>
      <c r="C9" s="175" t="s">
        <v>76</v>
      </c>
      <c r="D9" s="176" t="s">
        <v>74</v>
      </c>
      <c r="E9" s="177">
        <v>1590</v>
      </c>
      <c r="F9" s="177">
        <v>0</v>
      </c>
      <c r="G9" s="178">
        <f>E9*F9</f>
        <v>0</v>
      </c>
      <c r="O9" s="172">
        <v>2</v>
      </c>
      <c r="AA9" s="139">
        <v>12</v>
      </c>
      <c r="AB9" s="139">
        <v>0</v>
      </c>
      <c r="AC9" s="139">
        <v>2</v>
      </c>
      <c r="AZ9" s="139">
        <v>1</v>
      </c>
      <c r="BA9" s="139">
        <f>IF(AZ9=1,G9,0)</f>
        <v>0</v>
      </c>
      <c r="BB9" s="139">
        <f>IF(AZ9=2,G9,0)</f>
        <v>0</v>
      </c>
      <c r="BC9" s="139">
        <f>IF(AZ9=3,G9,0)</f>
        <v>0</v>
      </c>
      <c r="BD9" s="139">
        <f>IF(AZ9=4,G9,0)</f>
        <v>0</v>
      </c>
      <c r="BE9" s="139">
        <f>IF(AZ9=5,G9,0)</f>
        <v>0</v>
      </c>
      <c r="CZ9" s="139">
        <v>0</v>
      </c>
    </row>
    <row r="10" spans="1:104">
      <c r="A10" s="173">
        <v>3</v>
      </c>
      <c r="B10" s="174" t="s">
        <v>77</v>
      </c>
      <c r="C10" s="175" t="s">
        <v>78</v>
      </c>
      <c r="D10" s="176" t="s">
        <v>79</v>
      </c>
      <c r="E10" s="177">
        <v>2</v>
      </c>
      <c r="F10" s="177">
        <v>0</v>
      </c>
      <c r="G10" s="178">
        <f>E10*F10</f>
        <v>0</v>
      </c>
      <c r="O10" s="172">
        <v>2</v>
      </c>
      <c r="AA10" s="139">
        <v>12</v>
      </c>
      <c r="AB10" s="139">
        <v>0</v>
      </c>
      <c r="AC10" s="139">
        <v>3</v>
      </c>
      <c r="AZ10" s="139">
        <v>1</v>
      </c>
      <c r="BA10" s="139">
        <f>IF(AZ10=1,G10,0)</f>
        <v>0</v>
      </c>
      <c r="BB10" s="139">
        <f>IF(AZ10=2,G10,0)</f>
        <v>0</v>
      </c>
      <c r="BC10" s="139">
        <f>IF(AZ10=3,G10,0)</f>
        <v>0</v>
      </c>
      <c r="BD10" s="139">
        <f>IF(AZ10=4,G10,0)</f>
        <v>0</v>
      </c>
      <c r="BE10" s="139">
        <f>IF(AZ10=5,G10,0)</f>
        <v>0</v>
      </c>
      <c r="CZ10" s="139">
        <v>0</v>
      </c>
    </row>
    <row r="11" spans="1:104">
      <c r="A11" s="179"/>
      <c r="B11" s="180" t="s">
        <v>69</v>
      </c>
      <c r="C11" s="181" t="str">
        <f>CONCATENATE(B7," ",C7)</f>
        <v>1 Zemní práce</v>
      </c>
      <c r="D11" s="179"/>
      <c r="E11" s="182"/>
      <c r="F11" s="182"/>
      <c r="G11" s="183">
        <f>SUM(G7:G10)</f>
        <v>0</v>
      </c>
      <c r="O11" s="172">
        <v>4</v>
      </c>
      <c r="BA11" s="184">
        <f>SUM(BA7:BA10)</f>
        <v>0</v>
      </c>
      <c r="BB11" s="184">
        <f>SUM(BB7:BB10)</f>
        <v>0</v>
      </c>
      <c r="BC11" s="184">
        <f>SUM(BC7:BC10)</f>
        <v>0</v>
      </c>
      <c r="BD11" s="184">
        <f>SUM(BD7:BD10)</f>
        <v>0</v>
      </c>
      <c r="BE11" s="184">
        <f>SUM(BE7:BE10)</f>
        <v>0</v>
      </c>
    </row>
    <row r="12" spans="1:104">
      <c r="A12" s="165" t="s">
        <v>65</v>
      </c>
      <c r="B12" s="166" t="s">
        <v>80</v>
      </c>
      <c r="C12" s="167" t="s">
        <v>81</v>
      </c>
      <c r="D12" s="168"/>
      <c r="E12" s="169"/>
      <c r="F12" s="169"/>
      <c r="G12" s="170"/>
      <c r="H12" s="171"/>
      <c r="I12" s="171"/>
      <c r="O12" s="172">
        <v>1</v>
      </c>
    </row>
    <row r="13" spans="1:104">
      <c r="A13" s="173">
        <v>4</v>
      </c>
      <c r="B13" s="174" t="s">
        <v>82</v>
      </c>
      <c r="C13" s="175" t="s">
        <v>83</v>
      </c>
      <c r="D13" s="176" t="s">
        <v>74</v>
      </c>
      <c r="E13" s="177">
        <v>1590</v>
      </c>
      <c r="F13" s="177">
        <v>0</v>
      </c>
      <c r="G13" s="178">
        <f>E13*F13</f>
        <v>0</v>
      </c>
      <c r="O13" s="172">
        <v>2</v>
      </c>
      <c r="AA13" s="139">
        <v>12</v>
      </c>
      <c r="AB13" s="139">
        <v>0</v>
      </c>
      <c r="AC13" s="139">
        <v>4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Z13" s="139">
        <v>0.15826000000000001</v>
      </c>
    </row>
    <row r="14" spans="1:104">
      <c r="A14" s="173">
        <v>5</v>
      </c>
      <c r="B14" s="174" t="s">
        <v>84</v>
      </c>
      <c r="C14" s="175" t="s">
        <v>85</v>
      </c>
      <c r="D14" s="176" t="s">
        <v>74</v>
      </c>
      <c r="E14" s="177">
        <v>1590</v>
      </c>
      <c r="F14" s="177">
        <v>0</v>
      </c>
      <c r="G14" s="178">
        <f>E14*F14</f>
        <v>0</v>
      </c>
      <c r="O14" s="172">
        <v>2</v>
      </c>
      <c r="AA14" s="139">
        <v>12</v>
      </c>
      <c r="AB14" s="139">
        <v>0</v>
      </c>
      <c r="AC14" s="139">
        <v>5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Z14" s="139">
        <v>6.0999999999999997E-4</v>
      </c>
    </row>
    <row r="15" spans="1:104">
      <c r="A15" s="173">
        <v>6</v>
      </c>
      <c r="B15" s="174" t="s">
        <v>86</v>
      </c>
      <c r="C15" s="175" t="s">
        <v>87</v>
      </c>
      <c r="D15" s="176" t="s">
        <v>74</v>
      </c>
      <c r="E15" s="177">
        <v>1590</v>
      </c>
      <c r="F15" s="177">
        <v>0</v>
      </c>
      <c r="G15" s="178">
        <f>E15*F15</f>
        <v>0</v>
      </c>
      <c r="O15" s="172">
        <v>2</v>
      </c>
      <c r="AA15" s="139">
        <v>12</v>
      </c>
      <c r="AB15" s="139">
        <v>0</v>
      </c>
      <c r="AC15" s="139">
        <v>6</v>
      </c>
      <c r="AZ15" s="139">
        <v>1</v>
      </c>
      <c r="BA15" s="139">
        <f>IF(AZ15=1,G15,0)</f>
        <v>0</v>
      </c>
      <c r="BB15" s="139">
        <f>IF(AZ15=2,G15,0)</f>
        <v>0</v>
      </c>
      <c r="BC15" s="139">
        <f>IF(AZ15=3,G15,0)</f>
        <v>0</v>
      </c>
      <c r="BD15" s="139">
        <f>IF(AZ15=4,G15,0)</f>
        <v>0</v>
      </c>
      <c r="BE15" s="139">
        <f>IF(AZ15=5,G15,0)</f>
        <v>0</v>
      </c>
      <c r="CZ15" s="139">
        <v>0.12715000000000001</v>
      </c>
    </row>
    <row r="16" spans="1:104">
      <c r="A16" s="179"/>
      <c r="B16" s="180" t="s">
        <v>69</v>
      </c>
      <c r="C16" s="181" t="str">
        <f>CONCATENATE(B12," ",C12)</f>
        <v>5 Komunikace</v>
      </c>
      <c r="D16" s="179"/>
      <c r="E16" s="182"/>
      <c r="F16" s="182"/>
      <c r="G16" s="183">
        <f>SUM(G12:G15)</f>
        <v>0</v>
      </c>
      <c r="O16" s="172">
        <v>4</v>
      </c>
      <c r="BA16" s="184">
        <f>SUM(BA12:BA15)</f>
        <v>0</v>
      </c>
      <c r="BB16" s="184">
        <f>SUM(BB12:BB15)</f>
        <v>0</v>
      </c>
      <c r="BC16" s="184">
        <f>SUM(BC12:BC15)</f>
        <v>0</v>
      </c>
      <c r="BD16" s="184">
        <f>SUM(BD12:BD15)</f>
        <v>0</v>
      </c>
      <c r="BE16" s="184">
        <f>SUM(BE12:BE15)</f>
        <v>0</v>
      </c>
    </row>
    <row r="17" spans="1:104">
      <c r="A17" s="165" t="s">
        <v>65</v>
      </c>
      <c r="B17" s="166" t="s">
        <v>88</v>
      </c>
      <c r="C17" s="167" t="s">
        <v>89</v>
      </c>
      <c r="D17" s="168"/>
      <c r="E17" s="169"/>
      <c r="F17" s="169"/>
      <c r="G17" s="170"/>
      <c r="H17" s="171"/>
      <c r="I17" s="171"/>
      <c r="O17" s="172">
        <v>1</v>
      </c>
    </row>
    <row r="18" spans="1:104">
      <c r="A18" s="173">
        <v>7</v>
      </c>
      <c r="B18" s="174" t="s">
        <v>90</v>
      </c>
      <c r="C18" s="175" t="s">
        <v>91</v>
      </c>
      <c r="D18" s="176" t="s">
        <v>92</v>
      </c>
      <c r="E18" s="177">
        <v>12</v>
      </c>
      <c r="F18" s="177">
        <v>0</v>
      </c>
      <c r="G18" s="178">
        <f>E18*F18</f>
        <v>0</v>
      </c>
      <c r="O18" s="172">
        <v>2</v>
      </c>
      <c r="AA18" s="139">
        <v>12</v>
      </c>
      <c r="AB18" s="139">
        <v>0</v>
      </c>
      <c r="AC18" s="139">
        <v>7</v>
      </c>
      <c r="AZ18" s="139">
        <v>1</v>
      </c>
      <c r="BA18" s="139">
        <f>IF(AZ18=1,G18,0)</f>
        <v>0</v>
      </c>
      <c r="BB18" s="139">
        <f>IF(AZ18=2,G18,0)</f>
        <v>0</v>
      </c>
      <c r="BC18" s="139">
        <f>IF(AZ18=3,G18,0)</f>
        <v>0</v>
      </c>
      <c r="BD18" s="139">
        <f>IF(AZ18=4,G18,0)</f>
        <v>0</v>
      </c>
      <c r="BE18" s="139">
        <f>IF(AZ18=5,G18,0)</f>
        <v>0</v>
      </c>
      <c r="CZ18" s="139">
        <v>0.43381999999999998</v>
      </c>
    </row>
    <row r="19" spans="1:104">
      <c r="A19" s="173">
        <v>8</v>
      </c>
      <c r="B19" s="174" t="s">
        <v>93</v>
      </c>
      <c r="C19" s="175" t="s">
        <v>94</v>
      </c>
      <c r="D19" s="176" t="s">
        <v>92</v>
      </c>
      <c r="E19" s="177">
        <v>5</v>
      </c>
      <c r="F19" s="177">
        <v>0</v>
      </c>
      <c r="G19" s="178">
        <f>E19*F19</f>
        <v>0</v>
      </c>
      <c r="O19" s="172">
        <v>2</v>
      </c>
      <c r="AA19" s="139">
        <v>12</v>
      </c>
      <c r="AB19" s="139">
        <v>0</v>
      </c>
      <c r="AC19" s="139">
        <v>8</v>
      </c>
      <c r="AZ19" s="139">
        <v>1</v>
      </c>
      <c r="BA19" s="139">
        <f>IF(AZ19=1,G19,0)</f>
        <v>0</v>
      </c>
      <c r="BB19" s="139">
        <f>IF(AZ19=2,G19,0)</f>
        <v>0</v>
      </c>
      <c r="BC19" s="139">
        <f>IF(AZ19=3,G19,0)</f>
        <v>0</v>
      </c>
      <c r="BD19" s="139">
        <f>IF(AZ19=4,G19,0)</f>
        <v>0</v>
      </c>
      <c r="BE19" s="139">
        <f>IF(AZ19=5,G19,0)</f>
        <v>0</v>
      </c>
      <c r="CZ19" s="139">
        <v>0.43093999999999999</v>
      </c>
    </row>
    <row r="20" spans="1:104">
      <c r="A20" s="179"/>
      <c r="B20" s="180" t="s">
        <v>69</v>
      </c>
      <c r="C20" s="181" t="str">
        <f>CONCATENATE(B17," ",C17)</f>
        <v>8 Trubní vedení</v>
      </c>
      <c r="D20" s="179"/>
      <c r="E20" s="182"/>
      <c r="F20" s="182"/>
      <c r="G20" s="183">
        <f>SUM(G17:G19)</f>
        <v>0</v>
      </c>
      <c r="O20" s="172">
        <v>4</v>
      </c>
      <c r="BA20" s="184">
        <f>SUM(BA17:BA19)</f>
        <v>0</v>
      </c>
      <c r="BB20" s="184">
        <f>SUM(BB17:BB19)</f>
        <v>0</v>
      </c>
      <c r="BC20" s="184">
        <f>SUM(BC17:BC19)</f>
        <v>0</v>
      </c>
      <c r="BD20" s="184">
        <f>SUM(BD17:BD19)</f>
        <v>0</v>
      </c>
      <c r="BE20" s="184">
        <f>SUM(BE17:BE19)</f>
        <v>0</v>
      </c>
    </row>
    <row r="21" spans="1:104">
      <c r="A21" s="165" t="s">
        <v>65</v>
      </c>
      <c r="B21" s="166" t="s">
        <v>95</v>
      </c>
      <c r="C21" s="167" t="s">
        <v>96</v>
      </c>
      <c r="D21" s="168"/>
      <c r="E21" s="169"/>
      <c r="F21" s="169"/>
      <c r="G21" s="170"/>
      <c r="H21" s="171"/>
      <c r="I21" s="171"/>
      <c r="O21" s="172">
        <v>1</v>
      </c>
    </row>
    <row r="22" spans="1:104">
      <c r="A22" s="173">
        <v>9</v>
      </c>
      <c r="B22" s="174" t="s">
        <v>97</v>
      </c>
      <c r="C22" s="175" t="s">
        <v>98</v>
      </c>
      <c r="D22" s="176" t="s">
        <v>79</v>
      </c>
      <c r="E22" s="177">
        <v>3</v>
      </c>
      <c r="F22" s="177">
        <v>0</v>
      </c>
      <c r="G22" s="178">
        <f>E22*F22</f>
        <v>0</v>
      </c>
      <c r="O22" s="172">
        <v>2</v>
      </c>
      <c r="AA22" s="139">
        <v>12</v>
      </c>
      <c r="AB22" s="139">
        <v>0</v>
      </c>
      <c r="AC22" s="139">
        <v>9</v>
      </c>
      <c r="AZ22" s="139">
        <v>1</v>
      </c>
      <c r="BA22" s="139">
        <f>IF(AZ22=1,G22,0)</f>
        <v>0</v>
      </c>
      <c r="BB22" s="139">
        <f>IF(AZ22=2,G22,0)</f>
        <v>0</v>
      </c>
      <c r="BC22" s="139">
        <f>IF(AZ22=3,G22,0)</f>
        <v>0</v>
      </c>
      <c r="BD22" s="139">
        <f>IF(AZ22=4,G22,0)</f>
        <v>0</v>
      </c>
      <c r="BE22" s="139">
        <f>IF(AZ22=5,G22,0)</f>
        <v>0</v>
      </c>
      <c r="CZ22" s="139">
        <v>0.10674</v>
      </c>
    </row>
    <row r="23" spans="1:104">
      <c r="A23" s="173">
        <v>10</v>
      </c>
      <c r="B23" s="174" t="s">
        <v>99</v>
      </c>
      <c r="C23" s="175" t="s">
        <v>100</v>
      </c>
      <c r="D23" s="176" t="s">
        <v>92</v>
      </c>
      <c r="E23" s="177">
        <v>3.03</v>
      </c>
      <c r="F23" s="177">
        <v>0</v>
      </c>
      <c r="G23" s="178">
        <f>E23*F23</f>
        <v>0</v>
      </c>
      <c r="O23" s="172">
        <v>2</v>
      </c>
      <c r="AA23" s="139">
        <v>12</v>
      </c>
      <c r="AB23" s="139">
        <v>1</v>
      </c>
      <c r="AC23" s="139">
        <v>10</v>
      </c>
      <c r="AZ23" s="139">
        <v>1</v>
      </c>
      <c r="BA23" s="139">
        <f>IF(AZ23=1,G23,0)</f>
        <v>0</v>
      </c>
      <c r="BB23" s="139">
        <f>IF(AZ23=2,G23,0)</f>
        <v>0</v>
      </c>
      <c r="BC23" s="139">
        <f>IF(AZ23=3,G23,0)</f>
        <v>0</v>
      </c>
      <c r="BD23" s="139">
        <f>IF(AZ23=4,G23,0)</f>
        <v>0</v>
      </c>
      <c r="BE23" s="139">
        <f>IF(AZ23=5,G23,0)</f>
        <v>0</v>
      </c>
      <c r="CZ23" s="139">
        <v>1.44</v>
      </c>
    </row>
    <row r="24" spans="1:104">
      <c r="A24" s="173">
        <v>11</v>
      </c>
      <c r="B24" s="174" t="s">
        <v>101</v>
      </c>
      <c r="C24" s="175" t="s">
        <v>102</v>
      </c>
      <c r="D24" s="176" t="s">
        <v>79</v>
      </c>
      <c r="E24" s="177">
        <v>53.6</v>
      </c>
      <c r="F24" s="177">
        <v>0</v>
      </c>
      <c r="G24" s="178">
        <f>E24*F24</f>
        <v>0</v>
      </c>
      <c r="O24" s="172">
        <v>2</v>
      </c>
      <c r="AA24" s="139">
        <v>12</v>
      </c>
      <c r="AB24" s="139">
        <v>0</v>
      </c>
      <c r="AC24" s="139">
        <v>11</v>
      </c>
      <c r="AZ24" s="139">
        <v>1</v>
      </c>
      <c r="BA24" s="139">
        <f>IF(AZ24=1,G24,0)</f>
        <v>0</v>
      </c>
      <c r="BB24" s="139">
        <f>IF(AZ24=2,G24,0)</f>
        <v>0</v>
      </c>
      <c r="BC24" s="139">
        <f>IF(AZ24=3,G24,0)</f>
        <v>0</v>
      </c>
      <c r="BD24" s="139">
        <f>IF(AZ24=4,G24,0)</f>
        <v>0</v>
      </c>
      <c r="BE24" s="139">
        <f>IF(AZ24=5,G24,0)</f>
        <v>0</v>
      </c>
      <c r="CZ24" s="139">
        <v>0</v>
      </c>
    </row>
    <row r="25" spans="1:104">
      <c r="A25" s="173">
        <v>12</v>
      </c>
      <c r="B25" s="174" t="s">
        <v>103</v>
      </c>
      <c r="C25" s="175" t="s">
        <v>104</v>
      </c>
      <c r="D25" s="176" t="s">
        <v>79</v>
      </c>
      <c r="E25" s="177">
        <v>53.6</v>
      </c>
      <c r="F25" s="177">
        <v>0</v>
      </c>
      <c r="G25" s="178">
        <f>E25*F25</f>
        <v>0</v>
      </c>
      <c r="O25" s="172">
        <v>2</v>
      </c>
      <c r="AA25" s="139">
        <v>12</v>
      </c>
      <c r="AB25" s="139">
        <v>0</v>
      </c>
      <c r="AC25" s="139">
        <v>12</v>
      </c>
      <c r="AZ25" s="139">
        <v>1</v>
      </c>
      <c r="BA25" s="139">
        <f>IF(AZ25=1,G25,0)</f>
        <v>0</v>
      </c>
      <c r="BB25" s="139">
        <f>IF(AZ25=2,G25,0)</f>
        <v>0</v>
      </c>
      <c r="BC25" s="139">
        <f>IF(AZ25=3,G25,0)</f>
        <v>0</v>
      </c>
      <c r="BD25" s="139">
        <f>IF(AZ25=4,G25,0)</f>
        <v>0</v>
      </c>
      <c r="BE25" s="139">
        <f>IF(AZ25=5,G25,0)</f>
        <v>0</v>
      </c>
      <c r="CZ25" s="139">
        <v>0</v>
      </c>
    </row>
    <row r="26" spans="1:104">
      <c r="A26" s="173">
        <v>13</v>
      </c>
      <c r="B26" s="174" t="s">
        <v>105</v>
      </c>
      <c r="C26" s="175" t="s">
        <v>106</v>
      </c>
      <c r="D26" s="176" t="s">
        <v>74</v>
      </c>
      <c r="E26" s="177">
        <v>43.25</v>
      </c>
      <c r="F26" s="177">
        <v>0</v>
      </c>
      <c r="G26" s="178">
        <f>E26*F26</f>
        <v>0</v>
      </c>
      <c r="O26" s="172">
        <v>2</v>
      </c>
      <c r="AA26" s="139">
        <v>12</v>
      </c>
      <c r="AB26" s="139">
        <v>0</v>
      </c>
      <c r="AC26" s="139">
        <v>13</v>
      </c>
      <c r="AZ26" s="139">
        <v>1</v>
      </c>
      <c r="BA26" s="139">
        <f>IF(AZ26=1,G26,0)</f>
        <v>0</v>
      </c>
      <c r="BB26" s="139">
        <f>IF(AZ26=2,G26,0)</f>
        <v>0</v>
      </c>
      <c r="BC26" s="139">
        <f>IF(AZ26=3,G26,0)</f>
        <v>0</v>
      </c>
      <c r="BD26" s="139">
        <f>IF(AZ26=4,G26,0)</f>
        <v>0</v>
      </c>
      <c r="BE26" s="139">
        <f>IF(AZ26=5,G26,0)</f>
        <v>0</v>
      </c>
      <c r="CZ26" s="139">
        <v>0</v>
      </c>
    </row>
    <row r="27" spans="1:104">
      <c r="A27" s="173">
        <v>14</v>
      </c>
      <c r="B27" s="174" t="s">
        <v>107</v>
      </c>
      <c r="C27" s="175" t="s">
        <v>108</v>
      </c>
      <c r="D27" s="176" t="s">
        <v>79</v>
      </c>
      <c r="E27" s="177">
        <v>18.75</v>
      </c>
      <c r="F27" s="177">
        <v>0</v>
      </c>
      <c r="G27" s="178">
        <f>E27*F27</f>
        <v>0</v>
      </c>
      <c r="O27" s="172">
        <v>2</v>
      </c>
      <c r="AA27" s="139">
        <v>12</v>
      </c>
      <c r="AB27" s="139">
        <v>0</v>
      </c>
      <c r="AC27" s="139">
        <v>14</v>
      </c>
      <c r="AZ27" s="139">
        <v>1</v>
      </c>
      <c r="BA27" s="139">
        <f>IF(AZ27=1,G27,0)</f>
        <v>0</v>
      </c>
      <c r="BB27" s="139">
        <f>IF(AZ27=2,G27,0)</f>
        <v>0</v>
      </c>
      <c r="BC27" s="139">
        <f>IF(AZ27=3,G27,0)</f>
        <v>0</v>
      </c>
      <c r="BD27" s="139">
        <f>IF(AZ27=4,G27,0)</f>
        <v>0</v>
      </c>
      <c r="BE27" s="139">
        <f>IF(AZ27=5,G27,0)</f>
        <v>0</v>
      </c>
      <c r="CZ27" s="139">
        <v>0</v>
      </c>
    </row>
    <row r="28" spans="1:104" ht="22.5">
      <c r="A28" s="173">
        <v>15</v>
      </c>
      <c r="B28" s="174" t="s">
        <v>109</v>
      </c>
      <c r="C28" s="175" t="s">
        <v>110</v>
      </c>
      <c r="D28" s="176" t="s">
        <v>79</v>
      </c>
      <c r="E28" s="177">
        <v>18.75</v>
      </c>
      <c r="F28" s="177">
        <v>0</v>
      </c>
      <c r="G28" s="178">
        <f>E28*F28</f>
        <v>0</v>
      </c>
      <c r="O28" s="172">
        <v>2</v>
      </c>
      <c r="AA28" s="139">
        <v>12</v>
      </c>
      <c r="AB28" s="139">
        <v>0</v>
      </c>
      <c r="AC28" s="139">
        <v>15</v>
      </c>
      <c r="AZ28" s="139">
        <v>1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3.5E-4</v>
      </c>
    </row>
    <row r="29" spans="1:104" ht="22.5">
      <c r="A29" s="173">
        <v>16</v>
      </c>
      <c r="B29" s="174" t="s">
        <v>111</v>
      </c>
      <c r="C29" s="175" t="s">
        <v>112</v>
      </c>
      <c r="D29" s="176" t="s">
        <v>74</v>
      </c>
      <c r="E29" s="177">
        <v>43.25</v>
      </c>
      <c r="F29" s="177">
        <v>0</v>
      </c>
      <c r="G29" s="178">
        <f>E29*F29</f>
        <v>0</v>
      </c>
      <c r="O29" s="172">
        <v>2</v>
      </c>
      <c r="AA29" s="139">
        <v>12</v>
      </c>
      <c r="AB29" s="139">
        <v>0</v>
      </c>
      <c r="AC29" s="139">
        <v>16</v>
      </c>
      <c r="AZ29" s="139">
        <v>1</v>
      </c>
      <c r="BA29" s="139">
        <f>IF(AZ29=1,G29,0)</f>
        <v>0</v>
      </c>
      <c r="BB29" s="139">
        <f>IF(AZ29=2,G29,0)</f>
        <v>0</v>
      </c>
      <c r="BC29" s="139">
        <f>IF(AZ29=3,G29,0)</f>
        <v>0</v>
      </c>
      <c r="BD29" s="139">
        <f>IF(AZ29=4,G29,0)</f>
        <v>0</v>
      </c>
      <c r="BE29" s="139">
        <f>IF(AZ29=5,G29,0)</f>
        <v>0</v>
      </c>
      <c r="CZ29" s="139">
        <v>7.6000000000000004E-4</v>
      </c>
    </row>
    <row r="30" spans="1:104">
      <c r="A30" s="179"/>
      <c r="B30" s="180" t="s">
        <v>69</v>
      </c>
      <c r="C30" s="181" t="str">
        <f>CONCATENATE(B21," ",C21)</f>
        <v>91 Doplňující práce na komunikaci</v>
      </c>
      <c r="D30" s="179"/>
      <c r="E30" s="182"/>
      <c r="F30" s="182"/>
      <c r="G30" s="183">
        <f>SUM(G21:G29)</f>
        <v>0</v>
      </c>
      <c r="O30" s="172">
        <v>4</v>
      </c>
      <c r="BA30" s="184">
        <f>SUM(BA21:BA29)</f>
        <v>0</v>
      </c>
      <c r="BB30" s="184">
        <f>SUM(BB21:BB29)</f>
        <v>0</v>
      </c>
      <c r="BC30" s="184">
        <f>SUM(BC21:BC29)</f>
        <v>0</v>
      </c>
      <c r="BD30" s="184">
        <f>SUM(BD21:BD29)</f>
        <v>0</v>
      </c>
      <c r="BE30" s="184">
        <f>SUM(BE21:BE29)</f>
        <v>0</v>
      </c>
    </row>
    <row r="31" spans="1:104">
      <c r="A31" s="165" t="s">
        <v>65</v>
      </c>
      <c r="B31" s="166" t="s">
        <v>113</v>
      </c>
      <c r="C31" s="167" t="s">
        <v>114</v>
      </c>
      <c r="D31" s="168"/>
      <c r="E31" s="169"/>
      <c r="F31" s="169"/>
      <c r="G31" s="170"/>
      <c r="H31" s="171"/>
      <c r="I31" s="171"/>
      <c r="O31" s="172">
        <v>1</v>
      </c>
    </row>
    <row r="32" spans="1:104" ht="22.5">
      <c r="A32" s="173">
        <v>17</v>
      </c>
      <c r="B32" s="174" t="s">
        <v>115</v>
      </c>
      <c r="C32" s="175" t="s">
        <v>116</v>
      </c>
      <c r="D32" s="176" t="s">
        <v>74</v>
      </c>
      <c r="E32" s="177">
        <v>71.504999999999995</v>
      </c>
      <c r="F32" s="177">
        <v>0</v>
      </c>
      <c r="G32" s="178">
        <f>E32*F32</f>
        <v>0</v>
      </c>
      <c r="O32" s="172">
        <v>2</v>
      </c>
      <c r="AA32" s="139">
        <v>12</v>
      </c>
      <c r="AB32" s="139">
        <v>0</v>
      </c>
      <c r="AC32" s="139">
        <v>17</v>
      </c>
      <c r="AZ32" s="139">
        <v>1</v>
      </c>
      <c r="BA32" s="139">
        <f>IF(AZ32=1,G32,0)</f>
        <v>0</v>
      </c>
      <c r="BB32" s="139">
        <f>IF(AZ32=2,G32,0)</f>
        <v>0</v>
      </c>
      <c r="BC32" s="139">
        <f>IF(AZ32=3,G32,0)</f>
        <v>0</v>
      </c>
      <c r="BD32" s="139">
        <f>IF(AZ32=4,G32,0)</f>
        <v>0</v>
      </c>
      <c r="BE32" s="139">
        <f>IF(AZ32=5,G32,0)</f>
        <v>0</v>
      </c>
      <c r="CZ32" s="139">
        <v>0</v>
      </c>
    </row>
    <row r="33" spans="1:104">
      <c r="A33" s="179"/>
      <c r="B33" s="180" t="s">
        <v>69</v>
      </c>
      <c r="C33" s="181" t="str">
        <f>CONCATENATE(B31," ",C31)</f>
        <v>93 Dokončovací práce inž.staveb</v>
      </c>
      <c r="D33" s="179"/>
      <c r="E33" s="182"/>
      <c r="F33" s="182"/>
      <c r="G33" s="183">
        <f>SUM(G31:G32)</f>
        <v>0</v>
      </c>
      <c r="O33" s="172">
        <v>4</v>
      </c>
      <c r="BA33" s="184">
        <f>SUM(BA31:BA32)</f>
        <v>0</v>
      </c>
      <c r="BB33" s="184">
        <f>SUM(BB31:BB32)</f>
        <v>0</v>
      </c>
      <c r="BC33" s="184">
        <f>SUM(BC31:BC32)</f>
        <v>0</v>
      </c>
      <c r="BD33" s="184">
        <f>SUM(BD31:BD32)</f>
        <v>0</v>
      </c>
      <c r="BE33" s="184">
        <f>SUM(BE31:BE32)</f>
        <v>0</v>
      </c>
    </row>
    <row r="34" spans="1:104">
      <c r="A34" s="165" t="s">
        <v>65</v>
      </c>
      <c r="B34" s="166" t="s">
        <v>117</v>
      </c>
      <c r="C34" s="167" t="s">
        <v>118</v>
      </c>
      <c r="D34" s="168"/>
      <c r="E34" s="169"/>
      <c r="F34" s="169"/>
      <c r="G34" s="170"/>
      <c r="H34" s="171"/>
      <c r="I34" s="171"/>
      <c r="O34" s="172">
        <v>1</v>
      </c>
    </row>
    <row r="35" spans="1:104">
      <c r="A35" s="173">
        <v>18</v>
      </c>
      <c r="B35" s="174" t="s">
        <v>119</v>
      </c>
      <c r="C35" s="175" t="s">
        <v>120</v>
      </c>
      <c r="D35" s="176" t="s">
        <v>121</v>
      </c>
      <c r="E35" s="177">
        <v>445.49</v>
      </c>
      <c r="F35" s="177">
        <v>0</v>
      </c>
      <c r="G35" s="178">
        <f>E35*F35</f>
        <v>0</v>
      </c>
      <c r="O35" s="172">
        <v>2</v>
      </c>
      <c r="AA35" s="139">
        <v>12</v>
      </c>
      <c r="AB35" s="139">
        <v>0</v>
      </c>
      <c r="AC35" s="139">
        <v>18</v>
      </c>
      <c r="AZ35" s="139">
        <v>1</v>
      </c>
      <c r="BA35" s="139">
        <f>IF(AZ35=1,G35,0)</f>
        <v>0</v>
      </c>
      <c r="BB35" s="139">
        <f>IF(AZ35=2,G35,0)</f>
        <v>0</v>
      </c>
      <c r="BC35" s="139">
        <f>IF(AZ35=3,G35,0)</f>
        <v>0</v>
      </c>
      <c r="BD35" s="139">
        <f>IF(AZ35=4,G35,0)</f>
        <v>0</v>
      </c>
      <c r="BE35" s="139">
        <f>IF(AZ35=5,G35,0)</f>
        <v>0</v>
      </c>
      <c r="CZ35" s="139">
        <v>0</v>
      </c>
    </row>
    <row r="36" spans="1:104">
      <c r="A36" s="173">
        <v>19</v>
      </c>
      <c r="B36" s="174" t="s">
        <v>122</v>
      </c>
      <c r="C36" s="175" t="s">
        <v>123</v>
      </c>
      <c r="D36" s="176" t="s">
        <v>121</v>
      </c>
      <c r="E36" s="177">
        <v>3212.96</v>
      </c>
      <c r="F36" s="177">
        <v>0</v>
      </c>
      <c r="G36" s="178">
        <f>E36*F36</f>
        <v>0</v>
      </c>
      <c r="O36" s="172">
        <v>2</v>
      </c>
      <c r="AA36" s="139">
        <v>12</v>
      </c>
      <c r="AB36" s="139">
        <v>0</v>
      </c>
      <c r="AC36" s="139">
        <v>19</v>
      </c>
      <c r="AZ36" s="139">
        <v>1</v>
      </c>
      <c r="BA36" s="139">
        <f>IF(AZ36=1,G36,0)</f>
        <v>0</v>
      </c>
      <c r="BB36" s="139">
        <f>IF(AZ36=2,G36,0)</f>
        <v>0</v>
      </c>
      <c r="BC36" s="139">
        <f>IF(AZ36=3,G36,0)</f>
        <v>0</v>
      </c>
      <c r="BD36" s="139">
        <f>IF(AZ36=4,G36,0)</f>
        <v>0</v>
      </c>
      <c r="BE36" s="139">
        <f>IF(AZ36=5,G36,0)</f>
        <v>0</v>
      </c>
      <c r="CZ36" s="139">
        <v>0</v>
      </c>
    </row>
    <row r="37" spans="1:104">
      <c r="A37" s="173">
        <v>20</v>
      </c>
      <c r="B37" s="174" t="s">
        <v>124</v>
      </c>
      <c r="C37" s="175" t="s">
        <v>125</v>
      </c>
      <c r="D37" s="176" t="s">
        <v>121</v>
      </c>
      <c r="E37" s="177">
        <v>95.4</v>
      </c>
      <c r="F37" s="177">
        <v>0</v>
      </c>
      <c r="G37" s="178">
        <f>E37*F37</f>
        <v>0</v>
      </c>
      <c r="O37" s="172">
        <v>2</v>
      </c>
      <c r="AA37" s="139">
        <v>12</v>
      </c>
      <c r="AB37" s="139">
        <v>0</v>
      </c>
      <c r="AC37" s="139">
        <v>20</v>
      </c>
      <c r="AZ37" s="139">
        <v>1</v>
      </c>
      <c r="BA37" s="139">
        <f>IF(AZ37=1,G37,0)</f>
        <v>0</v>
      </c>
      <c r="BB37" s="139">
        <f>IF(AZ37=2,G37,0)</f>
        <v>0</v>
      </c>
      <c r="BC37" s="139">
        <f>IF(AZ37=3,G37,0)</f>
        <v>0</v>
      </c>
      <c r="BD37" s="139">
        <f>IF(AZ37=4,G37,0)</f>
        <v>0</v>
      </c>
      <c r="BE37" s="139">
        <f>IF(AZ37=5,G37,0)</f>
        <v>0</v>
      </c>
      <c r="CZ37" s="139">
        <v>0</v>
      </c>
    </row>
    <row r="38" spans="1:104">
      <c r="A38" s="173">
        <v>21</v>
      </c>
      <c r="B38" s="174" t="s">
        <v>126</v>
      </c>
      <c r="C38" s="175" t="s">
        <v>127</v>
      </c>
      <c r="D38" s="176" t="s">
        <v>121</v>
      </c>
      <c r="E38" s="177">
        <v>350.09</v>
      </c>
      <c r="F38" s="177">
        <v>0</v>
      </c>
      <c r="G38" s="178">
        <f>E38*F38</f>
        <v>0</v>
      </c>
      <c r="O38" s="172">
        <v>2</v>
      </c>
      <c r="AA38" s="139">
        <v>12</v>
      </c>
      <c r="AB38" s="139">
        <v>0</v>
      </c>
      <c r="AC38" s="139">
        <v>21</v>
      </c>
      <c r="AZ38" s="139">
        <v>1</v>
      </c>
      <c r="BA38" s="139">
        <f>IF(AZ38=1,G38,0)</f>
        <v>0</v>
      </c>
      <c r="BB38" s="139">
        <f>IF(AZ38=2,G38,0)</f>
        <v>0</v>
      </c>
      <c r="BC38" s="139">
        <f>IF(AZ38=3,G38,0)</f>
        <v>0</v>
      </c>
      <c r="BD38" s="139">
        <f>IF(AZ38=4,G38,0)</f>
        <v>0</v>
      </c>
      <c r="BE38" s="139">
        <f>IF(AZ38=5,G38,0)</f>
        <v>0</v>
      </c>
      <c r="CZ38" s="139">
        <v>0</v>
      </c>
    </row>
    <row r="39" spans="1:104">
      <c r="A39" s="179"/>
      <c r="B39" s="180" t="s">
        <v>69</v>
      </c>
      <c r="C39" s="181" t="str">
        <f>CONCATENATE(B34," ",C34)</f>
        <v>96 Bourání konstrukcí</v>
      </c>
      <c r="D39" s="179"/>
      <c r="E39" s="182"/>
      <c r="F39" s="182"/>
      <c r="G39" s="183">
        <f>SUM(G34:G38)</f>
        <v>0</v>
      </c>
      <c r="O39" s="172">
        <v>4</v>
      </c>
      <c r="BA39" s="184">
        <f>SUM(BA34:BA38)</f>
        <v>0</v>
      </c>
      <c r="BB39" s="184">
        <f>SUM(BB34:BB38)</f>
        <v>0</v>
      </c>
      <c r="BC39" s="184">
        <f>SUM(BC34:BC38)</f>
        <v>0</v>
      </c>
      <c r="BD39" s="184">
        <f>SUM(BD34:BD38)</f>
        <v>0</v>
      </c>
      <c r="BE39" s="184">
        <f>SUM(BE34:BE38)</f>
        <v>0</v>
      </c>
    </row>
    <row r="40" spans="1:104">
      <c r="A40" s="165" t="s">
        <v>65</v>
      </c>
      <c r="B40" s="166" t="s">
        <v>128</v>
      </c>
      <c r="C40" s="167" t="s">
        <v>129</v>
      </c>
      <c r="D40" s="168"/>
      <c r="E40" s="169"/>
      <c r="F40" s="169"/>
      <c r="G40" s="170"/>
      <c r="H40" s="171"/>
      <c r="I40" s="171"/>
      <c r="O40" s="172">
        <v>1</v>
      </c>
    </row>
    <row r="41" spans="1:104">
      <c r="A41" s="173">
        <v>22</v>
      </c>
      <c r="B41" s="174" t="s">
        <v>130</v>
      </c>
      <c r="C41" s="175" t="s">
        <v>131</v>
      </c>
      <c r="D41" s="176" t="s">
        <v>121</v>
      </c>
      <c r="E41" s="177">
        <v>468.36</v>
      </c>
      <c r="F41" s="177">
        <v>0</v>
      </c>
      <c r="G41" s="178">
        <f>E41*F41</f>
        <v>0</v>
      </c>
      <c r="O41" s="172">
        <v>2</v>
      </c>
      <c r="AA41" s="139">
        <v>12</v>
      </c>
      <c r="AB41" s="139">
        <v>0</v>
      </c>
      <c r="AC41" s="139">
        <v>22</v>
      </c>
      <c r="AZ41" s="139">
        <v>1</v>
      </c>
      <c r="BA41" s="139">
        <f>IF(AZ41=1,G41,0)</f>
        <v>0</v>
      </c>
      <c r="BB41" s="139">
        <f>IF(AZ41=2,G41,0)</f>
        <v>0</v>
      </c>
      <c r="BC41" s="139">
        <f>IF(AZ41=3,G41,0)</f>
        <v>0</v>
      </c>
      <c r="BD41" s="139">
        <f>IF(AZ41=4,G41,0)</f>
        <v>0</v>
      </c>
      <c r="BE41" s="139">
        <f>IF(AZ41=5,G41,0)</f>
        <v>0</v>
      </c>
      <c r="CZ41" s="139">
        <v>0</v>
      </c>
    </row>
    <row r="42" spans="1:104">
      <c r="A42" s="179"/>
      <c r="B42" s="180" t="s">
        <v>69</v>
      </c>
      <c r="C42" s="181" t="str">
        <f>CONCATENATE(B40," ",C40)</f>
        <v>99 Staveništní přesun hmot</v>
      </c>
      <c r="D42" s="179"/>
      <c r="E42" s="182"/>
      <c r="F42" s="182"/>
      <c r="G42" s="183">
        <f>SUM(G40:G41)</f>
        <v>0</v>
      </c>
      <c r="O42" s="172">
        <v>4</v>
      </c>
      <c r="BA42" s="184">
        <f>SUM(BA40:BA41)</f>
        <v>0</v>
      </c>
      <c r="BB42" s="184">
        <f>SUM(BB40:BB41)</f>
        <v>0</v>
      </c>
      <c r="BC42" s="184">
        <f>SUM(BC40:BC41)</f>
        <v>0</v>
      </c>
      <c r="BD42" s="184">
        <f>SUM(BD40:BD41)</f>
        <v>0</v>
      </c>
      <c r="BE42" s="184">
        <f>SUM(BE40:BE41)</f>
        <v>0</v>
      </c>
    </row>
    <row r="43" spans="1:104">
      <c r="A43" s="165" t="s">
        <v>65</v>
      </c>
      <c r="B43" s="166" t="s">
        <v>132</v>
      </c>
      <c r="C43" s="167" t="s">
        <v>133</v>
      </c>
      <c r="D43" s="168"/>
      <c r="E43" s="169"/>
      <c r="F43" s="169"/>
      <c r="G43" s="170"/>
      <c r="H43" s="171"/>
      <c r="I43" s="171"/>
      <c r="O43" s="172">
        <v>1</v>
      </c>
    </row>
    <row r="44" spans="1:104">
      <c r="A44" s="173">
        <v>23</v>
      </c>
      <c r="B44" s="174" t="s">
        <v>134</v>
      </c>
      <c r="C44" s="175" t="s">
        <v>135</v>
      </c>
      <c r="D44" s="176" t="s">
        <v>68</v>
      </c>
      <c r="E44" s="177">
        <v>9</v>
      </c>
      <c r="F44" s="177">
        <v>0</v>
      </c>
      <c r="G44" s="178">
        <f>E44*F44</f>
        <v>0</v>
      </c>
      <c r="O44" s="172">
        <v>2</v>
      </c>
      <c r="AA44" s="139">
        <v>12</v>
      </c>
      <c r="AB44" s="139">
        <v>0</v>
      </c>
      <c r="AC44" s="139">
        <v>23</v>
      </c>
      <c r="AZ44" s="139">
        <v>1</v>
      </c>
      <c r="BA44" s="139">
        <f>IF(AZ44=1,G44,0)</f>
        <v>0</v>
      </c>
      <c r="BB44" s="139">
        <f>IF(AZ44=2,G44,0)</f>
        <v>0</v>
      </c>
      <c r="BC44" s="139">
        <f>IF(AZ44=3,G44,0)</f>
        <v>0</v>
      </c>
      <c r="BD44" s="139">
        <f>IF(AZ44=4,G44,0)</f>
        <v>0</v>
      </c>
      <c r="BE44" s="139">
        <f>IF(AZ44=5,G44,0)</f>
        <v>0</v>
      </c>
      <c r="CZ44" s="139">
        <v>6.6000000000000003E-2</v>
      </c>
    </row>
    <row r="45" spans="1:104">
      <c r="A45" s="173">
        <v>24</v>
      </c>
      <c r="B45" s="174" t="s">
        <v>136</v>
      </c>
      <c r="C45" s="175" t="s">
        <v>137</v>
      </c>
      <c r="D45" s="176" t="s">
        <v>138</v>
      </c>
      <c r="E45" s="177">
        <v>270</v>
      </c>
      <c r="F45" s="177">
        <v>0</v>
      </c>
      <c r="G45" s="178">
        <f>E45*F45</f>
        <v>0</v>
      </c>
      <c r="O45" s="172">
        <v>2</v>
      </c>
      <c r="AA45" s="139">
        <v>12</v>
      </c>
      <c r="AB45" s="139">
        <v>0</v>
      </c>
      <c r="AC45" s="139">
        <v>24</v>
      </c>
      <c r="AZ45" s="139">
        <v>1</v>
      </c>
      <c r="BA45" s="139">
        <f>IF(AZ45=1,G45,0)</f>
        <v>0</v>
      </c>
      <c r="BB45" s="139">
        <f>IF(AZ45=2,G45,0)</f>
        <v>0</v>
      </c>
      <c r="BC45" s="139">
        <f>IF(AZ45=3,G45,0)</f>
        <v>0</v>
      </c>
      <c r="BD45" s="139">
        <f>IF(AZ45=4,G45,0)</f>
        <v>0</v>
      </c>
      <c r="BE45" s="139">
        <f>IF(AZ45=5,G45,0)</f>
        <v>0</v>
      </c>
      <c r="CZ45" s="139">
        <v>0</v>
      </c>
    </row>
    <row r="46" spans="1:104">
      <c r="A46" s="179"/>
      <c r="B46" s="180" t="s">
        <v>69</v>
      </c>
      <c r="C46" s="181" t="str">
        <f>CONCATENATE(B43," ",C43)</f>
        <v>VRN1 Zařízení staveniště</v>
      </c>
      <c r="D46" s="179"/>
      <c r="E46" s="182"/>
      <c r="F46" s="182"/>
      <c r="G46" s="183">
        <f>SUM(G43:G45)</f>
        <v>0</v>
      </c>
      <c r="O46" s="172">
        <v>4</v>
      </c>
      <c r="BA46" s="184">
        <f>SUM(BA43:BA45)</f>
        <v>0</v>
      </c>
      <c r="BB46" s="184">
        <f>SUM(BB43:BB45)</f>
        <v>0</v>
      </c>
      <c r="BC46" s="184">
        <f>SUM(BC43:BC45)</f>
        <v>0</v>
      </c>
      <c r="BD46" s="184">
        <f>SUM(BD43:BD45)</f>
        <v>0</v>
      </c>
      <c r="BE46" s="184">
        <f>SUM(BE43:BE45)</f>
        <v>0</v>
      </c>
    </row>
    <row r="47" spans="1:104">
      <c r="A47" s="140"/>
      <c r="B47" s="140"/>
      <c r="C47" s="140"/>
      <c r="D47" s="140"/>
      <c r="E47" s="140"/>
      <c r="F47" s="140"/>
      <c r="G47" s="140"/>
    </row>
    <row r="48" spans="1:104">
      <c r="E48" s="139"/>
    </row>
    <row r="49" spans="5:5">
      <c r="E49" s="139"/>
    </row>
    <row r="50" spans="5:5">
      <c r="E50" s="139"/>
    </row>
    <row r="51" spans="5:5">
      <c r="E51" s="139"/>
    </row>
    <row r="52" spans="5:5">
      <c r="E52" s="139"/>
    </row>
    <row r="53" spans="5:5">
      <c r="E53" s="139"/>
    </row>
    <row r="54" spans="5:5">
      <c r="E54" s="139"/>
    </row>
    <row r="55" spans="5:5">
      <c r="E55" s="139"/>
    </row>
    <row r="56" spans="5:5">
      <c r="E56" s="139"/>
    </row>
    <row r="57" spans="5:5">
      <c r="E57" s="139"/>
    </row>
    <row r="58" spans="5:5">
      <c r="E58" s="139"/>
    </row>
    <row r="59" spans="5:5">
      <c r="E59" s="139"/>
    </row>
    <row r="60" spans="5:5">
      <c r="E60" s="139"/>
    </row>
    <row r="61" spans="5:5">
      <c r="E61" s="139"/>
    </row>
    <row r="62" spans="5:5">
      <c r="E62" s="139"/>
    </row>
    <row r="63" spans="5:5">
      <c r="E63" s="139"/>
    </row>
    <row r="64" spans="5:5">
      <c r="E64" s="139"/>
    </row>
    <row r="65" spans="1:7">
      <c r="E65" s="139"/>
    </row>
    <row r="66" spans="1:7">
      <c r="E66" s="139"/>
    </row>
    <row r="67" spans="1:7">
      <c r="E67" s="139"/>
    </row>
    <row r="68" spans="1:7">
      <c r="E68" s="139"/>
    </row>
    <row r="69" spans="1:7">
      <c r="E69" s="139"/>
    </row>
    <row r="70" spans="1:7">
      <c r="A70" s="185"/>
      <c r="B70" s="185"/>
      <c r="C70" s="185"/>
      <c r="D70" s="185"/>
      <c r="E70" s="185"/>
      <c r="F70" s="185"/>
      <c r="G70" s="185"/>
    </row>
    <row r="71" spans="1:7">
      <c r="A71" s="185"/>
      <c r="B71" s="185"/>
      <c r="C71" s="185"/>
      <c r="D71" s="185"/>
      <c r="E71" s="185"/>
      <c r="F71" s="185"/>
      <c r="G71" s="185"/>
    </row>
    <row r="72" spans="1:7">
      <c r="A72" s="185"/>
      <c r="B72" s="185"/>
      <c r="C72" s="185"/>
      <c r="D72" s="185"/>
      <c r="E72" s="185"/>
      <c r="F72" s="185"/>
      <c r="G72" s="185"/>
    </row>
    <row r="73" spans="1:7">
      <c r="A73" s="185"/>
      <c r="B73" s="185"/>
      <c r="C73" s="185"/>
      <c r="D73" s="185"/>
      <c r="E73" s="185"/>
      <c r="F73" s="185"/>
      <c r="G73" s="185"/>
    </row>
    <row r="74" spans="1:7">
      <c r="E74" s="139"/>
    </row>
    <row r="75" spans="1:7">
      <c r="E75" s="139"/>
    </row>
    <row r="76" spans="1:7">
      <c r="E76" s="139"/>
    </row>
    <row r="77" spans="1:7">
      <c r="E77" s="139"/>
    </row>
    <row r="78" spans="1:7">
      <c r="E78" s="139"/>
    </row>
    <row r="79" spans="1:7">
      <c r="E79" s="139"/>
    </row>
    <row r="80" spans="1:7">
      <c r="E80" s="139"/>
    </row>
    <row r="81" spans="5:5">
      <c r="E81" s="139"/>
    </row>
    <row r="82" spans="5:5">
      <c r="E82" s="139"/>
    </row>
    <row r="83" spans="5:5">
      <c r="E83" s="139"/>
    </row>
    <row r="84" spans="5:5">
      <c r="E84" s="139"/>
    </row>
    <row r="85" spans="5:5">
      <c r="E85" s="139"/>
    </row>
    <row r="86" spans="5:5">
      <c r="E86" s="139"/>
    </row>
    <row r="87" spans="5:5">
      <c r="E87" s="139"/>
    </row>
    <row r="88" spans="5:5">
      <c r="E88" s="139"/>
    </row>
    <row r="89" spans="5:5">
      <c r="E89" s="139"/>
    </row>
    <row r="90" spans="5:5">
      <c r="E90" s="139"/>
    </row>
    <row r="91" spans="5:5">
      <c r="E91" s="139"/>
    </row>
    <row r="92" spans="5:5">
      <c r="E92" s="139"/>
    </row>
    <row r="93" spans="5:5">
      <c r="E93" s="139"/>
    </row>
    <row r="94" spans="5:5">
      <c r="E94" s="139"/>
    </row>
    <row r="95" spans="5:5">
      <c r="E95" s="139"/>
    </row>
    <row r="96" spans="5:5">
      <c r="E96" s="139"/>
    </row>
    <row r="97" spans="1:7">
      <c r="E97" s="139"/>
    </row>
    <row r="98" spans="1:7">
      <c r="E98" s="139"/>
    </row>
    <row r="99" spans="1:7">
      <c r="E99" s="139"/>
    </row>
    <row r="100" spans="1:7">
      <c r="E100" s="139"/>
    </row>
    <row r="101" spans="1:7">
      <c r="E101" s="139"/>
    </row>
    <row r="102" spans="1:7">
      <c r="E102" s="139"/>
    </row>
    <row r="103" spans="1:7">
      <c r="E103" s="139"/>
    </row>
    <row r="104" spans="1:7">
      <c r="E104" s="139"/>
    </row>
    <row r="105" spans="1:7">
      <c r="A105" s="186"/>
      <c r="B105" s="186"/>
    </row>
    <row r="106" spans="1:7">
      <c r="A106" s="185"/>
      <c r="B106" s="185"/>
      <c r="C106" s="188"/>
      <c r="D106" s="188"/>
      <c r="E106" s="189"/>
      <c r="F106" s="188"/>
      <c r="G106" s="190"/>
    </row>
    <row r="107" spans="1:7">
      <c r="A107" s="191"/>
      <c r="B107" s="191"/>
      <c r="C107" s="185"/>
      <c r="D107" s="185"/>
      <c r="E107" s="192"/>
      <c r="F107" s="185"/>
      <c r="G107" s="185"/>
    </row>
    <row r="108" spans="1:7">
      <c r="A108" s="185"/>
      <c r="B108" s="185"/>
      <c r="C108" s="185"/>
      <c r="D108" s="185"/>
      <c r="E108" s="192"/>
      <c r="F108" s="185"/>
      <c r="G108" s="185"/>
    </row>
    <row r="109" spans="1:7">
      <c r="A109" s="185"/>
      <c r="B109" s="185"/>
      <c r="C109" s="185"/>
      <c r="D109" s="185"/>
      <c r="E109" s="192"/>
      <c r="F109" s="185"/>
      <c r="G109" s="185"/>
    </row>
    <row r="110" spans="1:7">
      <c r="A110" s="185"/>
      <c r="B110" s="185"/>
      <c r="C110" s="185"/>
      <c r="D110" s="185"/>
      <c r="E110" s="192"/>
      <c r="F110" s="185"/>
      <c r="G110" s="185"/>
    </row>
    <row r="111" spans="1:7">
      <c r="A111" s="185"/>
      <c r="B111" s="185"/>
      <c r="C111" s="185"/>
      <c r="D111" s="185"/>
      <c r="E111" s="192"/>
      <c r="F111" s="185"/>
      <c r="G111" s="185"/>
    </row>
    <row r="112" spans="1:7">
      <c r="A112" s="185"/>
      <c r="B112" s="185"/>
      <c r="C112" s="185"/>
      <c r="D112" s="185"/>
      <c r="E112" s="192"/>
      <c r="F112" s="185"/>
      <c r="G112" s="185"/>
    </row>
    <row r="113" spans="1:7">
      <c r="A113" s="185"/>
      <c r="B113" s="185"/>
      <c r="C113" s="185"/>
      <c r="D113" s="185"/>
      <c r="E113" s="192"/>
      <c r="F113" s="185"/>
      <c r="G113" s="185"/>
    </row>
    <row r="114" spans="1:7">
      <c r="A114" s="185"/>
      <c r="B114" s="185"/>
      <c r="C114" s="185"/>
      <c r="D114" s="185"/>
      <c r="E114" s="192"/>
      <c r="F114" s="185"/>
      <c r="G114" s="185"/>
    </row>
    <row r="115" spans="1:7">
      <c r="A115" s="185"/>
      <c r="B115" s="185"/>
      <c r="C115" s="185"/>
      <c r="D115" s="185"/>
      <c r="E115" s="192"/>
      <c r="F115" s="185"/>
      <c r="G115" s="185"/>
    </row>
    <row r="116" spans="1:7">
      <c r="A116" s="185"/>
      <c r="B116" s="185"/>
      <c r="C116" s="185"/>
      <c r="D116" s="185"/>
      <c r="E116" s="192"/>
      <c r="F116" s="185"/>
      <c r="G116" s="185"/>
    </row>
    <row r="117" spans="1:7">
      <c r="A117" s="185"/>
      <c r="B117" s="185"/>
      <c r="C117" s="185"/>
      <c r="D117" s="185"/>
      <c r="E117" s="192"/>
      <c r="F117" s="185"/>
      <c r="G117" s="185"/>
    </row>
    <row r="118" spans="1:7">
      <c r="A118" s="185"/>
      <c r="B118" s="185"/>
      <c r="C118" s="185"/>
      <c r="D118" s="185"/>
      <c r="E118" s="192"/>
      <c r="F118" s="185"/>
      <c r="G118" s="185"/>
    </row>
    <row r="119" spans="1:7">
      <c r="A119" s="185"/>
      <c r="B119" s="185"/>
      <c r="C119" s="185"/>
      <c r="D119" s="185"/>
      <c r="E119" s="192"/>
      <c r="F119" s="185"/>
      <c r="G119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Švecová</dc:creator>
  <cp:lastModifiedBy>Martina Švecová</cp:lastModifiedBy>
  <dcterms:created xsi:type="dcterms:W3CDTF">2014-07-31T10:54:43Z</dcterms:created>
  <dcterms:modified xsi:type="dcterms:W3CDTF">2014-07-31T10:55:34Z</dcterms:modified>
</cp:coreProperties>
</file>