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3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<sst xmlns="http://schemas.openxmlformats.org/spreadsheetml/2006/main" count="466" uniqueCount="235">
  <si>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</si>
  <si>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</si>
  <si>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</si>
  <si>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</si>
  <si>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</si>
  <si>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</si>
  <si>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</si>
  <si>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</si>
  <si>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</si>
  <si>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</si>
  <si>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</si>
  <si>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</si>
  <si>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</si>
  <si>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</si>
  <si>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</si>
  <si>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</si>
  <si>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</si>
  <si>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</si>
  <si>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</si>
  <si>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</si>
  <si>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</si>
  <si>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T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</si>
  <si>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</si>
  <si>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</si>
  <si>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</si>
  <si>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</si>
  <si>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</si>
  <si>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</si>
  <si>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</si>
  <si>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</si>
  <si>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</si>
  <si>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</si>
  <si>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</si>
  <si>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</si>
  <si>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</si>
  <si>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</si>
  <si>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</si>
  <si>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</si>
  <si>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</si>
  <si>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</si>
  <si>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</si>
  <si>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</si>
  <si>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</si>
  <si>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</si>
  <si>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</si>
  <si>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</si>
  <si>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</si>
  <si>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</si>
  <si>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</si>
  <si>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</si>
  <si>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</si>
  <si>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</si>
  <si>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</si>
  <si>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</si>
  <si>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</si>
  <si>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</si>
  <si>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</si>
  <si>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</si>
  <si>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</si>
  <si>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</si>
  <si>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</si>
  <si>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</si>
  <si>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</si>
  <si>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</si>
  <si>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</si>
  <si>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</si>
  <si>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</si>
  <si>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</si>
  <si>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</si>
  <si>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</si>
  <si>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</si>
  <si>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</si>
  <si>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</si>
  <si>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</si>
  <si>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</si>
  <si>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</si>
  <si>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</si>
  <si>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</si>
  <si>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</si>
  <si>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</si>
  <si>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</si>
  <si>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</si>
  <si>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</si>
  <si>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</si>
  <si>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2689</t>
  </si>
  <si>
    <t>Orient-Opavská 51,Krnov-oprava výkladců a dveří</t>
  </si>
  <si>
    <t>Výměna výkladců</t>
  </si>
  <si>
    <t>Stavební práce</t>
  </si>
  <si>
    <t>3</t>
  </si>
  <si>
    <t>Svislé a kompletní konstrukce</t>
  </si>
  <si>
    <t>319 20-1311</t>
  </si>
  <si>
    <t>Vyrovnání nerovného povrchu zdiva tl do 30 mm maltou</t>
  </si>
  <si>
    <t>m2</t>
  </si>
  <si>
    <t>10,266  'Viz  96/4 (978013191)'</t>
  </si>
  <si>
    <t>Nabídka</t>
  </si>
  <si>
    <t>Napojení zděné polopříčky na výkladec</t>
  </si>
  <si>
    <t>kpl</t>
  </si>
  <si>
    <t>6</t>
  </si>
  <si>
    <t>Úpravy povrchů, podlahy a osazení výplně otvorů</t>
  </si>
  <si>
    <t>612 42-5931</t>
  </si>
  <si>
    <t>Omítka vápenná štuková vnitřního ostění okenního nebo dveřního</t>
  </si>
  <si>
    <t>629 99-1001</t>
  </si>
  <si>
    <t>Zakrytí podélných ploch fólií volně položenou</t>
  </si>
  <si>
    <t>Úprava stávajícího obkladu v místě napojení na výplně</t>
  </si>
  <si>
    <t>764</t>
  </si>
  <si>
    <t>Konstrukce klempířské</t>
  </si>
  <si>
    <t>764 41-0220</t>
  </si>
  <si>
    <t>Oplechování parapetů Pz rš 160 mm včetně rohů</t>
  </si>
  <si>
    <t>m</t>
  </si>
  <si>
    <t>1,96+2,00*3+1,00*3+1,72+2,80*2</t>
  </si>
  <si>
    <t>764 41-0850</t>
  </si>
  <si>
    <t>Demontáž oplechování parapetu rš do 330 mm</t>
  </si>
  <si>
    <t>998 76-4201</t>
  </si>
  <si>
    <t>Přesun hmot procentní pro konstrukce klempířské v objektech v do 6 m</t>
  </si>
  <si>
    <t>%</t>
  </si>
  <si>
    <t>766</t>
  </si>
  <si>
    <t>Konstrukce truhlářské</t>
  </si>
  <si>
    <t>766 69-4114</t>
  </si>
  <si>
    <t>Montáž parapetních desek dřevěných, laminovaných šířky do 30 cm délky přes 2,6 m</t>
  </si>
  <si>
    <t>kus</t>
  </si>
  <si>
    <t>1+3+3+1+2</t>
  </si>
  <si>
    <t>766 69-9613</t>
  </si>
  <si>
    <t>DMT  dřevěných  parapetních desek</t>
  </si>
  <si>
    <t>998 76-6201</t>
  </si>
  <si>
    <t>Přesun hmot procentní pro konstrukce truhlářské v objektech v do 6 m</t>
  </si>
  <si>
    <t>Dodávka+montáž plastových výkladců se zasklením izolačním sklem (čiré) a plnou izol.výplní tl.40mm</t>
  </si>
  <si>
    <t>1,96*2,400</t>
  </si>
  <si>
    <t>2,00*2,400*3</t>
  </si>
  <si>
    <t>1,00*2,400*3</t>
  </si>
  <si>
    <t>1,060*1,070</t>
  </si>
  <si>
    <t>1,720*2,400</t>
  </si>
  <si>
    <t>2,80*2,14*2</t>
  </si>
  <si>
    <t>Dřevěná konstrukce vyrovnávací rampy a plochy před vstupem</t>
  </si>
  <si>
    <t>2,55*2,00</t>
  </si>
  <si>
    <t>1/1</t>
  </si>
  <si>
    <t>bm</t>
  </si>
  <si>
    <t>1/2</t>
  </si>
  <si>
    <t>Koncovka PVC k parapetním deskám 200 mm</t>
  </si>
  <si>
    <t>767</t>
  </si>
  <si>
    <t>Konstrukce zámečnické</t>
  </si>
  <si>
    <t>767 64-9191</t>
  </si>
  <si>
    <t>Montáž dveří - samozavírače hydraulického</t>
  </si>
  <si>
    <t>767 64-9194</t>
  </si>
  <si>
    <t>Montáž dveří - madla</t>
  </si>
  <si>
    <t>767 64-9195</t>
  </si>
  <si>
    <t>Dodávka+Montáž dveří - bezpečnostní  zámek</t>
  </si>
  <si>
    <t>767 89-6920</t>
  </si>
  <si>
    <t>Montáž těsnění   silikonem</t>
  </si>
  <si>
    <t>18,280  'Viz  766/4 (766694114)'</t>
  </si>
  <si>
    <t>767 99-5102</t>
  </si>
  <si>
    <t>Montáž atypických zámečnických konstrukcí hmotnosti do 10 kg</t>
  </si>
  <si>
    <t>kg</t>
  </si>
  <si>
    <t>vodící tyč u rampy 50/4</t>
  </si>
  <si>
    <t>5,52*1,4</t>
  </si>
  <si>
    <t>úchyty</t>
  </si>
  <si>
    <t>998 76-7201</t>
  </si>
  <si>
    <t>Přesun hmot procentní pro zámečnické konstrukce v objektech v do 6 m</t>
  </si>
  <si>
    <t>Vstupní hliníkové dveře 90/2100 včetně izolačního zasklení</t>
  </si>
  <si>
    <t>Ztužující sloupky 60/60/3 včetně zateplení a krycí lišty</t>
  </si>
  <si>
    <t>Zavírač dveří hydraulický D 510 12 bílý + stavěč</t>
  </si>
  <si>
    <t>2/1</t>
  </si>
  <si>
    <t>Madlo invalidní rovné č 8. bílé 80 cm</t>
  </si>
  <si>
    <t>4/1</t>
  </si>
  <si>
    <t>Silikon pro okna a spáry Perennator transparent FA 101 310 ml</t>
  </si>
  <si>
    <t>5/1</t>
  </si>
  <si>
    <t>Dodávka atypických výrobků</t>
  </si>
  <si>
    <t>Kg</t>
  </si>
  <si>
    <t>783</t>
  </si>
  <si>
    <t>Nátěry</t>
  </si>
  <si>
    <t>783 52-2000</t>
  </si>
  <si>
    <t>Nátěry syntetické klempířských konstrukcí barva standardní dvojnásobné a základní</t>
  </si>
  <si>
    <t>(1,96+2,00*3+1,00*3+1,72+2,80*2)*0,12</t>
  </si>
  <si>
    <t>784</t>
  </si>
  <si>
    <t>Malby</t>
  </si>
  <si>
    <t>784 44-1001</t>
  </si>
  <si>
    <t>Malby latexové bílé DÜFA otěruvzdorné dvojnásobné s penetrací v místnostech v do 3,8 m</t>
  </si>
  <si>
    <t>10,266  'Viz  6/1 (612425931)'</t>
  </si>
  <si>
    <t>786</t>
  </si>
  <si>
    <t>Lokální vytápění</t>
  </si>
  <si>
    <t>786 61-2200</t>
  </si>
  <si>
    <t>Montáž zastiňujících rolet z textilií nebo umělých tkanin</t>
  </si>
  <si>
    <t>2,80*2,140*2</t>
  </si>
  <si>
    <t>786 61-2201</t>
  </si>
  <si>
    <t>Demontáž zastiňujících rolet z textilií nebo umělých tkanin</t>
  </si>
  <si>
    <t>998 78-6201</t>
  </si>
  <si>
    <t>Přesun hmot procentní pro čalounické úpravy v objektech v do 6 m</t>
  </si>
  <si>
    <t>9</t>
  </si>
  <si>
    <t>Ostatní konstrukce a práce bourací, přesun hmot, lešení</t>
  </si>
  <si>
    <t>952 90-1111</t>
  </si>
  <si>
    <t>Vyčištění budov bytové a občanské výstavby při výšce podlaží do 4 m</t>
  </si>
  <si>
    <t>(8,02+1,06+4,75)*2,00</t>
  </si>
  <si>
    <t>(5,06+0,27+1,78)*2,00</t>
  </si>
  <si>
    <t>96</t>
  </si>
  <si>
    <t>Bourání konstrukcí</t>
  </si>
  <si>
    <t>968 07-1112</t>
  </si>
  <si>
    <t>Vyvěšení nebo zavěšení kovových křídel oken pl do 1,5 m2</t>
  </si>
  <si>
    <t>4</t>
  </si>
  <si>
    <t>968 07-1125</t>
  </si>
  <si>
    <t>Vyvěšení nebo zavěšení kovových křídel dveří pl do 2 m2</t>
  </si>
  <si>
    <t>968 07-2455</t>
  </si>
  <si>
    <t>Vybourání kovových dveřních zárubní pl do 2 m2</t>
  </si>
  <si>
    <t>1,06*2,10</t>
  </si>
  <si>
    <t>968 07-2747</t>
  </si>
  <si>
    <t>Vybourání výkladních stěn kovových pevných nebo otevíratelných pl přes 4 m2</t>
  </si>
  <si>
    <t>1,96*2,40</t>
  </si>
  <si>
    <t>1,00*2,40*3</t>
  </si>
  <si>
    <t>1,72*2,40</t>
  </si>
  <si>
    <t>978 01-3191</t>
  </si>
  <si>
    <t>Otlučení vnitřních omítek stěn MV nebo MVC stěn v rozsahu do 100 %</t>
  </si>
  <si>
    <t>(1,96+2*2,40)*0,15</t>
  </si>
  <si>
    <t>(2,00+2*2,40)*0,15*3</t>
  </si>
  <si>
    <t>(1,00+2*2,40)*0,15*3</t>
  </si>
  <si>
    <t>(1,060+2*1,070)*0,15</t>
  </si>
  <si>
    <t>(1,72+2*2,40)*0,15</t>
  </si>
  <si>
    <t>(2,80+2*2,14)*0,15*2</t>
  </si>
  <si>
    <t>979 08-1111</t>
  </si>
  <si>
    <t>Odvoz suti a vybouraných hmot na skládku do 1 km</t>
  </si>
  <si>
    <t>t</t>
  </si>
  <si>
    <t>979 08-1121</t>
  </si>
  <si>
    <t>Odvoz suti a vybouraných hmot na skládku ZKD 1 km přes 1 km</t>
  </si>
  <si>
    <t>979 08-1135</t>
  </si>
  <si>
    <t>Poplatek za skládku</t>
  </si>
  <si>
    <t>979 08-2111</t>
  </si>
  <si>
    <t>Vnitrostaveništní vodorovná doprava suti a vybouraných hmot do 10 m</t>
  </si>
  <si>
    <t>99</t>
  </si>
  <si>
    <t>Přesun hmot</t>
  </si>
  <si>
    <t>999 28-1111</t>
  </si>
  <si>
    <t>Přesun hmot pro opravy a údržbu budov v do 25 m</t>
  </si>
  <si>
    <t>DPH 21%</t>
  </si>
  <si>
    <t>DPH ze specifikací 15%</t>
  </si>
  <si>
    <t>DPH ze specifikací 21%</t>
  </si>
  <si>
    <t>CÚ 2014</t>
  </si>
  <si>
    <t>Dodávka+montáž plastových výkladců se zasklením izolačním sklem (čiré) a plnou izol.výplní tl.40mm v horní části, 
min. 5-ti komorový rám, staveb. hloubka 70mm, dělící statické profily a dilatační profil, 
výsledná hodnota souč. prostupu tepla celou kcí  U min. 1,2W/m2K
plast. distanční rámeček, barva rámů, křídel bílá,celoobvod. kování,                                        hodnota vzduchové neprůzvučnosti Rw=32 dB
pevné zaskl. a otev+ skláp - viz v.č. 05 a 11</t>
  </si>
  <si>
    <t>Vstupní hliníkové dveře 90/2100 včetně izolačního zasklení, pravé, otočné
výsledná hodnota souč.prostupu tepla pro celé dveř U min. 1,7 W/m2K
úprava dle vyhl 398/2009 Sb. přílohy č. 3
viz v.č. 11</t>
  </si>
  <si>
    <t>Deska parapetní dřevotřísková vnitřní  š.0,18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</si>
</sst>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7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3" fillId="21" borderId="0" applyNumberFormat="0" applyBorder="0" applyAlignment="0" applyProtection="0"/>
    <xf numFmtId="0" fontId="34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39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0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3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4" fillId="27" borderId="13" applyNumberFormat="0" applyAlignment="0" applyProtection="0"/>
    <xf numFmtId="0" fontId="45" fillId="27" borderId="14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250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49" fontId="2" fillId="0" borderId="0" xfId="37" applyProtection="1">
      <alignment horizontal="center"/>
      <protection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20" borderId="0" xfId="44">
      <alignment/>
      <protection/>
    </xf>
    <xf numFmtId="4" fontId="0" fillId="0" borderId="0" xfId="34" applyProtection="1">
      <alignment/>
      <protection/>
    </xf>
    <xf numFmtId="4" fontId="0" fillId="20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0" fontId="0" fillId="0" borderId="0" xfId="80">
      <alignment/>
      <protection/>
    </xf>
    <xf numFmtId="0" fontId="4" fillId="0" borderId="0" xfId="58">
      <alignment horizontal="left"/>
    </xf>
    <xf numFmtId="164" fontId="4" fillId="20" borderId="0" xfId="71">
      <alignment/>
      <protection/>
    </xf>
    <xf numFmtId="4" fontId="4" fillId="20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10" fontId="0" fillId="0" borderId="0" xfId="65">
      <alignment/>
    </xf>
    <xf numFmtId="49" fontId="0" fillId="0" borderId="0" xfId="61" quotePrefix="1">
      <alignment horizontal="center"/>
    </xf>
    <xf numFmtId="49" fontId="3" fillId="0" borderId="0" xfId="39">
      <alignment/>
    </xf>
    <xf numFmtId="0" fontId="9" fillId="20" borderId="0" xfId="76">
      <alignment horizontal="right"/>
      <protection/>
    </xf>
    <xf numFmtId="0" fontId="0" fillId="0" borderId="0" xfId="57" applyBorder="1" applyAlignment="1" applyProtection="1">
      <alignment horizontal="left" vertical="top" wrapText="1"/>
      <protection/>
    </xf>
    <xf numFmtId="0" fontId="4" fillId="0" borderId="0" xfId="79" applyAlignment="1">
      <alignment horizontal="center" vertical="top"/>
      <protection/>
    </xf>
    <xf numFmtId="0" fontId="4" fillId="0" borderId="0" xfId="78" applyAlignment="1">
      <alignment vertical="top"/>
      <protection/>
    </xf>
    <xf numFmtId="49" fontId="0" fillId="0" borderId="0" xfId="49" applyBorder="1" applyAlignment="1">
      <alignment horizontal="left" vertical="top"/>
    </xf>
    <xf numFmtId="164" fontId="0" fillId="0" borderId="0" xfId="50" applyAlignment="1">
      <alignment vertical="top"/>
    </xf>
    <xf numFmtId="164" fontId="0" fillId="0" borderId="0" xfId="43" applyAlignment="1">
      <alignment vertical="top"/>
    </xf>
    <xf numFmtId="164" fontId="0" fillId="20" borderId="0" xfId="44" applyAlignment="1">
      <alignment vertical="top"/>
      <protection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35" xfId="60" applyFont="1" applyBorder="1">
      <alignment horizontal="left" vertical="center"/>
      <protection/>
    </xf>
    <xf numFmtId="0" fontId="10" fillId="0" borderId="35" xfId="60" applyBorder="1">
      <alignment horizontal="left" vertical="center"/>
      <protection/>
    </xf>
    <xf numFmtId="0" fontId="10" fillId="0" borderId="50" xfId="60" applyBorder="1">
      <alignment horizontal="left" vertical="center"/>
      <protection/>
    </xf>
    <xf numFmtId="0" fontId="10" fillId="0" borderId="51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50" xfId="75" applyNumberForma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4" fillId="0" borderId="35" xfId="75" applyNumberFormat="1" applyBorder="1">
      <alignment horizontal="left" vertical="center"/>
      <protection/>
    </xf>
    <xf numFmtId="0" fontId="11" fillId="0" borderId="35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1" xfId="0" applyBorder="1" applyAlignment="1">
      <alignment/>
    </xf>
    <xf numFmtId="0" fontId="7" fillId="0" borderId="55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56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11" fillId="0" borderId="51" xfId="0" applyFont="1" applyBorder="1" applyAlignment="1">
      <alignment horizontal="right"/>
    </xf>
    <xf numFmtId="0" fontId="11" fillId="0" borderId="57" xfId="0" applyFont="1" applyBorder="1" applyAlignment="1">
      <alignment horizontal="right"/>
    </xf>
    <xf numFmtId="0" fontId="4" fillId="0" borderId="56" xfId="75" applyNumberForma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7" xfId="75" applyNumberFormat="1" applyBorder="1">
      <alignment horizontal="left" vertical="center"/>
      <protection/>
    </xf>
    <xf numFmtId="0" fontId="12" fillId="20" borderId="58" xfId="0" applyFont="1" applyFill="1" applyBorder="1" applyAlignment="1" applyProtection="1">
      <alignment horizontal="center" vertical="center"/>
      <protection locked="0"/>
    </xf>
    <xf numFmtId="0" fontId="12" fillId="20" borderId="59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58" xfId="0" applyFont="1" applyFill="1" applyBorder="1" applyAlignment="1">
      <alignment horizontal="center" vertical="center"/>
    </xf>
    <xf numFmtId="0" fontId="13" fillId="20" borderId="59" xfId="0" applyFont="1" applyFill="1" applyBorder="1" applyAlignment="1">
      <alignment horizontal="center" vertical="center"/>
    </xf>
    <xf numFmtId="0" fontId="13" fillId="20" borderId="60" xfId="0" applyFont="1" applyFill="1" applyBorder="1" applyAlignment="1">
      <alignment horizontal="center" vertical="center"/>
    </xf>
    <xf numFmtId="0" fontId="4" fillId="0" borderId="52" xfId="75" applyNumberFormat="1" applyBorder="1">
      <alignment horizontal="left" vertical="center"/>
      <protection/>
    </xf>
    <xf numFmtId="0" fontId="4" fillId="0" borderId="26" xfId="75" applyNumberFormat="1" applyBorder="1">
      <alignment horizontal="left" vertical="center"/>
      <protection/>
    </xf>
    <xf numFmtId="0" fontId="10" fillId="0" borderId="50" xfId="60" applyBorder="1" applyAlignment="1">
      <alignment horizontal="center" vertical="center"/>
      <protection/>
    </xf>
    <xf numFmtId="0" fontId="10" fillId="0" borderId="37" xfId="60" applyBorder="1" applyAlignment="1">
      <alignment horizontal="center" vertical="center"/>
      <protection/>
    </xf>
    <xf numFmtId="3" fontId="4" fillId="0" borderId="35" xfId="42" applyBorder="1">
      <alignment vertical="center"/>
      <protection/>
    </xf>
    <xf numFmtId="0" fontId="7" fillId="0" borderId="64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4" fillId="0" borderId="6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7" fillId="0" borderId="63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70" xfId="0" applyFont="1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0" fillId="0" borderId="71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0" fillId="0" borderId="3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4" xfId="0" applyFont="1" applyBorder="1" applyAlignment="1">
      <alignment/>
    </xf>
    <xf numFmtId="0" fontId="13" fillId="20" borderId="72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64" xfId="0" applyFont="1" applyFill="1" applyBorder="1" applyAlignment="1">
      <alignment horizontal="center"/>
    </xf>
    <xf numFmtId="0" fontId="13" fillId="20" borderId="73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74" xfId="0" applyFont="1" applyBorder="1" applyAlignment="1">
      <alignment/>
    </xf>
    <xf numFmtId="0" fontId="4" fillId="0" borderId="61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61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37" xfId="0" applyFont="1" applyBorder="1" applyAlignment="1">
      <alignment/>
    </xf>
    <xf numFmtId="0" fontId="11" fillId="0" borderId="50" xfId="75" applyNumberFormat="1" applyFont="1" applyBorder="1">
      <alignment horizontal="left" vertical="center"/>
      <protection/>
    </xf>
    <xf numFmtId="0" fontId="11" fillId="0" borderId="57" xfId="75" applyNumberFormat="1" applyFont="1" applyBorder="1">
      <alignment horizontal="left" vertical="center"/>
      <protection/>
    </xf>
    <xf numFmtId="0" fontId="11" fillId="0" borderId="25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4" fillId="0" borderId="7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76" xfId="75" applyNumberFormat="1" applyBorder="1">
      <alignment horizontal="left" vertical="center"/>
      <protection/>
    </xf>
    <xf numFmtId="0" fontId="11" fillId="0" borderId="69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57" xfId="60" applyBorder="1" applyAlignment="1">
      <alignment horizontal="center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  <xf numFmtId="3" fontId="4" fillId="0" borderId="44" xfId="42" applyBorder="1">
      <alignment vertical="center"/>
      <protection/>
    </xf>
    <xf numFmtId="0" fontId="10" fillId="0" borderId="44" xfId="60" applyFont="1" applyBorder="1">
      <alignment horizontal="left" vertical="center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94"/>
  <sheetViews>
    <sheetView zoomScalePageLayoutView="0" workbookViewId="0" topLeftCell="A58">
      <selection activeCell="C29" sqref="C29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36"/>
      <c r="H1" s="137"/>
      <c r="I1" s="137"/>
      <c r="J1" s="137"/>
      <c r="K1" s="137"/>
    </row>
    <row r="2" spans="1:11" ht="12.75">
      <c r="A2" s="5" t="s">
        <v>31</v>
      </c>
      <c r="B2" s="5"/>
      <c r="C2" s="6" t="s">
        <v>85</v>
      </c>
      <c r="D2" s="7"/>
      <c r="E2" s="7"/>
      <c r="F2" s="6"/>
      <c r="G2" s="8" t="s">
        <v>29</v>
      </c>
      <c r="H2" s="138" t="s">
        <v>84</v>
      </c>
      <c r="I2" s="138"/>
      <c r="J2" s="138"/>
      <c r="K2" s="138"/>
    </row>
    <row r="3" spans="1:11" ht="12.75">
      <c r="A3" s="5" t="s">
        <v>28</v>
      </c>
      <c r="B3" s="5"/>
      <c r="C3" s="9" t="s">
        <v>87</v>
      </c>
      <c r="D3" s="7"/>
      <c r="E3" s="7"/>
      <c r="F3" s="6"/>
      <c r="G3" s="8" t="s">
        <v>30</v>
      </c>
      <c r="H3" s="139" t="s">
        <v>86</v>
      </c>
      <c r="I3" s="139"/>
      <c r="J3" s="139"/>
      <c r="K3" s="139"/>
    </row>
    <row r="4" spans="1:11" ht="13.5" thickBot="1">
      <c r="A4" s="5" t="s">
        <v>1</v>
      </c>
      <c r="B4" s="5"/>
      <c r="C4" s="10">
        <v>41871</v>
      </c>
      <c r="D4" s="5"/>
      <c r="E4" s="5" t="s">
        <v>2</v>
      </c>
      <c r="F4" s="11"/>
      <c r="G4" s="12">
        <f>C4</f>
        <v>41871</v>
      </c>
      <c r="H4" s="140"/>
      <c r="I4" s="141"/>
      <c r="J4" s="141"/>
      <c r="K4" s="141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105" t="s">
        <v>88</v>
      </c>
      <c r="C9" s="106" t="s">
        <v>89</v>
      </c>
    </row>
    <row r="11" spans="1:11" ht="12.75">
      <c r="A11" s="116">
        <v>1</v>
      </c>
      <c r="B11" s="117" t="s">
        <v>90</v>
      </c>
      <c r="C11" s="109" t="s">
        <v>91</v>
      </c>
      <c r="D11" s="110" t="s">
        <v>92</v>
      </c>
      <c r="E11" s="111">
        <v>10.266</v>
      </c>
      <c r="F11" s="112">
        <v>0.03279</v>
      </c>
      <c r="G11" s="113">
        <f>E11*F11</f>
        <v>0.33662214</v>
      </c>
      <c r="I11" s="115"/>
      <c r="J11" s="114"/>
      <c r="K11" s="115"/>
    </row>
    <row r="12" spans="1:11" ht="12.75">
      <c r="A12" s="116">
        <v>2</v>
      </c>
      <c r="B12" s="117" t="s">
        <v>94</v>
      </c>
      <c r="C12" s="109" t="s">
        <v>95</v>
      </c>
      <c r="D12" s="110" t="s">
        <v>96</v>
      </c>
      <c r="E12" s="111">
        <v>1</v>
      </c>
      <c r="F12" s="112">
        <v>0</v>
      </c>
      <c r="G12" s="113">
        <f>E12*F12</f>
        <v>0</v>
      </c>
      <c r="I12" s="115"/>
      <c r="J12" s="114"/>
      <c r="K12" s="115"/>
    </row>
    <row r="13" spans="3:11" ht="12.75">
      <c r="C13" s="119" t="str">
        <f>CONCATENATE(B9," celkem")</f>
        <v>3 celkem</v>
      </c>
      <c r="G13" s="120">
        <f>SUBTOTAL(9,G11:G12)</f>
        <v>0.33662214</v>
      </c>
      <c r="I13" s="121"/>
      <c r="K13" s="121"/>
    </row>
    <row r="15" spans="2:3" ht="15">
      <c r="B15" s="105" t="s">
        <v>97</v>
      </c>
      <c r="C15" s="106" t="s">
        <v>98</v>
      </c>
    </row>
    <row r="17" spans="1:11" ht="12.75">
      <c r="A17" s="116">
        <v>1</v>
      </c>
      <c r="B17" s="117" t="s">
        <v>99</v>
      </c>
      <c r="C17" s="109" t="s">
        <v>100</v>
      </c>
      <c r="D17" s="110" t="s">
        <v>92</v>
      </c>
      <c r="E17" s="111">
        <v>10.266</v>
      </c>
      <c r="F17" s="112">
        <v>0.05534</v>
      </c>
      <c r="G17" s="113">
        <f>E17*F17</f>
        <v>0.56812044</v>
      </c>
      <c r="I17" s="115"/>
      <c r="J17" s="114"/>
      <c r="K17" s="115"/>
    </row>
    <row r="18" spans="1:11" ht="12.75">
      <c r="A18" s="116">
        <v>2</v>
      </c>
      <c r="B18" s="117" t="s">
        <v>101</v>
      </c>
      <c r="C18" s="109" t="s">
        <v>102</v>
      </c>
      <c r="D18" s="110" t="s">
        <v>92</v>
      </c>
      <c r="E18" s="111">
        <v>50</v>
      </c>
      <c r="F18" s="112">
        <v>0.00012</v>
      </c>
      <c r="G18" s="113">
        <f>E18*F18</f>
        <v>0.006</v>
      </c>
      <c r="I18" s="115"/>
      <c r="J18" s="114"/>
      <c r="K18" s="115"/>
    </row>
    <row r="19" spans="1:11" ht="12.75">
      <c r="A19" s="116">
        <v>3</v>
      </c>
      <c r="B19" s="117" t="s">
        <v>94</v>
      </c>
      <c r="C19" s="109" t="s">
        <v>103</v>
      </c>
      <c r="D19" s="110" t="s">
        <v>96</v>
      </c>
      <c r="E19" s="111">
        <v>1</v>
      </c>
      <c r="F19" s="112">
        <v>0</v>
      </c>
      <c r="G19" s="113">
        <f>E19*F19</f>
        <v>0</v>
      </c>
      <c r="I19" s="115"/>
      <c r="J19" s="114"/>
      <c r="K19" s="115"/>
    </row>
    <row r="20" spans="3:11" ht="12.75">
      <c r="C20" s="119" t="str">
        <f>CONCATENATE(B15," celkem")</f>
        <v>6 celkem</v>
      </c>
      <c r="G20" s="120">
        <f>SUBTOTAL(9,G17:G19)</f>
        <v>0.57412044</v>
      </c>
      <c r="I20" s="121"/>
      <c r="K20" s="121"/>
    </row>
    <row r="22" spans="2:3" ht="15">
      <c r="B22" s="105" t="s">
        <v>104</v>
      </c>
      <c r="C22" s="106" t="s">
        <v>105</v>
      </c>
    </row>
    <row r="24" spans="1:11" ht="12.75">
      <c r="A24" s="116">
        <v>1</v>
      </c>
      <c r="B24" s="117" t="s">
        <v>106</v>
      </c>
      <c r="C24" s="109" t="s">
        <v>107</v>
      </c>
      <c r="D24" s="110" t="s">
        <v>108</v>
      </c>
      <c r="E24" s="111">
        <v>18.28</v>
      </c>
      <c r="F24" s="112">
        <v>0.00094</v>
      </c>
      <c r="G24" s="113">
        <f>E24*F24</f>
        <v>0.0171832</v>
      </c>
      <c r="I24" s="115"/>
      <c r="J24" s="114"/>
      <c r="K24" s="115"/>
    </row>
    <row r="25" spans="1:11" ht="12.75">
      <c r="A25" s="116">
        <v>2</v>
      </c>
      <c r="B25" s="117" t="s">
        <v>110</v>
      </c>
      <c r="C25" s="109" t="s">
        <v>111</v>
      </c>
      <c r="D25" s="110" t="s">
        <v>108</v>
      </c>
      <c r="E25" s="111">
        <v>18.28</v>
      </c>
      <c r="F25" s="112">
        <v>0</v>
      </c>
      <c r="G25" s="113">
        <f>E25*F25</f>
        <v>0</v>
      </c>
      <c r="I25" s="115"/>
      <c r="J25" s="114"/>
      <c r="K25" s="115"/>
    </row>
    <row r="26" spans="1:11" ht="12.75">
      <c r="A26" s="116">
        <v>3</v>
      </c>
      <c r="B26" s="117" t="s">
        <v>112</v>
      </c>
      <c r="C26" s="109" t="s">
        <v>113</v>
      </c>
      <c r="D26" s="110" t="s">
        <v>114</v>
      </c>
      <c r="E26" s="125">
        <v>0.0152</v>
      </c>
      <c r="F26" s="112">
        <v>0</v>
      </c>
      <c r="G26" s="113">
        <f>E26*F26</f>
        <v>0</v>
      </c>
      <c r="I26" s="115"/>
      <c r="J26" s="114"/>
      <c r="K26" s="115"/>
    </row>
    <row r="27" spans="3:11" ht="12.75">
      <c r="C27" s="119" t="str">
        <f>CONCATENATE(B22," celkem")</f>
        <v>764 celkem</v>
      </c>
      <c r="G27" s="120">
        <f>SUBTOTAL(9,G24:G26)</f>
        <v>0.0171832</v>
      </c>
      <c r="I27" s="121"/>
      <c r="K27" s="121"/>
    </row>
    <row r="29" spans="2:3" ht="15">
      <c r="B29" s="105" t="s">
        <v>115</v>
      </c>
      <c r="C29" s="106" t="s">
        <v>116</v>
      </c>
    </row>
    <row r="31" spans="1:11" ht="12.75">
      <c r="A31" s="116">
        <v>1</v>
      </c>
      <c r="B31" s="117" t="s">
        <v>117</v>
      </c>
      <c r="C31" s="109" t="s">
        <v>118</v>
      </c>
      <c r="D31" s="110" t="s">
        <v>119</v>
      </c>
      <c r="E31" s="111">
        <v>10</v>
      </c>
      <c r="F31" s="112">
        <v>0</v>
      </c>
      <c r="G31" s="113">
        <f aca="true" t="shared" si="0" ref="G31:G37">E31*F31</f>
        <v>0</v>
      </c>
      <c r="I31" s="115"/>
      <c r="J31" s="114"/>
      <c r="K31" s="115"/>
    </row>
    <row r="32" spans="1:11" ht="12.75">
      <c r="A32" s="116">
        <v>2</v>
      </c>
      <c r="B32" s="117" t="s">
        <v>121</v>
      </c>
      <c r="C32" s="109" t="s">
        <v>122</v>
      </c>
      <c r="D32" s="110" t="s">
        <v>108</v>
      </c>
      <c r="E32" s="111">
        <v>18.28</v>
      </c>
      <c r="F32" s="112">
        <v>4E-05</v>
      </c>
      <c r="G32" s="113">
        <f t="shared" si="0"/>
        <v>0.0007312000000000001</v>
      </c>
      <c r="I32" s="115"/>
      <c r="J32" s="114"/>
      <c r="K32" s="115"/>
    </row>
    <row r="33" spans="1:11" ht="12.75">
      <c r="A33" s="116">
        <v>3</v>
      </c>
      <c r="B33" s="117" t="s">
        <v>123</v>
      </c>
      <c r="C33" s="109" t="s">
        <v>124</v>
      </c>
      <c r="D33" s="110" t="s">
        <v>114</v>
      </c>
      <c r="E33" s="125">
        <v>0.0074</v>
      </c>
      <c r="F33" s="112">
        <v>0</v>
      </c>
      <c r="G33" s="113">
        <f t="shared" si="0"/>
        <v>0</v>
      </c>
      <c r="I33" s="115"/>
      <c r="J33" s="114"/>
      <c r="K33" s="115"/>
    </row>
    <row r="34" spans="1:11" ht="12.75">
      <c r="A34" s="116">
        <v>4</v>
      </c>
      <c r="B34" s="117" t="s">
        <v>94</v>
      </c>
      <c r="C34" s="109" t="s">
        <v>125</v>
      </c>
      <c r="D34" s="110" t="s">
        <v>92</v>
      </c>
      <c r="E34" s="111">
        <v>43.55</v>
      </c>
      <c r="F34" s="112">
        <v>0</v>
      </c>
      <c r="G34" s="113">
        <f t="shared" si="0"/>
        <v>0</v>
      </c>
      <c r="I34" s="115"/>
      <c r="J34" s="114"/>
      <c r="K34" s="115"/>
    </row>
    <row r="35" spans="1:11" ht="12.75">
      <c r="A35" s="116">
        <v>5</v>
      </c>
      <c r="B35" s="117" t="s">
        <v>94</v>
      </c>
      <c r="C35" s="109" t="s">
        <v>132</v>
      </c>
      <c r="D35" s="110" t="s">
        <v>92</v>
      </c>
      <c r="E35" s="111">
        <v>5.1</v>
      </c>
      <c r="F35" s="112">
        <v>0</v>
      </c>
      <c r="G35" s="113">
        <f t="shared" si="0"/>
        <v>0</v>
      </c>
      <c r="I35" s="115"/>
      <c r="J35" s="114"/>
      <c r="K35" s="115"/>
    </row>
    <row r="36" spans="1:11" ht="12.75">
      <c r="A36" s="126" t="s">
        <v>134</v>
      </c>
      <c r="B36" s="127">
        <v>60794100</v>
      </c>
      <c r="C36" s="109" t="s">
        <v>234</v>
      </c>
      <c r="D36" s="110" t="s">
        <v>135</v>
      </c>
      <c r="E36" s="111">
        <v>19.194</v>
      </c>
      <c r="F36" s="112">
        <v>0</v>
      </c>
      <c r="G36" s="113">
        <f t="shared" si="0"/>
        <v>0</v>
      </c>
      <c r="H36" s="114"/>
      <c r="I36" s="115"/>
      <c r="K36" s="115"/>
    </row>
    <row r="37" spans="1:11" ht="12.75">
      <c r="A37" s="126" t="s">
        <v>136</v>
      </c>
      <c r="B37" s="127">
        <v>60794120</v>
      </c>
      <c r="C37" s="109" t="s">
        <v>137</v>
      </c>
      <c r="D37" s="110" t="s">
        <v>119</v>
      </c>
      <c r="E37" s="111">
        <v>20</v>
      </c>
      <c r="F37" s="112">
        <v>4E-05</v>
      </c>
      <c r="G37" s="113">
        <f t="shared" si="0"/>
        <v>0.0008</v>
      </c>
      <c r="H37" s="114"/>
      <c r="I37" s="115"/>
      <c r="K37" s="115"/>
    </row>
    <row r="38" spans="3:11" ht="12.75">
      <c r="C38" s="119" t="str">
        <f>CONCATENATE(B29," celkem")</f>
        <v>766 celkem</v>
      </c>
      <c r="G38" s="120">
        <f>SUBTOTAL(9,G31:G37)</f>
        <v>0.0015312000000000001</v>
      </c>
      <c r="I38" s="121"/>
      <c r="K38" s="121"/>
    </row>
    <row r="40" spans="2:3" ht="15">
      <c r="B40" s="105" t="s">
        <v>138</v>
      </c>
      <c r="C40" s="106" t="s">
        <v>139</v>
      </c>
    </row>
    <row r="42" spans="1:11" ht="12.75">
      <c r="A42" s="116">
        <v>1</v>
      </c>
      <c r="B42" s="117" t="s">
        <v>140</v>
      </c>
      <c r="C42" s="109" t="s">
        <v>141</v>
      </c>
      <c r="D42" s="110" t="s">
        <v>119</v>
      </c>
      <c r="E42" s="111">
        <v>1</v>
      </c>
      <c r="F42" s="112">
        <v>1E-05</v>
      </c>
      <c r="G42" s="113">
        <f aca="true" t="shared" si="1" ref="G42:G53">E42*F42</f>
        <v>1E-05</v>
      </c>
      <c r="I42" s="115"/>
      <c r="J42" s="114"/>
      <c r="K42" s="115"/>
    </row>
    <row r="43" spans="1:11" ht="12.75">
      <c r="A43" s="116">
        <v>2</v>
      </c>
      <c r="B43" s="117" t="s">
        <v>142</v>
      </c>
      <c r="C43" s="109" t="s">
        <v>143</v>
      </c>
      <c r="D43" s="110" t="s">
        <v>119</v>
      </c>
      <c r="E43" s="111">
        <v>2</v>
      </c>
      <c r="F43" s="112">
        <v>3E-05</v>
      </c>
      <c r="G43" s="113">
        <f t="shared" si="1"/>
        <v>6E-05</v>
      </c>
      <c r="I43" s="115"/>
      <c r="J43" s="114"/>
      <c r="K43" s="115"/>
    </row>
    <row r="44" spans="1:11" ht="12.75">
      <c r="A44" s="116">
        <v>3</v>
      </c>
      <c r="B44" s="117" t="s">
        <v>144</v>
      </c>
      <c r="C44" s="109" t="s">
        <v>145</v>
      </c>
      <c r="D44" s="110" t="s">
        <v>119</v>
      </c>
      <c r="E44" s="111">
        <v>1</v>
      </c>
      <c r="F44" s="112">
        <v>0</v>
      </c>
      <c r="G44" s="113">
        <f t="shared" si="1"/>
        <v>0</v>
      </c>
      <c r="I44" s="115"/>
      <c r="J44" s="114"/>
      <c r="K44" s="115"/>
    </row>
    <row r="45" spans="1:11" ht="12.75">
      <c r="A45" s="116">
        <v>4</v>
      </c>
      <c r="B45" s="117" t="s">
        <v>146</v>
      </c>
      <c r="C45" s="109" t="s">
        <v>147</v>
      </c>
      <c r="D45" s="110" t="s">
        <v>108</v>
      </c>
      <c r="E45" s="111">
        <v>18.28</v>
      </c>
      <c r="F45" s="112">
        <v>0</v>
      </c>
      <c r="G45" s="113">
        <f t="shared" si="1"/>
        <v>0</v>
      </c>
      <c r="I45" s="115"/>
      <c r="J45" s="114"/>
      <c r="K45" s="115"/>
    </row>
    <row r="46" spans="1:11" ht="12.75">
      <c r="A46" s="116">
        <v>5</v>
      </c>
      <c r="B46" s="117" t="s">
        <v>149</v>
      </c>
      <c r="C46" s="109" t="s">
        <v>150</v>
      </c>
      <c r="D46" s="110" t="s">
        <v>151</v>
      </c>
      <c r="E46" s="111">
        <v>10.728</v>
      </c>
      <c r="F46" s="112">
        <v>6E-05</v>
      </c>
      <c r="G46" s="113">
        <f t="shared" si="1"/>
        <v>0.00064368</v>
      </c>
      <c r="I46" s="115"/>
      <c r="J46" s="114"/>
      <c r="K46" s="115"/>
    </row>
    <row r="47" spans="1:11" ht="12.75">
      <c r="A47" s="116">
        <v>6</v>
      </c>
      <c r="B47" s="117" t="s">
        <v>155</v>
      </c>
      <c r="C47" s="109" t="s">
        <v>156</v>
      </c>
      <c r="D47" s="110" t="s">
        <v>114</v>
      </c>
      <c r="E47" s="125">
        <v>0.013500000000000002</v>
      </c>
      <c r="F47" s="112">
        <v>0</v>
      </c>
      <c r="G47" s="113">
        <f t="shared" si="1"/>
        <v>0</v>
      </c>
      <c r="I47" s="115"/>
      <c r="J47" s="114"/>
      <c r="K47" s="115"/>
    </row>
    <row r="48" spans="1:11" ht="12.75">
      <c r="A48" s="116">
        <v>7</v>
      </c>
      <c r="B48" s="117" t="s">
        <v>94</v>
      </c>
      <c r="C48" s="109" t="s">
        <v>157</v>
      </c>
      <c r="D48" s="110" t="s">
        <v>96</v>
      </c>
      <c r="E48" s="111">
        <v>1</v>
      </c>
      <c r="F48" s="112">
        <v>0</v>
      </c>
      <c r="G48" s="113">
        <f t="shared" si="1"/>
        <v>0</v>
      </c>
      <c r="I48" s="115"/>
      <c r="J48" s="114"/>
      <c r="K48" s="115"/>
    </row>
    <row r="49" spans="1:11" ht="12.75">
      <c r="A49" s="116">
        <v>8</v>
      </c>
      <c r="B49" s="117" t="s">
        <v>94</v>
      </c>
      <c r="C49" s="109" t="s">
        <v>158</v>
      </c>
      <c r="D49" s="110" t="s">
        <v>96</v>
      </c>
      <c r="E49" s="111">
        <v>1</v>
      </c>
      <c r="F49" s="112">
        <v>0</v>
      </c>
      <c r="G49" s="113">
        <f t="shared" si="1"/>
        <v>0</v>
      </c>
      <c r="I49" s="115"/>
      <c r="J49" s="114"/>
      <c r="K49" s="115"/>
    </row>
    <row r="50" spans="1:11" ht="12.75">
      <c r="A50" s="126" t="s">
        <v>134</v>
      </c>
      <c r="B50" s="127">
        <v>54917013</v>
      </c>
      <c r="C50" s="109" t="s">
        <v>159</v>
      </c>
      <c r="D50" s="110" t="s">
        <v>119</v>
      </c>
      <c r="E50" s="111">
        <v>1</v>
      </c>
      <c r="F50" s="112">
        <v>0.003</v>
      </c>
      <c r="G50" s="113">
        <f t="shared" si="1"/>
        <v>0.003</v>
      </c>
      <c r="H50" s="114"/>
      <c r="I50" s="115"/>
      <c r="K50" s="115"/>
    </row>
    <row r="51" spans="1:11" ht="12.75">
      <c r="A51" s="126" t="s">
        <v>160</v>
      </c>
      <c r="B51" s="127">
        <v>55147055</v>
      </c>
      <c r="C51" s="109" t="s">
        <v>161</v>
      </c>
      <c r="D51" s="110" t="s">
        <v>119</v>
      </c>
      <c r="E51" s="111">
        <v>2</v>
      </c>
      <c r="F51" s="112">
        <v>0.0013</v>
      </c>
      <c r="G51" s="113">
        <f t="shared" si="1"/>
        <v>0.0026</v>
      </c>
      <c r="H51" s="114"/>
      <c r="I51" s="115"/>
      <c r="K51" s="115"/>
    </row>
    <row r="52" spans="1:11" ht="12.75">
      <c r="A52" s="126" t="s">
        <v>162</v>
      </c>
      <c r="B52" s="127">
        <v>59071101</v>
      </c>
      <c r="C52" s="109" t="s">
        <v>163</v>
      </c>
      <c r="D52" s="110" t="s">
        <v>119</v>
      </c>
      <c r="E52" s="111">
        <v>4</v>
      </c>
      <c r="F52" s="112">
        <v>0.00038</v>
      </c>
      <c r="G52" s="113">
        <f t="shared" si="1"/>
        <v>0.00152</v>
      </c>
      <c r="H52" s="114"/>
      <c r="I52" s="115"/>
      <c r="K52" s="115"/>
    </row>
    <row r="53" spans="1:11" ht="12.75">
      <c r="A53" s="126" t="s">
        <v>164</v>
      </c>
      <c r="B53" s="127">
        <v>55395300</v>
      </c>
      <c r="C53" s="109" t="s">
        <v>165</v>
      </c>
      <c r="D53" s="110" t="s">
        <v>166</v>
      </c>
      <c r="E53" s="111">
        <v>10.728</v>
      </c>
      <c r="F53" s="112">
        <v>0.00229</v>
      </c>
      <c r="G53" s="113">
        <f t="shared" si="1"/>
        <v>0.024567119999999998</v>
      </c>
      <c r="H53" s="114"/>
      <c r="I53" s="115"/>
      <c r="K53" s="115"/>
    </row>
    <row r="54" spans="3:11" ht="12.75">
      <c r="C54" s="119" t="str">
        <f>CONCATENATE(B40," celkem")</f>
        <v>767 celkem</v>
      </c>
      <c r="G54" s="120">
        <f>SUBTOTAL(9,G42:G53)</f>
        <v>0.0324008</v>
      </c>
      <c r="I54" s="121"/>
      <c r="K54" s="121"/>
    </row>
    <row r="56" spans="2:3" ht="15">
      <c r="B56" s="105" t="s">
        <v>167</v>
      </c>
      <c r="C56" s="106" t="s">
        <v>168</v>
      </c>
    </row>
    <row r="58" spans="1:11" ht="12.75">
      <c r="A58" s="116">
        <v>1</v>
      </c>
      <c r="B58" s="117" t="s">
        <v>169</v>
      </c>
      <c r="C58" s="109" t="s">
        <v>170</v>
      </c>
      <c r="D58" s="110" t="s">
        <v>92</v>
      </c>
      <c r="E58" s="111">
        <v>2.194</v>
      </c>
      <c r="F58" s="112">
        <v>0.00046</v>
      </c>
      <c r="G58" s="113">
        <f>E58*F58</f>
        <v>0.00100924</v>
      </c>
      <c r="I58" s="115"/>
      <c r="J58" s="114"/>
      <c r="K58" s="115"/>
    </row>
    <row r="59" spans="3:11" ht="12.75">
      <c r="C59" s="119" t="str">
        <f>CONCATENATE(B56," celkem")</f>
        <v>783 celkem</v>
      </c>
      <c r="G59" s="120">
        <f>SUBTOTAL(9,G58:G58)</f>
        <v>0.00100924</v>
      </c>
      <c r="I59" s="121"/>
      <c r="K59" s="121"/>
    </row>
    <row r="61" spans="2:3" ht="15">
      <c r="B61" s="105" t="s">
        <v>172</v>
      </c>
      <c r="C61" s="106" t="s">
        <v>173</v>
      </c>
    </row>
    <row r="63" spans="1:11" ht="12.75">
      <c r="A63" s="116">
        <v>1</v>
      </c>
      <c r="B63" s="117" t="s">
        <v>174</v>
      </c>
      <c r="C63" s="109" t="s">
        <v>175</v>
      </c>
      <c r="D63" s="110" t="s">
        <v>92</v>
      </c>
      <c r="E63" s="111">
        <v>10.266</v>
      </c>
      <c r="F63" s="112">
        <v>0.00096</v>
      </c>
      <c r="G63" s="113">
        <f>E63*F63</f>
        <v>0.00985536</v>
      </c>
      <c r="I63" s="115"/>
      <c r="J63" s="114"/>
      <c r="K63" s="115"/>
    </row>
    <row r="64" spans="3:11" ht="12.75">
      <c r="C64" s="119" t="str">
        <f>CONCATENATE(B61," celkem")</f>
        <v>784 celkem</v>
      </c>
      <c r="G64" s="120">
        <f>SUBTOTAL(9,G63:G63)</f>
        <v>0.00985536</v>
      </c>
      <c r="I64" s="121"/>
      <c r="K64" s="121"/>
    </row>
    <row r="66" spans="2:3" ht="15">
      <c r="B66" s="105" t="s">
        <v>177</v>
      </c>
      <c r="C66" s="106" t="s">
        <v>178</v>
      </c>
    </row>
    <row r="68" spans="1:11" ht="12.75">
      <c r="A68" s="116">
        <v>1</v>
      </c>
      <c r="B68" s="117" t="s">
        <v>179</v>
      </c>
      <c r="C68" s="109" t="s">
        <v>180</v>
      </c>
      <c r="D68" s="110" t="s">
        <v>92</v>
      </c>
      <c r="E68" s="111">
        <v>11.984</v>
      </c>
      <c r="F68" s="112">
        <v>1E-05</v>
      </c>
      <c r="G68" s="113">
        <f>E68*F68</f>
        <v>0.00011984</v>
      </c>
      <c r="I68" s="115"/>
      <c r="J68" s="114"/>
      <c r="K68" s="115"/>
    </row>
    <row r="69" spans="1:11" ht="12.75">
      <c r="A69" s="116">
        <v>2</v>
      </c>
      <c r="B69" s="117" t="s">
        <v>182</v>
      </c>
      <c r="C69" s="109" t="s">
        <v>183</v>
      </c>
      <c r="D69" s="110" t="s">
        <v>92</v>
      </c>
      <c r="E69" s="111">
        <v>11.984</v>
      </c>
      <c r="F69" s="112">
        <v>1E-05</v>
      </c>
      <c r="G69" s="113">
        <f>E69*F69</f>
        <v>0.00011984</v>
      </c>
      <c r="I69" s="115"/>
      <c r="J69" s="114"/>
      <c r="K69" s="115"/>
    </row>
    <row r="70" spans="1:11" ht="12.75">
      <c r="A70" s="116">
        <v>3</v>
      </c>
      <c r="B70" s="117" t="s">
        <v>184</v>
      </c>
      <c r="C70" s="109" t="s">
        <v>185</v>
      </c>
      <c r="D70" s="110" t="s">
        <v>114</v>
      </c>
      <c r="E70" s="125">
        <v>0.002</v>
      </c>
      <c r="F70" s="112">
        <v>0</v>
      </c>
      <c r="G70" s="113">
        <f>E70*F70</f>
        <v>0</v>
      </c>
      <c r="I70" s="115"/>
      <c r="J70" s="114"/>
      <c r="K70" s="115"/>
    </row>
    <row r="71" spans="3:11" ht="12.75">
      <c r="C71" s="119" t="str">
        <f>CONCATENATE(B66," celkem")</f>
        <v>786 celkem</v>
      </c>
      <c r="G71" s="120">
        <f>SUBTOTAL(9,G68:G70)</f>
        <v>0.00023968</v>
      </c>
      <c r="I71" s="121"/>
      <c r="K71" s="121"/>
    </row>
    <row r="73" spans="2:3" ht="15">
      <c r="B73" s="105" t="s">
        <v>186</v>
      </c>
      <c r="C73" s="106" t="s">
        <v>187</v>
      </c>
    </row>
    <row r="75" spans="1:11" ht="12.75">
      <c r="A75" s="116">
        <v>1</v>
      </c>
      <c r="B75" s="117" t="s">
        <v>188</v>
      </c>
      <c r="C75" s="109" t="s">
        <v>189</v>
      </c>
      <c r="D75" s="110" t="s">
        <v>92</v>
      </c>
      <c r="E75" s="111">
        <v>41.88</v>
      </c>
      <c r="F75" s="112">
        <v>4E-05</v>
      </c>
      <c r="G75" s="113">
        <f>E75*F75</f>
        <v>0.0016752000000000002</v>
      </c>
      <c r="I75" s="115"/>
      <c r="J75" s="114"/>
      <c r="K75" s="115"/>
    </row>
    <row r="76" spans="3:11" ht="12.75">
      <c r="C76" s="119" t="str">
        <f>CONCATENATE(B73," celkem")</f>
        <v>9 celkem</v>
      </c>
      <c r="G76" s="120">
        <f>SUBTOTAL(9,G75:G75)</f>
        <v>0.0016752000000000002</v>
      </c>
      <c r="I76" s="121"/>
      <c r="K76" s="121"/>
    </row>
    <row r="78" spans="2:3" ht="15">
      <c r="B78" s="105" t="s">
        <v>192</v>
      </c>
      <c r="C78" s="106" t="s">
        <v>193</v>
      </c>
    </row>
    <row r="80" spans="1:11" ht="12.75">
      <c r="A80" s="116">
        <v>1</v>
      </c>
      <c r="B80" s="117" t="s">
        <v>194</v>
      </c>
      <c r="C80" s="109" t="s">
        <v>195</v>
      </c>
      <c r="D80" s="110" t="s">
        <v>119</v>
      </c>
      <c r="E80" s="111">
        <v>4</v>
      </c>
      <c r="F80" s="112">
        <v>0</v>
      </c>
      <c r="G80" s="128" t="str">
        <f aca="true" t="shared" si="2" ref="G80:G88">FIXED(E80*F80,3,TRUE)</f>
        <v>0,000</v>
      </c>
      <c r="I80" s="115"/>
      <c r="J80" s="114"/>
      <c r="K80" s="115"/>
    </row>
    <row r="81" spans="1:11" ht="12.75">
      <c r="A81" s="116">
        <v>2</v>
      </c>
      <c r="B81" s="117" t="s">
        <v>197</v>
      </c>
      <c r="C81" s="109" t="s">
        <v>198</v>
      </c>
      <c r="D81" s="110" t="s">
        <v>119</v>
      </c>
      <c r="E81" s="111">
        <v>1</v>
      </c>
      <c r="F81" s="112">
        <v>0</v>
      </c>
      <c r="G81" s="128" t="str">
        <f t="shared" si="2"/>
        <v>0,000</v>
      </c>
      <c r="I81" s="115"/>
      <c r="J81" s="114"/>
      <c r="K81" s="115"/>
    </row>
    <row r="82" spans="1:11" ht="12.75">
      <c r="A82" s="116">
        <v>3</v>
      </c>
      <c r="B82" s="117" t="s">
        <v>199</v>
      </c>
      <c r="C82" s="109" t="s">
        <v>200</v>
      </c>
      <c r="D82" s="110" t="s">
        <v>92</v>
      </c>
      <c r="E82" s="111">
        <v>2.226</v>
      </c>
      <c r="F82" s="112">
        <v>0.076</v>
      </c>
      <c r="G82" s="128" t="str">
        <f t="shared" si="2"/>
        <v>0,169</v>
      </c>
      <c r="I82" s="115"/>
      <c r="J82" s="114"/>
      <c r="K82" s="115"/>
    </row>
    <row r="83" spans="1:11" ht="12.75">
      <c r="A83" s="116">
        <v>4</v>
      </c>
      <c r="B83" s="117" t="s">
        <v>202</v>
      </c>
      <c r="C83" s="109" t="s">
        <v>203</v>
      </c>
      <c r="D83" s="110" t="s">
        <v>92</v>
      </c>
      <c r="E83" s="111">
        <v>43.55</v>
      </c>
      <c r="F83" s="112">
        <v>0.019</v>
      </c>
      <c r="G83" s="128" t="str">
        <f t="shared" si="2"/>
        <v>0,827</v>
      </c>
      <c r="I83" s="115"/>
      <c r="J83" s="114"/>
      <c r="K83" s="115"/>
    </row>
    <row r="84" spans="1:11" ht="12.75">
      <c r="A84" s="116">
        <v>5</v>
      </c>
      <c r="B84" s="117" t="s">
        <v>207</v>
      </c>
      <c r="C84" s="109" t="s">
        <v>208</v>
      </c>
      <c r="D84" s="110" t="s">
        <v>92</v>
      </c>
      <c r="E84" s="111">
        <v>10.266</v>
      </c>
      <c r="F84" s="112">
        <v>0.046</v>
      </c>
      <c r="G84" s="128" t="str">
        <f t="shared" si="2"/>
        <v>0,472</v>
      </c>
      <c r="I84" s="115"/>
      <c r="J84" s="114"/>
      <c r="K84" s="115"/>
    </row>
    <row r="85" spans="1:11" ht="12.75">
      <c r="A85" s="116">
        <v>6</v>
      </c>
      <c r="B85" s="117" t="s">
        <v>215</v>
      </c>
      <c r="C85" s="109" t="s">
        <v>216</v>
      </c>
      <c r="D85" s="110" t="s">
        <v>217</v>
      </c>
      <c r="E85" s="111">
        <v>1.469</v>
      </c>
      <c r="F85" s="112">
        <v>0</v>
      </c>
      <c r="G85" s="128" t="str">
        <f t="shared" si="2"/>
        <v>0,000</v>
      </c>
      <c r="I85" s="115"/>
      <c r="J85" s="114"/>
      <c r="K85" s="115"/>
    </row>
    <row r="86" spans="1:11" ht="12.75">
      <c r="A86" s="116">
        <v>7</v>
      </c>
      <c r="B86" s="117" t="s">
        <v>218</v>
      </c>
      <c r="C86" s="109" t="s">
        <v>219</v>
      </c>
      <c r="D86" s="110" t="s">
        <v>217</v>
      </c>
      <c r="E86" s="111">
        <v>5.875</v>
      </c>
      <c r="F86" s="112">
        <v>0</v>
      </c>
      <c r="G86" s="128" t="str">
        <f t="shared" si="2"/>
        <v>0,000</v>
      </c>
      <c r="I86" s="115"/>
      <c r="J86" s="114"/>
      <c r="K86" s="115"/>
    </row>
    <row r="87" spans="1:11" ht="12.75">
      <c r="A87" s="116">
        <v>8</v>
      </c>
      <c r="B87" s="117" t="s">
        <v>220</v>
      </c>
      <c r="C87" s="109" t="s">
        <v>221</v>
      </c>
      <c r="D87" s="110" t="s">
        <v>21</v>
      </c>
      <c r="E87" s="111">
        <v>1.469</v>
      </c>
      <c r="F87" s="112">
        <v>0</v>
      </c>
      <c r="G87" s="128" t="str">
        <f t="shared" si="2"/>
        <v>0,000</v>
      </c>
      <c r="I87" s="115"/>
      <c r="J87" s="114"/>
      <c r="K87" s="115"/>
    </row>
    <row r="88" spans="1:11" ht="12.75">
      <c r="A88" s="116">
        <v>9</v>
      </c>
      <c r="B88" s="117" t="s">
        <v>222</v>
      </c>
      <c r="C88" s="109" t="s">
        <v>223</v>
      </c>
      <c r="D88" s="110" t="s">
        <v>217</v>
      </c>
      <c r="E88" s="111">
        <v>1.469</v>
      </c>
      <c r="F88" s="112">
        <v>0</v>
      </c>
      <c r="G88" s="128" t="str">
        <f t="shared" si="2"/>
        <v>0,000</v>
      </c>
      <c r="I88" s="115"/>
      <c r="J88" s="114"/>
      <c r="K88" s="115"/>
    </row>
    <row r="89" spans="3:11" ht="12.75">
      <c r="C89" s="119" t="str">
        <f>CONCATENATE(B78," celkem")</f>
        <v>96 celkem</v>
      </c>
      <c r="G89" s="120">
        <f>SUBTOTAL(9,G80:G88)</f>
        <v>0</v>
      </c>
      <c r="I89" s="121"/>
      <c r="K89" s="121"/>
    </row>
    <row r="91" spans="2:3" ht="15">
      <c r="B91" s="105" t="s">
        <v>224</v>
      </c>
      <c r="C91" s="106" t="s">
        <v>225</v>
      </c>
    </row>
    <row r="93" spans="1:11" ht="12.75">
      <c r="A93" s="116">
        <v>1</v>
      </c>
      <c r="B93" s="117" t="s">
        <v>226</v>
      </c>
      <c r="C93" s="109" t="s">
        <v>227</v>
      </c>
      <c r="D93" s="110" t="s">
        <v>217</v>
      </c>
      <c r="E93" s="111">
        <v>0.912</v>
      </c>
      <c r="F93" s="112">
        <v>0</v>
      </c>
      <c r="G93" s="113">
        <f>E93*F93</f>
        <v>0</v>
      </c>
      <c r="I93" s="115"/>
      <c r="J93" s="114"/>
      <c r="K93" s="115"/>
    </row>
    <row r="94" spans="3:11" ht="12.75">
      <c r="C94" s="119" t="str">
        <f>CONCATENATE(B91," celkem")</f>
        <v>99 celkem</v>
      </c>
      <c r="G94" s="120">
        <f>SUBTOTAL(9,G93:G93)</f>
        <v>0</v>
      </c>
      <c r="I94" s="121"/>
      <c r="K94" s="121"/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23"/>
  <sheetViews>
    <sheetView zoomScalePageLayoutView="0" workbookViewId="0" topLeftCell="A7">
      <selection activeCell="A1" sqref="A1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37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142" t="str">
        <f>Rozpočet!C2</f>
        <v>Orient-Opavská 51,Krnov-oprava výkladců a dveří</v>
      </c>
      <c r="C3" s="142"/>
      <c r="D3" s="142"/>
      <c r="E3" s="142"/>
      <c r="F3" s="41"/>
    </row>
    <row r="4" spans="1:6" ht="12.75">
      <c r="A4" s="36" t="s">
        <v>19</v>
      </c>
      <c r="B4" s="57" t="str">
        <f>Rozpočet!H2</f>
        <v>2689</v>
      </c>
      <c r="C4" s="41"/>
      <c r="D4" s="42" t="s">
        <v>24</v>
      </c>
      <c r="E4" s="43">
        <f>Rozpočet!C4</f>
        <v>41871</v>
      </c>
      <c r="F4" s="41"/>
    </row>
    <row r="5" spans="1:6" ht="12.75">
      <c r="A5" s="36" t="s">
        <v>23</v>
      </c>
      <c r="B5" s="142" t="str">
        <f>Rozpočet!C3</f>
        <v>Stavební práce</v>
      </c>
      <c r="C5" s="143"/>
      <c r="D5" s="143"/>
      <c r="E5" s="143"/>
      <c r="F5" s="41"/>
    </row>
    <row r="6" spans="1:6" ht="12.75">
      <c r="A6" s="36" t="s">
        <v>22</v>
      </c>
      <c r="B6" s="142" t="str">
        <f>Rozpočet!H3</f>
        <v>Výměna výkladců</v>
      </c>
      <c r="C6" s="143"/>
      <c r="D6" s="143"/>
      <c r="E6" s="143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25</v>
      </c>
      <c r="B8" s="45" t="s">
        <v>26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35</v>
      </c>
      <c r="D9" s="51" t="s">
        <v>36</v>
      </c>
      <c r="E9" s="52" t="s">
        <v>27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122" t="str">
        <f>Rozpočet!B9</f>
        <v>3</v>
      </c>
      <c r="B11" s="123" t="str">
        <f>Rozpočet!C9</f>
        <v>Svislé a kompletní konstrukce</v>
      </c>
      <c r="C11" s="124">
        <f>Rozpočet!I13</f>
        <v>0</v>
      </c>
      <c r="D11" s="124">
        <f>Rozpočet!K13</f>
        <v>0</v>
      </c>
      <c r="E11" s="1">
        <f aca="true" t="shared" si="0" ref="E11:E21">C11+D11</f>
        <v>0</v>
      </c>
      <c r="F11" s="39">
        <f>Rozpočet!G13</f>
        <v>0.33662214</v>
      </c>
    </row>
    <row r="12" spans="1:6" ht="12.75">
      <c r="A12" s="122" t="str">
        <f>Rozpočet!B15</f>
        <v>6</v>
      </c>
      <c r="B12" s="123" t="str">
        <f>Rozpočet!C15</f>
        <v>Úpravy povrchů, podlahy a osazení výplně otvorů</v>
      </c>
      <c r="C12" s="124">
        <f>Rozpočet!I20</f>
        <v>0</v>
      </c>
      <c r="D12" s="124">
        <f>Rozpočet!K20</f>
        <v>0</v>
      </c>
      <c r="E12" s="1">
        <f t="shared" si="0"/>
        <v>0</v>
      </c>
      <c r="F12" s="39">
        <f>Rozpočet!G20</f>
        <v>0.57412044</v>
      </c>
    </row>
    <row r="13" spans="1:6" ht="12.75">
      <c r="A13" s="122" t="str">
        <f>Rozpočet!B22</f>
        <v>764</v>
      </c>
      <c r="B13" s="123" t="str">
        <f>Rozpočet!C22</f>
        <v>Konstrukce klempířské</v>
      </c>
      <c r="C13" s="124">
        <f>Rozpočet!I27</f>
        <v>0</v>
      </c>
      <c r="D13" s="124">
        <f>Rozpočet!K27</f>
        <v>0</v>
      </c>
      <c r="E13" s="1">
        <f t="shared" si="0"/>
        <v>0</v>
      </c>
      <c r="F13" s="39">
        <f>Rozpočet!G27</f>
        <v>0.0171832</v>
      </c>
    </row>
    <row r="14" spans="1:6" ht="12.75">
      <c r="A14" s="122" t="str">
        <f>Rozpočet!B29</f>
        <v>766</v>
      </c>
      <c r="B14" s="123" t="str">
        <f>Rozpočet!C29</f>
        <v>Konstrukce truhlářské</v>
      </c>
      <c r="C14" s="124">
        <f>Rozpočet!I38</f>
        <v>0</v>
      </c>
      <c r="D14" s="124">
        <f>Rozpočet!K38</f>
        <v>0</v>
      </c>
      <c r="E14" s="1">
        <f t="shared" si="0"/>
        <v>0</v>
      </c>
      <c r="F14" s="39">
        <f>Rozpočet!G38</f>
        <v>0.0015312000000000001</v>
      </c>
    </row>
    <row r="15" spans="1:6" ht="12.75">
      <c r="A15" s="122" t="str">
        <f>Rozpočet!B40</f>
        <v>767</v>
      </c>
      <c r="B15" s="123" t="str">
        <f>Rozpočet!C40</f>
        <v>Konstrukce zámečnické</v>
      </c>
      <c r="C15" s="124">
        <f>Rozpočet!I54</f>
        <v>0</v>
      </c>
      <c r="D15" s="124">
        <f>Rozpočet!K54</f>
        <v>0</v>
      </c>
      <c r="E15" s="1">
        <f t="shared" si="0"/>
        <v>0</v>
      </c>
      <c r="F15" s="39">
        <f>Rozpočet!G54</f>
        <v>0.0324008</v>
      </c>
    </row>
    <row r="16" spans="1:6" ht="12.75">
      <c r="A16" s="122" t="str">
        <f>Rozpočet!B56</f>
        <v>783</v>
      </c>
      <c r="B16" s="123" t="str">
        <f>Rozpočet!C56</f>
        <v>Nátěry</v>
      </c>
      <c r="C16" s="124">
        <f>Rozpočet!I59</f>
        <v>0</v>
      </c>
      <c r="D16" s="124">
        <f>Rozpočet!K59</f>
        <v>0</v>
      </c>
      <c r="E16" s="1">
        <f t="shared" si="0"/>
        <v>0</v>
      </c>
      <c r="F16" s="39">
        <f>Rozpočet!G59</f>
        <v>0.00100924</v>
      </c>
    </row>
    <row r="17" spans="1:6" ht="12.75">
      <c r="A17" s="122" t="str">
        <f>Rozpočet!B61</f>
        <v>784</v>
      </c>
      <c r="B17" s="123" t="str">
        <f>Rozpočet!C61</f>
        <v>Malby</v>
      </c>
      <c r="C17" s="124">
        <f>Rozpočet!I64</f>
        <v>0</v>
      </c>
      <c r="D17" s="124">
        <f>Rozpočet!K64</f>
        <v>0</v>
      </c>
      <c r="E17" s="1">
        <f t="shared" si="0"/>
        <v>0</v>
      </c>
      <c r="F17" s="39">
        <f>Rozpočet!G64</f>
        <v>0.00985536</v>
      </c>
    </row>
    <row r="18" spans="1:6" ht="12.75">
      <c r="A18" s="122" t="str">
        <f>Rozpočet!B66</f>
        <v>786</v>
      </c>
      <c r="B18" s="123" t="str">
        <f>Rozpočet!C66</f>
        <v>Lokální vytápění</v>
      </c>
      <c r="C18" s="124">
        <f>Rozpočet!I71</f>
        <v>0</v>
      </c>
      <c r="D18" s="124">
        <f>Rozpočet!K71</f>
        <v>0</v>
      </c>
      <c r="E18" s="1">
        <f t="shared" si="0"/>
        <v>0</v>
      </c>
      <c r="F18" s="39">
        <f>Rozpočet!G71</f>
        <v>0.00023968</v>
      </c>
    </row>
    <row r="19" spans="1:6" ht="12.75">
      <c r="A19" s="122" t="str">
        <f>Rozpočet!B73</f>
        <v>9</v>
      </c>
      <c r="B19" s="123" t="str">
        <f>Rozpočet!C73</f>
        <v>Ostatní konstrukce a práce bourací, přesun hmot, lešení</v>
      </c>
      <c r="C19" s="124">
        <f>Rozpočet!I76</f>
        <v>0</v>
      </c>
      <c r="D19" s="124">
        <f>Rozpočet!K76</f>
        <v>0</v>
      </c>
      <c r="E19" s="1">
        <f t="shared" si="0"/>
        <v>0</v>
      </c>
      <c r="F19" s="39">
        <f>Rozpočet!G76</f>
        <v>0.0016752000000000002</v>
      </c>
    </row>
    <row r="20" spans="1:6" ht="12.75">
      <c r="A20" s="122" t="str">
        <f>Rozpočet!B78</f>
        <v>96</v>
      </c>
      <c r="B20" s="123" t="str">
        <f>Rozpočet!C78</f>
        <v>Bourání konstrukcí</v>
      </c>
      <c r="C20" s="124">
        <f>Rozpočet!I89</f>
        <v>0</v>
      </c>
      <c r="D20" s="124">
        <f>Rozpočet!K89</f>
        <v>0</v>
      </c>
      <c r="E20" s="1">
        <f t="shared" si="0"/>
        <v>0</v>
      </c>
      <c r="F20" s="39">
        <f>Rozpočet!G89</f>
        <v>0</v>
      </c>
    </row>
    <row r="21" spans="1:6" ht="12.75">
      <c r="A21" s="122" t="str">
        <f>Rozpočet!B91</f>
        <v>99</v>
      </c>
      <c r="B21" s="123" t="str">
        <f>Rozpočet!C91</f>
        <v>Přesun hmot</v>
      </c>
      <c r="C21" s="124">
        <f>Rozpočet!I94</f>
        <v>0</v>
      </c>
      <c r="D21" s="124">
        <f>Rozpočet!K94</f>
        <v>0</v>
      </c>
      <c r="E21" s="1">
        <f t="shared" si="0"/>
        <v>0</v>
      </c>
      <c r="F21" s="39">
        <f>Rozpočet!G94</f>
        <v>0</v>
      </c>
    </row>
    <row r="22" spans="1:6" ht="13.5" thickBot="1">
      <c r="A22" s="40"/>
      <c r="B22" s="54"/>
      <c r="C22" s="54"/>
      <c r="D22" s="54"/>
      <c r="E22" s="1"/>
      <c r="F22" s="39"/>
    </row>
    <row r="23" spans="1:6" ht="13.5" thickTop="1">
      <c r="A23" s="55"/>
      <c r="B23" s="56" t="s">
        <v>27</v>
      </c>
      <c r="C23" s="58">
        <f>SUM(C10:C22)</f>
        <v>0</v>
      </c>
      <c r="D23" s="59">
        <f>SUM(D10:D22)</f>
        <v>0</v>
      </c>
      <c r="E23" s="58">
        <f>SUM(E10:E22)</f>
        <v>0</v>
      </c>
      <c r="F23" s="59">
        <f>SUM(F10:F22)</f>
        <v>0.9746372599999998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22"/>
  <sheetViews>
    <sheetView zoomScalePageLayoutView="0" workbookViewId="0" topLeftCell="A1">
      <selection activeCell="C50" sqref="C50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46.1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38</v>
      </c>
    </row>
    <row r="2" spans="1:11" ht="12.75">
      <c r="A2" s="5" t="s">
        <v>31</v>
      </c>
      <c r="B2" s="5"/>
      <c r="C2" s="6" t="str">
        <f>+Rozpočet!C2</f>
        <v>Orient-Opavská 51,Krnov-oprava výkladců a dveří</v>
      </c>
      <c r="D2" s="7"/>
      <c r="E2" s="7"/>
      <c r="F2" s="6"/>
      <c r="G2" s="8" t="s">
        <v>29</v>
      </c>
      <c r="H2" s="138" t="str">
        <f>+Rozpočet!H2</f>
        <v>2689</v>
      </c>
      <c r="I2" s="138"/>
      <c r="J2" s="138"/>
      <c r="K2" s="138"/>
    </row>
    <row r="3" spans="1:11" ht="12.75">
      <c r="A3" s="5" t="s">
        <v>28</v>
      </c>
      <c r="B3" s="5"/>
      <c r="C3" s="9" t="str">
        <f>+Rozpočet!C3</f>
        <v>Stavební práce</v>
      </c>
      <c r="D3" s="7"/>
      <c r="E3" s="7"/>
      <c r="F3" s="6"/>
      <c r="G3" s="8" t="s">
        <v>30</v>
      </c>
      <c r="H3" s="139" t="str">
        <f>+Rozpočet!H3</f>
        <v>Výměna výkladců</v>
      </c>
      <c r="I3" s="139"/>
      <c r="J3" s="139"/>
      <c r="K3" s="139"/>
    </row>
    <row r="4" spans="1:7" ht="13.5" thickBot="1">
      <c r="A4" s="5" t="s">
        <v>1</v>
      </c>
      <c r="B4" s="5"/>
      <c r="C4" s="10">
        <f>+Rozpočet!C4</f>
        <v>41871</v>
      </c>
      <c r="D4" s="5"/>
      <c r="E4" s="5" t="s">
        <v>2</v>
      </c>
      <c r="F4" s="11"/>
      <c r="G4" s="12">
        <f>+Rozpočet!G4</f>
        <v>41871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106" t="s">
        <v>88</v>
      </c>
      <c r="C10" s="106" t="s">
        <v>89</v>
      </c>
    </row>
    <row r="12" spans="1:11" ht="12.75">
      <c r="A12" s="107">
        <v>1</v>
      </c>
      <c r="B12" s="108" t="s">
        <v>90</v>
      </c>
      <c r="C12" s="109" t="s">
        <v>91</v>
      </c>
      <c r="D12" s="110" t="s">
        <v>92</v>
      </c>
      <c r="E12" s="111">
        <v>10.266</v>
      </c>
      <c r="F12" s="112">
        <v>0.03279</v>
      </c>
      <c r="G12" s="113">
        <f>E12*F12</f>
        <v>0.33662214</v>
      </c>
      <c r="I12" s="115"/>
      <c r="J12" s="114"/>
      <c r="K12" s="115"/>
    </row>
    <row r="13" spans="3:11" ht="12.75">
      <c r="C13" s="118" t="s">
        <v>93</v>
      </c>
      <c r="E13" s="111">
        <v>10.266</v>
      </c>
      <c r="G13" s="113"/>
      <c r="I13" s="115"/>
      <c r="K13" s="115"/>
    </row>
    <row r="14" spans="1:11" ht="12.75">
      <c r="A14" s="107">
        <v>2</v>
      </c>
      <c r="B14" s="108" t="s">
        <v>94</v>
      </c>
      <c r="C14" s="109" t="s">
        <v>95</v>
      </c>
      <c r="D14" s="110" t="s">
        <v>96</v>
      </c>
      <c r="E14" s="111">
        <v>1</v>
      </c>
      <c r="F14" s="112">
        <v>0</v>
      </c>
      <c r="G14" s="113">
        <f>E14*F14</f>
        <v>0</v>
      </c>
      <c r="I14" s="115"/>
      <c r="J14" s="114"/>
      <c r="K14" s="115"/>
    </row>
    <row r="16" spans="2:3" ht="15">
      <c r="B16" s="106" t="s">
        <v>97</v>
      </c>
      <c r="C16" s="106" t="s">
        <v>98</v>
      </c>
    </row>
    <row r="18" spans="1:11" ht="12.75">
      <c r="A18" s="107">
        <v>1</v>
      </c>
      <c r="B18" s="108" t="s">
        <v>99</v>
      </c>
      <c r="C18" s="109" t="s">
        <v>100</v>
      </c>
      <c r="D18" s="110" t="s">
        <v>92</v>
      </c>
      <c r="E18" s="111">
        <v>10.266</v>
      </c>
      <c r="F18" s="112">
        <v>0.05534</v>
      </c>
      <c r="G18" s="113">
        <f>E18*F18</f>
        <v>0.56812044</v>
      </c>
      <c r="I18" s="115"/>
      <c r="J18" s="114"/>
      <c r="K18" s="115"/>
    </row>
    <row r="19" spans="3:11" ht="12.75">
      <c r="C19" s="118" t="s">
        <v>93</v>
      </c>
      <c r="E19" s="111">
        <v>10.266</v>
      </c>
      <c r="G19" s="113"/>
      <c r="I19" s="115"/>
      <c r="K19" s="115"/>
    </row>
    <row r="20" spans="1:11" ht="12.75">
      <c r="A20" s="107">
        <v>2</v>
      </c>
      <c r="B20" s="108" t="s">
        <v>101</v>
      </c>
      <c r="C20" s="109" t="s">
        <v>102</v>
      </c>
      <c r="D20" s="110" t="s">
        <v>92</v>
      </c>
      <c r="E20" s="111">
        <v>50</v>
      </c>
      <c r="F20" s="112">
        <v>0.00012</v>
      </c>
      <c r="G20" s="113">
        <f>E20*F20</f>
        <v>0.006</v>
      </c>
      <c r="I20" s="115"/>
      <c r="J20" s="114"/>
      <c r="K20" s="115"/>
    </row>
    <row r="21" spans="1:11" ht="12.75">
      <c r="A21" s="107">
        <v>3</v>
      </c>
      <c r="B21" s="108" t="s">
        <v>94</v>
      </c>
      <c r="C21" s="109" t="s">
        <v>103</v>
      </c>
      <c r="D21" s="110" t="s">
        <v>96</v>
      </c>
      <c r="E21" s="111">
        <v>1</v>
      </c>
      <c r="F21" s="112">
        <v>0</v>
      </c>
      <c r="G21" s="113">
        <f>E21*F21</f>
        <v>0</v>
      </c>
      <c r="I21" s="115"/>
      <c r="J21" s="114"/>
      <c r="K21" s="115"/>
    </row>
    <row r="23" spans="2:3" ht="15">
      <c r="B23" s="106" t="s">
        <v>104</v>
      </c>
      <c r="C23" s="106" t="s">
        <v>105</v>
      </c>
    </row>
    <row r="25" spans="1:11" ht="12.75">
      <c r="A25" s="107">
        <v>1</v>
      </c>
      <c r="B25" s="108" t="s">
        <v>106</v>
      </c>
      <c r="C25" s="109" t="s">
        <v>107</v>
      </c>
      <c r="D25" s="110" t="s">
        <v>108</v>
      </c>
      <c r="E25" s="111">
        <v>18.28</v>
      </c>
      <c r="F25" s="112">
        <v>0.00094</v>
      </c>
      <c r="G25" s="113">
        <f>E25*F25</f>
        <v>0.0171832</v>
      </c>
      <c r="I25" s="115"/>
      <c r="J25" s="114"/>
      <c r="K25" s="115"/>
    </row>
    <row r="26" spans="3:11" ht="12.75">
      <c r="C26" s="118" t="s">
        <v>109</v>
      </c>
      <c r="E26" s="111">
        <v>18.28</v>
      </c>
      <c r="G26" s="113"/>
      <c r="I26" s="115"/>
      <c r="K26" s="115"/>
    </row>
    <row r="27" spans="1:11" ht="12.75">
      <c r="A27" s="107">
        <v>2</v>
      </c>
      <c r="B27" s="108" t="s">
        <v>110</v>
      </c>
      <c r="C27" s="109" t="s">
        <v>111</v>
      </c>
      <c r="D27" s="110" t="s">
        <v>108</v>
      </c>
      <c r="E27" s="111">
        <v>18.28</v>
      </c>
      <c r="F27" s="112">
        <v>0</v>
      </c>
      <c r="G27" s="113">
        <f>E27*F27</f>
        <v>0</v>
      </c>
      <c r="I27" s="115"/>
      <c r="J27" s="114"/>
      <c r="K27" s="115"/>
    </row>
    <row r="28" spans="3:11" ht="12.75">
      <c r="C28" s="118" t="s">
        <v>109</v>
      </c>
      <c r="E28" s="111">
        <v>18.28</v>
      </c>
      <c r="G28" s="113"/>
      <c r="I28" s="115"/>
      <c r="K28" s="115"/>
    </row>
    <row r="29" spans="1:11" ht="12.75">
      <c r="A29" s="107">
        <v>3</v>
      </c>
      <c r="B29" s="108" t="s">
        <v>112</v>
      </c>
      <c r="C29" s="109" t="s">
        <v>113</v>
      </c>
      <c r="D29" s="110" t="s">
        <v>114</v>
      </c>
      <c r="E29" s="111">
        <v>1.52</v>
      </c>
      <c r="F29" s="112">
        <v>0</v>
      </c>
      <c r="G29" s="113">
        <f>E29*F29</f>
        <v>0</v>
      </c>
      <c r="I29" s="115"/>
      <c r="J29" s="114"/>
      <c r="K29" s="115"/>
    </row>
    <row r="31" spans="2:3" ht="15">
      <c r="B31" s="106" t="s">
        <v>115</v>
      </c>
      <c r="C31" s="106" t="s">
        <v>116</v>
      </c>
    </row>
    <row r="33" spans="1:11" ht="12.75">
      <c r="A33" s="107">
        <v>1</v>
      </c>
      <c r="B33" s="108" t="s">
        <v>117</v>
      </c>
      <c r="C33" s="109" t="s">
        <v>118</v>
      </c>
      <c r="D33" s="110" t="s">
        <v>119</v>
      </c>
      <c r="E33" s="111">
        <v>10</v>
      </c>
      <c r="F33" s="112">
        <v>0</v>
      </c>
      <c r="G33" s="113">
        <f>E33*F33</f>
        <v>0</v>
      </c>
      <c r="I33" s="115"/>
      <c r="J33" s="114"/>
      <c r="K33" s="115"/>
    </row>
    <row r="34" spans="3:11" ht="12.75">
      <c r="C34" s="118" t="s">
        <v>120</v>
      </c>
      <c r="E34" s="111">
        <v>10</v>
      </c>
      <c r="G34" s="113"/>
      <c r="I34" s="115"/>
      <c r="K34" s="115"/>
    </row>
    <row r="35" spans="1:11" ht="12.75">
      <c r="A35" s="107">
        <v>2</v>
      </c>
      <c r="B35" s="108" t="s">
        <v>121</v>
      </c>
      <c r="C35" s="109" t="s">
        <v>122</v>
      </c>
      <c r="D35" s="110" t="s">
        <v>108</v>
      </c>
      <c r="E35" s="111">
        <v>18.28</v>
      </c>
      <c r="F35" s="112">
        <v>4E-05</v>
      </c>
      <c r="G35" s="113">
        <f>E35*F35</f>
        <v>0.0007312000000000001</v>
      </c>
      <c r="I35" s="115"/>
      <c r="J35" s="114"/>
      <c r="K35" s="115"/>
    </row>
    <row r="36" spans="3:11" ht="12.75">
      <c r="C36" s="118" t="s">
        <v>109</v>
      </c>
      <c r="E36" s="111">
        <v>18.28</v>
      </c>
      <c r="G36" s="113"/>
      <c r="I36" s="115"/>
      <c r="K36" s="115"/>
    </row>
    <row r="37" spans="1:11" ht="12.75">
      <c r="A37" s="107">
        <v>3</v>
      </c>
      <c r="B37" s="108" t="s">
        <v>123</v>
      </c>
      <c r="C37" s="109" t="s">
        <v>124</v>
      </c>
      <c r="D37" s="110" t="s">
        <v>114</v>
      </c>
      <c r="E37" s="111">
        <v>0.74</v>
      </c>
      <c r="F37" s="112">
        <v>0</v>
      </c>
      <c r="G37" s="113">
        <f>E37*F37</f>
        <v>0</v>
      </c>
      <c r="I37" s="115"/>
      <c r="J37" s="114"/>
      <c r="K37" s="115"/>
    </row>
    <row r="38" spans="1:11" ht="140.25">
      <c r="A38" s="130">
        <v>4</v>
      </c>
      <c r="B38" s="131" t="s">
        <v>94</v>
      </c>
      <c r="C38" s="129" t="s">
        <v>232</v>
      </c>
      <c r="D38" s="132" t="s">
        <v>92</v>
      </c>
      <c r="E38" s="133">
        <v>43.55</v>
      </c>
      <c r="F38" s="134">
        <v>0</v>
      </c>
      <c r="G38" s="135">
        <f>E38*F38</f>
        <v>0</v>
      </c>
      <c r="I38" s="115"/>
      <c r="J38" s="114"/>
      <c r="K38" s="115"/>
    </row>
    <row r="39" spans="3:11" ht="12.75">
      <c r="C39" s="118" t="s">
        <v>126</v>
      </c>
      <c r="E39" s="111">
        <v>4.704</v>
      </c>
      <c r="G39" s="113"/>
      <c r="I39" s="115"/>
      <c r="K39" s="115"/>
    </row>
    <row r="40" spans="3:11" ht="12.75">
      <c r="C40" s="118" t="s">
        <v>127</v>
      </c>
      <c r="E40" s="111">
        <v>14.4</v>
      </c>
      <c r="G40" s="113"/>
      <c r="I40" s="115"/>
      <c r="K40" s="115"/>
    </row>
    <row r="41" spans="3:11" ht="12.75">
      <c r="C41" s="118" t="s">
        <v>128</v>
      </c>
      <c r="E41" s="111">
        <v>7.2</v>
      </c>
      <c r="G41" s="113"/>
      <c r="I41" s="115"/>
      <c r="K41" s="115"/>
    </row>
    <row r="42" spans="3:11" ht="12.75">
      <c r="C42" s="118" t="s">
        <v>129</v>
      </c>
      <c r="E42" s="111">
        <v>1.1342</v>
      </c>
      <c r="G42" s="113"/>
      <c r="I42" s="115"/>
      <c r="K42" s="115"/>
    </row>
    <row r="43" spans="3:11" ht="12.75">
      <c r="C43" s="118" t="s">
        <v>130</v>
      </c>
      <c r="E43" s="111">
        <v>4.128</v>
      </c>
      <c r="G43" s="113"/>
      <c r="I43" s="115"/>
      <c r="K43" s="115"/>
    </row>
    <row r="44" spans="3:11" ht="12.75">
      <c r="C44" s="118" t="s">
        <v>131</v>
      </c>
      <c r="E44" s="111">
        <v>11.984</v>
      </c>
      <c r="G44" s="113"/>
      <c r="I44" s="115"/>
      <c r="K44" s="115"/>
    </row>
    <row r="45" spans="1:11" ht="12.75">
      <c r="A45" s="107">
        <v>5</v>
      </c>
      <c r="B45" s="108" t="s">
        <v>94</v>
      </c>
      <c r="C45" s="109" t="s">
        <v>132</v>
      </c>
      <c r="D45" s="110" t="s">
        <v>92</v>
      </c>
      <c r="E45" s="111">
        <v>5.1</v>
      </c>
      <c r="F45" s="112">
        <v>0</v>
      </c>
      <c r="G45" s="113">
        <f>E45*F45</f>
        <v>0</v>
      </c>
      <c r="I45" s="115"/>
      <c r="J45" s="114"/>
      <c r="K45" s="115"/>
    </row>
    <row r="46" spans="3:11" ht="12.75">
      <c r="C46" s="118" t="s">
        <v>133</v>
      </c>
      <c r="E46" s="111">
        <v>5.1</v>
      </c>
      <c r="G46" s="113"/>
      <c r="I46" s="115"/>
      <c r="K46" s="115"/>
    </row>
    <row r="47" spans="1:11" ht="12.75">
      <c r="A47" s="126" t="s">
        <v>134</v>
      </c>
      <c r="B47" s="127">
        <v>60794100</v>
      </c>
      <c r="C47" s="109" t="s">
        <v>234</v>
      </c>
      <c r="D47" s="110" t="s">
        <v>135</v>
      </c>
      <c r="E47" s="111">
        <v>19.194</v>
      </c>
      <c r="F47" s="112">
        <v>0</v>
      </c>
      <c r="G47" s="113">
        <f>E47*F47</f>
        <v>0</v>
      </c>
      <c r="H47" s="114"/>
      <c r="I47" s="115"/>
      <c r="K47" s="115"/>
    </row>
    <row r="48" spans="1:11" ht="12.75">
      <c r="A48" s="126" t="s">
        <v>136</v>
      </c>
      <c r="B48" s="127">
        <v>60794120</v>
      </c>
      <c r="C48" s="109" t="s">
        <v>137</v>
      </c>
      <c r="D48" s="110" t="s">
        <v>119</v>
      </c>
      <c r="E48" s="111">
        <v>20</v>
      </c>
      <c r="F48" s="112">
        <v>4E-05</v>
      </c>
      <c r="G48" s="113">
        <f>E48*F48</f>
        <v>0.0008</v>
      </c>
      <c r="H48" s="114"/>
      <c r="I48" s="115"/>
      <c r="K48" s="115"/>
    </row>
    <row r="50" spans="2:3" ht="15">
      <c r="B50" s="106" t="s">
        <v>138</v>
      </c>
      <c r="C50" s="106" t="s">
        <v>139</v>
      </c>
    </row>
    <row r="52" spans="1:11" ht="12.75">
      <c r="A52" s="107">
        <v>1</v>
      </c>
      <c r="B52" s="108" t="s">
        <v>140</v>
      </c>
      <c r="C52" s="109" t="s">
        <v>141</v>
      </c>
      <c r="D52" s="110" t="s">
        <v>119</v>
      </c>
      <c r="E52" s="111">
        <v>1</v>
      </c>
      <c r="F52" s="112">
        <v>1E-05</v>
      </c>
      <c r="G52" s="113">
        <f>E52*F52</f>
        <v>1E-05</v>
      </c>
      <c r="I52" s="115"/>
      <c r="J52" s="114"/>
      <c r="K52" s="115"/>
    </row>
    <row r="53" spans="1:11" ht="12.75">
      <c r="A53" s="107">
        <v>2</v>
      </c>
      <c r="B53" s="108" t="s">
        <v>142</v>
      </c>
      <c r="C53" s="109" t="s">
        <v>143</v>
      </c>
      <c r="D53" s="110" t="s">
        <v>119</v>
      </c>
      <c r="E53" s="111">
        <v>2</v>
      </c>
      <c r="F53" s="112">
        <v>3E-05</v>
      </c>
      <c r="G53" s="113">
        <f>E53*F53</f>
        <v>6E-05</v>
      </c>
      <c r="I53" s="115"/>
      <c r="J53" s="114"/>
      <c r="K53" s="115"/>
    </row>
    <row r="54" spans="1:11" ht="12.75">
      <c r="A54" s="107">
        <v>3</v>
      </c>
      <c r="B54" s="108" t="s">
        <v>144</v>
      </c>
      <c r="C54" s="109" t="s">
        <v>145</v>
      </c>
      <c r="D54" s="110" t="s">
        <v>119</v>
      </c>
      <c r="E54" s="111">
        <v>1</v>
      </c>
      <c r="F54" s="112">
        <v>0</v>
      </c>
      <c r="G54" s="113">
        <f>E54*F54</f>
        <v>0</v>
      </c>
      <c r="I54" s="115"/>
      <c r="J54" s="114"/>
      <c r="K54" s="115"/>
    </row>
    <row r="55" spans="1:11" ht="12.75">
      <c r="A55" s="107">
        <v>4</v>
      </c>
      <c r="B55" s="108" t="s">
        <v>146</v>
      </c>
      <c r="C55" s="109" t="s">
        <v>147</v>
      </c>
      <c r="D55" s="110" t="s">
        <v>108</v>
      </c>
      <c r="E55" s="111">
        <v>18.28</v>
      </c>
      <c r="F55" s="112">
        <v>0</v>
      </c>
      <c r="G55" s="113">
        <f>E55*F55</f>
        <v>0</v>
      </c>
      <c r="I55" s="115"/>
      <c r="J55" s="114"/>
      <c r="K55" s="115"/>
    </row>
    <row r="56" spans="3:11" ht="12.75">
      <c r="C56" s="118" t="s">
        <v>148</v>
      </c>
      <c r="E56" s="111">
        <v>18.28</v>
      </c>
      <c r="G56" s="113"/>
      <c r="I56" s="115"/>
      <c r="K56" s="115"/>
    </row>
    <row r="57" spans="1:11" ht="12.75">
      <c r="A57" s="107">
        <v>5</v>
      </c>
      <c r="B57" s="108" t="s">
        <v>149</v>
      </c>
      <c r="C57" s="109" t="s">
        <v>150</v>
      </c>
      <c r="D57" s="110" t="s">
        <v>151</v>
      </c>
      <c r="E57" s="111">
        <v>10.728</v>
      </c>
      <c r="F57" s="112">
        <v>6E-05</v>
      </c>
      <c r="G57" s="113">
        <f>E57*F57</f>
        <v>0.00064368</v>
      </c>
      <c r="I57" s="115"/>
      <c r="J57" s="114"/>
      <c r="K57" s="115"/>
    </row>
    <row r="58" spans="3:11" ht="12.75">
      <c r="C58" s="118" t="s">
        <v>152</v>
      </c>
      <c r="E58" s="111">
        <v>0</v>
      </c>
      <c r="G58" s="113"/>
      <c r="I58" s="115"/>
      <c r="K58" s="115"/>
    </row>
    <row r="59" spans="3:11" ht="12.75">
      <c r="C59" s="118" t="s">
        <v>153</v>
      </c>
      <c r="E59" s="111">
        <v>7.728</v>
      </c>
      <c r="G59" s="113"/>
      <c r="I59" s="115"/>
      <c r="K59" s="115"/>
    </row>
    <row r="60" spans="3:11" ht="12.75">
      <c r="C60" s="118" t="s">
        <v>154</v>
      </c>
      <c r="E60" s="111">
        <v>0</v>
      </c>
      <c r="G60" s="113"/>
      <c r="I60" s="115"/>
      <c r="K60" s="115"/>
    </row>
    <row r="61" spans="3:11" ht="12.75">
      <c r="C61" s="118" t="s">
        <v>88</v>
      </c>
      <c r="E61" s="111">
        <v>3</v>
      </c>
      <c r="G61" s="113"/>
      <c r="I61" s="115"/>
      <c r="K61" s="115"/>
    </row>
    <row r="62" spans="1:11" ht="12.75">
      <c r="A62" s="107">
        <v>6</v>
      </c>
      <c r="B62" s="108" t="s">
        <v>155</v>
      </c>
      <c r="C62" s="109" t="s">
        <v>156</v>
      </c>
      <c r="D62" s="110" t="s">
        <v>114</v>
      </c>
      <c r="E62" s="111">
        <v>1.35</v>
      </c>
      <c r="F62" s="112">
        <v>0</v>
      </c>
      <c r="G62" s="113">
        <f aca="true" t="shared" si="0" ref="G62:G68">E62*F62</f>
        <v>0</v>
      </c>
      <c r="I62" s="115"/>
      <c r="J62" s="114"/>
      <c r="K62" s="115"/>
    </row>
    <row r="63" spans="1:11" ht="76.5">
      <c r="A63" s="130">
        <v>7</v>
      </c>
      <c r="B63" s="131" t="s">
        <v>94</v>
      </c>
      <c r="C63" s="129" t="s">
        <v>233</v>
      </c>
      <c r="D63" s="132" t="s">
        <v>96</v>
      </c>
      <c r="E63" s="133">
        <v>1</v>
      </c>
      <c r="F63" s="134">
        <v>0</v>
      </c>
      <c r="G63" s="135">
        <f t="shared" si="0"/>
        <v>0</v>
      </c>
      <c r="I63" s="115"/>
      <c r="J63" s="114"/>
      <c r="K63" s="115"/>
    </row>
    <row r="64" spans="1:11" ht="12.75">
      <c r="A64" s="107">
        <v>8</v>
      </c>
      <c r="B64" s="108" t="s">
        <v>94</v>
      </c>
      <c r="C64" s="109" t="s">
        <v>158</v>
      </c>
      <c r="D64" s="110" t="s">
        <v>96</v>
      </c>
      <c r="E64" s="111">
        <v>1</v>
      </c>
      <c r="F64" s="112">
        <v>0</v>
      </c>
      <c r="G64" s="113">
        <f t="shared" si="0"/>
        <v>0</v>
      </c>
      <c r="I64" s="115"/>
      <c r="J64" s="114"/>
      <c r="K64" s="115"/>
    </row>
    <row r="65" spans="1:11" ht="12.75">
      <c r="A65" s="126" t="s">
        <v>134</v>
      </c>
      <c r="B65" s="127">
        <v>54917013</v>
      </c>
      <c r="C65" s="109" t="s">
        <v>159</v>
      </c>
      <c r="D65" s="110" t="s">
        <v>119</v>
      </c>
      <c r="E65" s="111">
        <v>1</v>
      </c>
      <c r="F65" s="112">
        <v>0.003</v>
      </c>
      <c r="G65" s="113">
        <f t="shared" si="0"/>
        <v>0.003</v>
      </c>
      <c r="H65" s="114"/>
      <c r="I65" s="115"/>
      <c r="K65" s="115"/>
    </row>
    <row r="66" spans="1:11" ht="12.75">
      <c r="A66" s="126" t="s">
        <v>160</v>
      </c>
      <c r="B66" s="127">
        <v>55147055</v>
      </c>
      <c r="C66" s="109" t="s">
        <v>161</v>
      </c>
      <c r="D66" s="110" t="s">
        <v>119</v>
      </c>
      <c r="E66" s="111">
        <v>2</v>
      </c>
      <c r="F66" s="112">
        <v>0.0013</v>
      </c>
      <c r="G66" s="113">
        <f t="shared" si="0"/>
        <v>0.0026</v>
      </c>
      <c r="H66" s="114"/>
      <c r="I66" s="115"/>
      <c r="K66" s="115"/>
    </row>
    <row r="67" spans="1:11" ht="12.75">
      <c r="A67" s="126" t="s">
        <v>162</v>
      </c>
      <c r="B67" s="127">
        <v>59071101</v>
      </c>
      <c r="C67" s="109" t="s">
        <v>163</v>
      </c>
      <c r="D67" s="110" t="s">
        <v>119</v>
      </c>
      <c r="E67" s="111">
        <v>4</v>
      </c>
      <c r="F67" s="112">
        <v>0.00038</v>
      </c>
      <c r="G67" s="113">
        <f t="shared" si="0"/>
        <v>0.00152</v>
      </c>
      <c r="H67" s="114"/>
      <c r="I67" s="115"/>
      <c r="K67" s="115"/>
    </row>
    <row r="68" spans="1:11" ht="12.75">
      <c r="A68" s="126" t="s">
        <v>164</v>
      </c>
      <c r="B68" s="127">
        <v>55395300</v>
      </c>
      <c r="C68" s="109" t="s">
        <v>165</v>
      </c>
      <c r="D68" s="110" t="s">
        <v>166</v>
      </c>
      <c r="E68" s="111">
        <v>10.728</v>
      </c>
      <c r="F68" s="112">
        <v>0.00229</v>
      </c>
      <c r="G68" s="113">
        <f t="shared" si="0"/>
        <v>0.024567119999999998</v>
      </c>
      <c r="H68" s="114"/>
      <c r="I68" s="115"/>
      <c r="K68" s="115"/>
    </row>
    <row r="70" spans="2:3" ht="15">
      <c r="B70" s="106" t="s">
        <v>167</v>
      </c>
      <c r="C70" s="106" t="s">
        <v>168</v>
      </c>
    </row>
    <row r="72" spans="1:11" ht="12.75">
      <c r="A72" s="107">
        <v>1</v>
      </c>
      <c r="B72" s="108" t="s">
        <v>169</v>
      </c>
      <c r="C72" s="109" t="s">
        <v>170</v>
      </c>
      <c r="D72" s="110" t="s">
        <v>92</v>
      </c>
      <c r="E72" s="111">
        <v>2.194</v>
      </c>
      <c r="F72" s="112">
        <v>0.00046</v>
      </c>
      <c r="G72" s="113">
        <f>E72*F72</f>
        <v>0.00100924</v>
      </c>
      <c r="I72" s="115"/>
      <c r="J72" s="114"/>
      <c r="K72" s="115"/>
    </row>
    <row r="73" spans="3:11" ht="12.75">
      <c r="C73" s="118" t="s">
        <v>171</v>
      </c>
      <c r="E73" s="111">
        <v>2.1936</v>
      </c>
      <c r="G73" s="113"/>
      <c r="I73" s="115"/>
      <c r="K73" s="115"/>
    </row>
    <row r="75" spans="2:3" ht="15">
      <c r="B75" s="106" t="s">
        <v>172</v>
      </c>
      <c r="C75" s="106" t="s">
        <v>173</v>
      </c>
    </row>
    <row r="77" spans="1:11" ht="12.75">
      <c r="A77" s="107">
        <v>1</v>
      </c>
      <c r="B77" s="108" t="s">
        <v>174</v>
      </c>
      <c r="C77" s="109" t="s">
        <v>175</v>
      </c>
      <c r="D77" s="110" t="s">
        <v>92</v>
      </c>
      <c r="E77" s="111">
        <v>10.266</v>
      </c>
      <c r="F77" s="112">
        <v>0.00096</v>
      </c>
      <c r="G77" s="113">
        <f>E77*F77</f>
        <v>0.00985536</v>
      </c>
      <c r="I77" s="115"/>
      <c r="J77" s="114"/>
      <c r="K77" s="115"/>
    </row>
    <row r="78" spans="3:11" ht="12.75">
      <c r="C78" s="118" t="s">
        <v>176</v>
      </c>
      <c r="E78" s="111">
        <v>10.266</v>
      </c>
      <c r="G78" s="113"/>
      <c r="I78" s="115"/>
      <c r="K78" s="115"/>
    </row>
    <row r="80" spans="2:3" ht="15">
      <c r="B80" s="106" t="s">
        <v>177</v>
      </c>
      <c r="C80" s="106" t="s">
        <v>178</v>
      </c>
    </row>
    <row r="82" spans="1:11" ht="12.75">
      <c r="A82" s="107">
        <v>1</v>
      </c>
      <c r="B82" s="108" t="s">
        <v>179</v>
      </c>
      <c r="C82" s="109" t="s">
        <v>180</v>
      </c>
      <c r="D82" s="110" t="s">
        <v>92</v>
      </c>
      <c r="E82" s="111">
        <v>11.984</v>
      </c>
      <c r="F82" s="112">
        <v>1E-05</v>
      </c>
      <c r="G82" s="113">
        <f>E82*F82</f>
        <v>0.00011984</v>
      </c>
      <c r="I82" s="115"/>
      <c r="J82" s="114"/>
      <c r="K82" s="115"/>
    </row>
    <row r="83" spans="3:11" ht="12.75">
      <c r="C83" s="118" t="s">
        <v>181</v>
      </c>
      <c r="E83" s="111">
        <v>11.984</v>
      </c>
      <c r="G83" s="113"/>
      <c r="I83" s="115"/>
      <c r="K83" s="115"/>
    </row>
    <row r="84" spans="1:11" ht="12.75">
      <c r="A84" s="107">
        <v>2</v>
      </c>
      <c r="B84" s="108" t="s">
        <v>182</v>
      </c>
      <c r="C84" s="109" t="s">
        <v>183</v>
      </c>
      <c r="D84" s="110" t="s">
        <v>92</v>
      </c>
      <c r="E84" s="111">
        <v>11.984</v>
      </c>
      <c r="F84" s="112">
        <v>1E-05</v>
      </c>
      <c r="G84" s="113">
        <f>E84*F84</f>
        <v>0.00011984</v>
      </c>
      <c r="I84" s="115"/>
      <c r="J84" s="114"/>
      <c r="K84" s="115"/>
    </row>
    <row r="85" spans="3:11" ht="12.75">
      <c r="C85" s="118" t="s">
        <v>181</v>
      </c>
      <c r="E85" s="111">
        <v>11.984</v>
      </c>
      <c r="G85" s="113"/>
      <c r="I85" s="115"/>
      <c r="K85" s="115"/>
    </row>
    <row r="86" spans="1:11" ht="12.75">
      <c r="A86" s="107">
        <v>3</v>
      </c>
      <c r="B86" s="108" t="s">
        <v>184</v>
      </c>
      <c r="C86" s="109" t="s">
        <v>185</v>
      </c>
      <c r="D86" s="110" t="s">
        <v>114</v>
      </c>
      <c r="E86" s="111">
        <v>0.2</v>
      </c>
      <c r="F86" s="112">
        <v>0</v>
      </c>
      <c r="G86" s="113">
        <f>E86*F86</f>
        <v>0</v>
      </c>
      <c r="I86" s="115"/>
      <c r="J86" s="114"/>
      <c r="K86" s="115"/>
    </row>
    <row r="88" spans="2:3" ht="15">
      <c r="B88" s="106" t="s">
        <v>186</v>
      </c>
      <c r="C88" s="106" t="s">
        <v>187</v>
      </c>
    </row>
    <row r="90" spans="1:11" ht="12.75">
      <c r="A90" s="107">
        <v>1</v>
      </c>
      <c r="B90" s="108" t="s">
        <v>188</v>
      </c>
      <c r="C90" s="109" t="s">
        <v>189</v>
      </c>
      <c r="D90" s="110" t="s">
        <v>92</v>
      </c>
      <c r="E90" s="111">
        <v>41.88</v>
      </c>
      <c r="F90" s="112">
        <v>4E-05</v>
      </c>
      <c r="G90" s="113">
        <f>E90*F90</f>
        <v>0.0016752000000000002</v>
      </c>
      <c r="I90" s="115"/>
      <c r="J90" s="114"/>
      <c r="K90" s="115"/>
    </row>
    <row r="91" spans="3:11" ht="12.75">
      <c r="C91" s="118" t="s">
        <v>190</v>
      </c>
      <c r="E91" s="111">
        <v>27.66</v>
      </c>
      <c r="G91" s="113"/>
      <c r="I91" s="115"/>
      <c r="K91" s="115"/>
    </row>
    <row r="92" spans="3:11" ht="12.75">
      <c r="C92" s="118" t="s">
        <v>191</v>
      </c>
      <c r="E92" s="111">
        <v>14.22</v>
      </c>
      <c r="G92" s="113"/>
      <c r="I92" s="115"/>
      <c r="K92" s="115"/>
    </row>
    <row r="94" spans="2:3" ht="15">
      <c r="B94" s="106" t="s">
        <v>192</v>
      </c>
      <c r="C94" s="106" t="s">
        <v>193</v>
      </c>
    </row>
    <row r="96" spans="1:11" ht="12.75">
      <c r="A96" s="107">
        <v>1</v>
      </c>
      <c r="B96" s="108" t="s">
        <v>194</v>
      </c>
      <c r="C96" s="109" t="s">
        <v>195</v>
      </c>
      <c r="D96" s="110" t="s">
        <v>119</v>
      </c>
      <c r="E96" s="111">
        <v>4</v>
      </c>
      <c r="F96" s="112">
        <v>0</v>
      </c>
      <c r="G96" s="113" t="str">
        <f>FIXED(E96*F96,3,TRUE)</f>
        <v>0,000</v>
      </c>
      <c r="I96" s="115"/>
      <c r="J96" s="114"/>
      <c r="K96" s="115"/>
    </row>
    <row r="97" spans="3:11" ht="12.75">
      <c r="C97" s="118" t="s">
        <v>196</v>
      </c>
      <c r="E97" s="111">
        <v>4</v>
      </c>
      <c r="G97" s="113"/>
      <c r="I97" s="115"/>
      <c r="K97" s="115"/>
    </row>
    <row r="98" spans="1:11" ht="12.75">
      <c r="A98" s="107">
        <v>2</v>
      </c>
      <c r="B98" s="108" t="s">
        <v>197</v>
      </c>
      <c r="C98" s="109" t="s">
        <v>198</v>
      </c>
      <c r="D98" s="110" t="s">
        <v>119</v>
      </c>
      <c r="E98" s="111">
        <v>1</v>
      </c>
      <c r="F98" s="112">
        <v>0</v>
      </c>
      <c r="G98" s="113" t="str">
        <f>FIXED(E98*F98,3,TRUE)</f>
        <v>0,000</v>
      </c>
      <c r="I98" s="115"/>
      <c r="J98" s="114"/>
      <c r="K98" s="115"/>
    </row>
    <row r="99" spans="1:11" ht="12.75">
      <c r="A99" s="107">
        <v>3</v>
      </c>
      <c r="B99" s="108" t="s">
        <v>199</v>
      </c>
      <c r="C99" s="109" t="s">
        <v>200</v>
      </c>
      <c r="D99" s="110" t="s">
        <v>92</v>
      </c>
      <c r="E99" s="111">
        <v>2.226</v>
      </c>
      <c r="F99" s="112">
        <v>0.076</v>
      </c>
      <c r="G99" s="113" t="str">
        <f>FIXED(E99*F99,3,TRUE)</f>
        <v>0,169</v>
      </c>
      <c r="I99" s="115"/>
      <c r="J99" s="114"/>
      <c r="K99" s="115"/>
    </row>
    <row r="100" spans="3:11" ht="12.75">
      <c r="C100" s="118" t="s">
        <v>201</v>
      </c>
      <c r="E100" s="111">
        <v>2.226</v>
      </c>
      <c r="G100" s="113"/>
      <c r="I100" s="115"/>
      <c r="K100" s="115"/>
    </row>
    <row r="101" spans="1:11" ht="12.75">
      <c r="A101" s="107">
        <v>4</v>
      </c>
      <c r="B101" s="108" t="s">
        <v>202</v>
      </c>
      <c r="C101" s="109" t="s">
        <v>203</v>
      </c>
      <c r="D101" s="110" t="s">
        <v>92</v>
      </c>
      <c r="E101" s="111">
        <v>43.55</v>
      </c>
      <c r="F101" s="112">
        <v>0.019</v>
      </c>
      <c r="G101" s="113" t="str">
        <f>FIXED(E101*F101,3,TRUE)</f>
        <v>0,827</v>
      </c>
      <c r="I101" s="115"/>
      <c r="J101" s="114"/>
      <c r="K101" s="115"/>
    </row>
    <row r="102" spans="3:11" ht="12.75">
      <c r="C102" s="118" t="s">
        <v>204</v>
      </c>
      <c r="E102" s="111">
        <v>4.704</v>
      </c>
      <c r="G102" s="113"/>
      <c r="I102" s="115"/>
      <c r="K102" s="115"/>
    </row>
    <row r="103" spans="3:11" ht="12.75">
      <c r="C103" s="118" t="s">
        <v>127</v>
      </c>
      <c r="E103" s="111">
        <v>14.4</v>
      </c>
      <c r="G103" s="113"/>
      <c r="I103" s="115"/>
      <c r="K103" s="115"/>
    </row>
    <row r="104" spans="3:11" ht="12.75">
      <c r="C104" s="118" t="s">
        <v>205</v>
      </c>
      <c r="E104" s="111">
        <v>7.2</v>
      </c>
      <c r="G104" s="113"/>
      <c r="I104" s="115"/>
      <c r="K104" s="115"/>
    </row>
    <row r="105" spans="3:11" ht="12.75">
      <c r="C105" s="118" t="s">
        <v>129</v>
      </c>
      <c r="E105" s="111">
        <v>1.1342</v>
      </c>
      <c r="G105" s="113"/>
      <c r="I105" s="115"/>
      <c r="K105" s="115"/>
    </row>
    <row r="106" spans="3:11" ht="12.75">
      <c r="C106" s="118" t="s">
        <v>206</v>
      </c>
      <c r="E106" s="111">
        <v>4.128</v>
      </c>
      <c r="G106" s="113"/>
      <c r="I106" s="115"/>
      <c r="K106" s="115"/>
    </row>
    <row r="107" spans="3:11" ht="12.75">
      <c r="C107" s="118" t="s">
        <v>131</v>
      </c>
      <c r="E107" s="111">
        <v>11.984</v>
      </c>
      <c r="G107" s="113"/>
      <c r="I107" s="115"/>
      <c r="K107" s="115"/>
    </row>
    <row r="108" spans="1:11" ht="12.75">
      <c r="A108" s="107">
        <v>5</v>
      </c>
      <c r="B108" s="108" t="s">
        <v>207</v>
      </c>
      <c r="C108" s="109" t="s">
        <v>208</v>
      </c>
      <c r="D108" s="110" t="s">
        <v>92</v>
      </c>
      <c r="E108" s="111">
        <v>10.266</v>
      </c>
      <c r="F108" s="112">
        <v>0.046</v>
      </c>
      <c r="G108" s="113" t="str">
        <f>FIXED(E108*F108,3,TRUE)</f>
        <v>0,472</v>
      </c>
      <c r="I108" s="115"/>
      <c r="J108" s="114"/>
      <c r="K108" s="115"/>
    </row>
    <row r="109" spans="3:11" ht="12.75">
      <c r="C109" s="118" t="s">
        <v>209</v>
      </c>
      <c r="E109" s="111">
        <v>1.014</v>
      </c>
      <c r="G109" s="113"/>
      <c r="I109" s="115"/>
      <c r="K109" s="115"/>
    </row>
    <row r="110" spans="3:11" ht="12.75">
      <c r="C110" s="118" t="s">
        <v>210</v>
      </c>
      <c r="E110" s="111">
        <v>3.06</v>
      </c>
      <c r="G110" s="113"/>
      <c r="I110" s="115"/>
      <c r="K110" s="115"/>
    </row>
    <row r="111" spans="3:11" ht="12.75">
      <c r="C111" s="118" t="s">
        <v>211</v>
      </c>
      <c r="E111" s="111">
        <v>2.61</v>
      </c>
      <c r="G111" s="113"/>
      <c r="I111" s="115"/>
      <c r="K111" s="115"/>
    </row>
    <row r="112" spans="3:11" ht="12.75">
      <c r="C112" s="118" t="s">
        <v>212</v>
      </c>
      <c r="E112" s="111">
        <v>0.48</v>
      </c>
      <c r="G112" s="113"/>
      <c r="I112" s="115"/>
      <c r="K112" s="115"/>
    </row>
    <row r="113" spans="3:11" ht="12.75">
      <c r="C113" s="118" t="s">
        <v>213</v>
      </c>
      <c r="E113" s="111">
        <v>0.978</v>
      </c>
      <c r="G113" s="113"/>
      <c r="I113" s="115"/>
      <c r="K113" s="115"/>
    </row>
    <row r="114" spans="3:11" ht="12.75">
      <c r="C114" s="118" t="s">
        <v>214</v>
      </c>
      <c r="E114" s="111">
        <v>2.124</v>
      </c>
      <c r="G114" s="113"/>
      <c r="I114" s="115"/>
      <c r="K114" s="115"/>
    </row>
    <row r="115" spans="1:11" ht="12.75">
      <c r="A115" s="107">
        <v>6</v>
      </c>
      <c r="B115" s="108" t="s">
        <v>215</v>
      </c>
      <c r="C115" s="109" t="s">
        <v>216</v>
      </c>
      <c r="D115" s="110" t="s">
        <v>217</v>
      </c>
      <c r="E115" s="111">
        <v>1.469</v>
      </c>
      <c r="F115" s="112">
        <v>0</v>
      </c>
      <c r="G115" s="113" t="str">
        <f>FIXED(E115*F115,3,TRUE)</f>
        <v>0,000</v>
      </c>
      <c r="I115" s="115"/>
      <c r="J115" s="114"/>
      <c r="K115" s="115"/>
    </row>
    <row r="116" spans="1:11" ht="12.75">
      <c r="A116" s="107">
        <v>7</v>
      </c>
      <c r="B116" s="108" t="s">
        <v>218</v>
      </c>
      <c r="C116" s="109" t="s">
        <v>219</v>
      </c>
      <c r="D116" s="110" t="s">
        <v>217</v>
      </c>
      <c r="E116" s="111">
        <v>5.875</v>
      </c>
      <c r="F116" s="112">
        <v>0</v>
      </c>
      <c r="G116" s="113" t="str">
        <f>FIXED(E116*F116,3,TRUE)</f>
        <v>0,000</v>
      </c>
      <c r="I116" s="115"/>
      <c r="J116" s="114"/>
      <c r="K116" s="115"/>
    </row>
    <row r="117" spans="1:11" ht="12.75">
      <c r="A117" s="107">
        <v>8</v>
      </c>
      <c r="B117" s="108" t="s">
        <v>220</v>
      </c>
      <c r="C117" s="109" t="s">
        <v>221</v>
      </c>
      <c r="D117" s="110" t="s">
        <v>21</v>
      </c>
      <c r="E117" s="111">
        <v>1.469</v>
      </c>
      <c r="F117" s="112">
        <v>0</v>
      </c>
      <c r="G117" s="113" t="str">
        <f>FIXED(E117*F117,3,TRUE)</f>
        <v>0,000</v>
      </c>
      <c r="I117" s="115"/>
      <c r="J117" s="114"/>
      <c r="K117" s="115"/>
    </row>
    <row r="118" spans="1:11" ht="12.75">
      <c r="A118" s="107">
        <v>9</v>
      </c>
      <c r="B118" s="108" t="s">
        <v>222</v>
      </c>
      <c r="C118" s="109" t="s">
        <v>223</v>
      </c>
      <c r="D118" s="110" t="s">
        <v>217</v>
      </c>
      <c r="E118" s="111">
        <v>1.469</v>
      </c>
      <c r="F118" s="112">
        <v>0</v>
      </c>
      <c r="G118" s="113" t="str">
        <f>FIXED(E118*F118,3,TRUE)</f>
        <v>0,000</v>
      </c>
      <c r="I118" s="115"/>
      <c r="J118" s="114"/>
      <c r="K118" s="115"/>
    </row>
    <row r="120" spans="2:3" ht="15">
      <c r="B120" s="106" t="s">
        <v>224</v>
      </c>
      <c r="C120" s="106" t="s">
        <v>225</v>
      </c>
    </row>
    <row r="122" spans="1:11" ht="12.75">
      <c r="A122" s="107">
        <v>1</v>
      </c>
      <c r="B122" s="108" t="s">
        <v>226</v>
      </c>
      <c r="C122" s="109" t="s">
        <v>227</v>
      </c>
      <c r="D122" s="110" t="s">
        <v>217</v>
      </c>
      <c r="E122" s="111">
        <v>0.912</v>
      </c>
      <c r="F122" s="112">
        <v>0</v>
      </c>
      <c r="G122" s="113">
        <f>E122*F122</f>
        <v>0</v>
      </c>
      <c r="I122" s="115"/>
      <c r="J122" s="114"/>
      <c r="K122" s="115"/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zoomScalePageLayoutView="0" workbookViewId="0" topLeftCell="A1">
      <selection activeCell="K28" sqref="K28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170" t="s">
        <v>67</v>
      </c>
      <c r="B1" s="171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5.75" customHeight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11" ht="15.75" customHeight="1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6"/>
    </row>
    <row r="4" spans="1:11" ht="15.75" customHeight="1" thickBot="1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9"/>
    </row>
    <row r="5" spans="1:11" ht="15.75" customHeight="1">
      <c r="A5" s="97" t="s">
        <v>39</v>
      </c>
      <c r="B5" s="98"/>
      <c r="C5" s="166" t="s">
        <v>85</v>
      </c>
      <c r="D5" s="167"/>
      <c r="E5" s="167"/>
      <c r="F5" s="167"/>
      <c r="G5" s="167"/>
      <c r="H5" s="167"/>
      <c r="I5" s="167"/>
      <c r="J5" s="167"/>
      <c r="K5" s="168"/>
    </row>
    <row r="6" spans="1:11" ht="15.75" customHeight="1">
      <c r="A6" s="93" t="s">
        <v>40</v>
      </c>
      <c r="B6" s="94"/>
      <c r="C6" s="152" t="s">
        <v>87</v>
      </c>
      <c r="D6" s="153"/>
      <c r="E6" s="153"/>
      <c r="F6" s="153"/>
      <c r="G6" s="153"/>
      <c r="H6" s="153"/>
      <c r="I6" s="153"/>
      <c r="J6" s="153"/>
      <c r="K6" s="169"/>
    </row>
    <row r="7" spans="1:11" ht="15.75" customHeight="1">
      <c r="A7" s="158"/>
      <c r="B7" s="159"/>
      <c r="C7" s="159"/>
      <c r="D7" s="159"/>
      <c r="E7" s="159"/>
      <c r="F7" s="159"/>
      <c r="G7" s="159"/>
      <c r="H7" s="185" t="s">
        <v>54</v>
      </c>
      <c r="I7" s="186"/>
      <c r="J7" s="185" t="s">
        <v>55</v>
      </c>
      <c r="K7" s="245"/>
    </row>
    <row r="8" spans="1:11" ht="15.75" customHeight="1">
      <c r="A8" s="93" t="s">
        <v>41</v>
      </c>
      <c r="B8" s="94"/>
      <c r="C8" s="152"/>
      <c r="D8" s="153"/>
      <c r="E8" s="153"/>
      <c r="F8" s="153"/>
      <c r="G8" s="154"/>
      <c r="H8" s="152"/>
      <c r="I8" s="154"/>
      <c r="J8" s="236"/>
      <c r="K8" s="237"/>
    </row>
    <row r="9" spans="1:11" ht="15.75" customHeight="1">
      <c r="A9" s="93" t="s">
        <v>42</v>
      </c>
      <c r="B9" s="94"/>
      <c r="C9" s="152"/>
      <c r="D9" s="153"/>
      <c r="E9" s="153"/>
      <c r="F9" s="153"/>
      <c r="G9" s="154"/>
      <c r="H9" s="152"/>
      <c r="I9" s="154"/>
      <c r="J9" s="236"/>
      <c r="K9" s="237"/>
    </row>
    <row r="10" spans="1:11" ht="15.75" customHeight="1">
      <c r="A10" s="93" t="s">
        <v>43</v>
      </c>
      <c r="B10" s="94"/>
      <c r="C10" s="152"/>
      <c r="D10" s="153"/>
      <c r="E10" s="153"/>
      <c r="F10" s="153"/>
      <c r="G10" s="154"/>
      <c r="H10" s="152"/>
      <c r="I10" s="154"/>
      <c r="J10" s="236"/>
      <c r="K10" s="237"/>
    </row>
    <row r="11" spans="1:11" ht="15.75" customHeight="1">
      <c r="A11" s="93" t="s">
        <v>44</v>
      </c>
      <c r="B11" s="94"/>
      <c r="C11" s="152"/>
      <c r="D11" s="153"/>
      <c r="E11" s="153"/>
      <c r="F11" s="153"/>
      <c r="G11" s="154"/>
      <c r="H11" s="152"/>
      <c r="I11" s="154"/>
      <c r="J11" s="236"/>
      <c r="K11" s="237"/>
    </row>
    <row r="12" spans="1:11" ht="15.75" customHeight="1">
      <c r="A12" s="93" t="s">
        <v>45</v>
      </c>
      <c r="B12" s="94"/>
      <c r="C12" s="152"/>
      <c r="D12" s="153"/>
      <c r="E12" s="153"/>
      <c r="F12" s="153"/>
      <c r="G12" s="154"/>
      <c r="H12" s="152"/>
      <c r="I12" s="154"/>
      <c r="J12" s="236"/>
      <c r="K12" s="237"/>
    </row>
    <row r="13" spans="1:11" ht="15.75" customHeight="1">
      <c r="A13" s="93" t="s">
        <v>46</v>
      </c>
      <c r="B13" s="94"/>
      <c r="C13" s="152"/>
      <c r="D13" s="153"/>
      <c r="E13" s="153"/>
      <c r="F13" s="153"/>
      <c r="G13" s="154"/>
      <c r="H13" s="152"/>
      <c r="I13" s="154"/>
      <c r="J13" s="236"/>
      <c r="K13" s="237"/>
    </row>
    <row r="14" spans="1:11" ht="15.75" customHeight="1">
      <c r="A14" s="93" t="s">
        <v>47</v>
      </c>
      <c r="B14" s="94"/>
      <c r="C14" s="152"/>
      <c r="D14" s="153"/>
      <c r="E14" s="153"/>
      <c r="F14" s="153"/>
      <c r="G14" s="154"/>
      <c r="H14" s="152"/>
      <c r="I14" s="154"/>
      <c r="J14" s="236"/>
      <c r="K14" s="237"/>
    </row>
    <row r="15" spans="1:11" ht="15.75" customHeight="1">
      <c r="A15" s="93" t="s">
        <v>48</v>
      </c>
      <c r="B15" s="94"/>
      <c r="C15" s="152"/>
      <c r="D15" s="154"/>
      <c r="E15" s="81" t="s">
        <v>53</v>
      </c>
      <c r="F15" s="187">
        <v>0</v>
      </c>
      <c r="G15" s="187"/>
      <c r="H15" s="145" t="s">
        <v>82</v>
      </c>
      <c r="I15" s="145"/>
      <c r="J15" s="187">
        <v>0</v>
      </c>
      <c r="K15" s="248"/>
    </row>
    <row r="16" spans="1:11" ht="15.75" customHeight="1">
      <c r="A16" s="93" t="s">
        <v>49</v>
      </c>
      <c r="B16" s="94"/>
      <c r="C16" s="152"/>
      <c r="D16" s="154"/>
      <c r="E16" s="81" t="s">
        <v>52</v>
      </c>
      <c r="F16" s="155"/>
      <c r="G16" s="155"/>
      <c r="H16" s="144" t="s">
        <v>81</v>
      </c>
      <c r="I16" s="144"/>
      <c r="J16" s="144" t="s">
        <v>231</v>
      </c>
      <c r="K16" s="249"/>
    </row>
    <row r="17" spans="1:11" ht="15.75" customHeight="1" thickBot="1">
      <c r="A17" s="95" t="s">
        <v>50</v>
      </c>
      <c r="B17" s="96"/>
      <c r="C17" s="183"/>
      <c r="D17" s="184"/>
      <c r="E17" s="82" t="s">
        <v>51</v>
      </c>
      <c r="F17" s="183"/>
      <c r="G17" s="184"/>
      <c r="H17" s="183"/>
      <c r="I17" s="246"/>
      <c r="J17" s="246"/>
      <c r="K17" s="247"/>
    </row>
    <row r="18" spans="1:11" ht="21" customHeight="1" thickBot="1">
      <c r="A18" s="180" t="s">
        <v>56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2"/>
    </row>
    <row r="19" spans="1:11" ht="21.75" customHeight="1" thickBot="1">
      <c r="A19" s="190" t="s">
        <v>57</v>
      </c>
      <c r="B19" s="191"/>
      <c r="C19" s="191"/>
      <c r="D19" s="191"/>
      <c r="E19" s="192"/>
      <c r="F19" s="72"/>
      <c r="G19" s="193" t="s">
        <v>58</v>
      </c>
      <c r="H19" s="191"/>
      <c r="I19" s="191"/>
      <c r="J19" s="191"/>
      <c r="K19" s="194"/>
    </row>
    <row r="20" spans="1:11" ht="15.75" customHeight="1">
      <c r="A20" s="70">
        <v>1</v>
      </c>
      <c r="B20" s="188" t="s">
        <v>59</v>
      </c>
      <c r="C20" s="189"/>
      <c r="D20" s="99" t="s">
        <v>35</v>
      </c>
      <c r="E20" s="83">
        <v>0</v>
      </c>
      <c r="F20" s="71">
        <v>13</v>
      </c>
      <c r="G20" s="240"/>
      <c r="H20" s="241"/>
      <c r="I20" s="241"/>
      <c r="J20" s="242"/>
      <c r="K20" s="87">
        <v>0</v>
      </c>
    </row>
    <row r="21" spans="1:11" ht="15.75" customHeight="1">
      <c r="A21" s="67">
        <v>2</v>
      </c>
      <c r="B21" s="162"/>
      <c r="C21" s="163"/>
      <c r="D21" s="81" t="s">
        <v>36</v>
      </c>
      <c r="E21" s="84">
        <v>0</v>
      </c>
      <c r="F21" s="68">
        <v>14</v>
      </c>
      <c r="G21" s="152"/>
      <c r="H21" s="153"/>
      <c r="I21" s="153"/>
      <c r="J21" s="154"/>
      <c r="K21" s="88">
        <v>0</v>
      </c>
    </row>
    <row r="22" spans="1:11" ht="15.75" customHeight="1">
      <c r="A22" s="67">
        <v>3</v>
      </c>
      <c r="B22" s="160" t="s">
        <v>60</v>
      </c>
      <c r="C22" s="161"/>
      <c r="D22" s="81" t="s">
        <v>61</v>
      </c>
      <c r="E22" s="84">
        <v>0</v>
      </c>
      <c r="F22" s="68">
        <v>15</v>
      </c>
      <c r="G22" s="152"/>
      <c r="H22" s="153"/>
      <c r="I22" s="153"/>
      <c r="J22" s="154"/>
      <c r="K22" s="88">
        <v>0</v>
      </c>
    </row>
    <row r="23" spans="1:11" ht="15.75" customHeight="1" thickBot="1">
      <c r="A23" s="67">
        <v>4</v>
      </c>
      <c r="B23" s="162"/>
      <c r="C23" s="163"/>
      <c r="D23" s="81" t="s">
        <v>62</v>
      </c>
      <c r="E23" s="85">
        <v>0</v>
      </c>
      <c r="F23" s="69">
        <v>16</v>
      </c>
      <c r="G23" s="152"/>
      <c r="H23" s="153"/>
      <c r="I23" s="153"/>
      <c r="J23" s="154"/>
      <c r="K23" s="88">
        <v>0</v>
      </c>
    </row>
    <row r="24" spans="1:11" ht="15.75" customHeight="1" thickBot="1">
      <c r="A24" s="67">
        <v>5</v>
      </c>
      <c r="B24" s="157" t="s">
        <v>68</v>
      </c>
      <c r="C24" s="164"/>
      <c r="D24" s="165"/>
      <c r="E24" s="86">
        <f>SUM(E20:E23)</f>
        <v>0</v>
      </c>
      <c r="F24" s="73">
        <v>17</v>
      </c>
      <c r="G24" s="152"/>
      <c r="H24" s="153"/>
      <c r="I24" s="153"/>
      <c r="J24" s="154"/>
      <c r="K24" s="88">
        <v>0</v>
      </c>
    </row>
    <row r="25" spans="1:11" ht="15.75" customHeight="1">
      <c r="A25" s="67">
        <v>6</v>
      </c>
      <c r="B25" s="146" t="s">
        <v>69</v>
      </c>
      <c r="C25" s="147"/>
      <c r="D25" s="148"/>
      <c r="E25" s="83">
        <v>0</v>
      </c>
      <c r="F25" s="69">
        <v>18</v>
      </c>
      <c r="G25" s="152"/>
      <c r="H25" s="153"/>
      <c r="I25" s="153"/>
      <c r="J25" s="154"/>
      <c r="K25" s="88">
        <v>0</v>
      </c>
    </row>
    <row r="26" spans="1:11" ht="15.75" customHeight="1" thickBot="1">
      <c r="A26" s="67">
        <v>7</v>
      </c>
      <c r="B26" s="146" t="s">
        <v>70</v>
      </c>
      <c r="C26" s="147"/>
      <c r="D26" s="148"/>
      <c r="E26" s="85">
        <v>0</v>
      </c>
      <c r="F26" s="69">
        <v>19</v>
      </c>
      <c r="G26" s="152"/>
      <c r="H26" s="153"/>
      <c r="I26" s="153"/>
      <c r="J26" s="154"/>
      <c r="K26" s="88">
        <v>0</v>
      </c>
    </row>
    <row r="27" spans="1:11" ht="15.75" customHeight="1" thickBot="1">
      <c r="A27" s="67">
        <v>8</v>
      </c>
      <c r="B27" s="157" t="s">
        <v>71</v>
      </c>
      <c r="C27" s="164"/>
      <c r="D27" s="165"/>
      <c r="E27" s="86">
        <f>SUM(E24:E26)</f>
        <v>0</v>
      </c>
      <c r="F27" s="73">
        <v>20</v>
      </c>
      <c r="G27" s="152"/>
      <c r="H27" s="153"/>
      <c r="I27" s="153"/>
      <c r="J27" s="154"/>
      <c r="K27" s="88">
        <v>0</v>
      </c>
    </row>
    <row r="28" spans="1:11" ht="15.75" customHeight="1">
      <c r="A28" s="67">
        <v>9</v>
      </c>
      <c r="B28" s="146" t="s">
        <v>72</v>
      </c>
      <c r="C28" s="147"/>
      <c r="D28" s="148"/>
      <c r="E28" s="83">
        <v>0</v>
      </c>
      <c r="F28" s="69">
        <v>21</v>
      </c>
      <c r="G28" s="152"/>
      <c r="H28" s="153"/>
      <c r="I28" s="153"/>
      <c r="J28" s="154"/>
      <c r="K28" s="88">
        <v>0</v>
      </c>
    </row>
    <row r="29" spans="1:11" ht="15.75" customHeight="1">
      <c r="A29" s="67">
        <v>10</v>
      </c>
      <c r="B29" s="146" t="s">
        <v>73</v>
      </c>
      <c r="C29" s="147"/>
      <c r="D29" s="148"/>
      <c r="E29" s="84">
        <v>0</v>
      </c>
      <c r="F29" s="69">
        <v>22</v>
      </c>
      <c r="G29" s="152"/>
      <c r="H29" s="153"/>
      <c r="I29" s="153"/>
      <c r="J29" s="154"/>
      <c r="K29" s="88">
        <v>0</v>
      </c>
    </row>
    <row r="30" spans="1:11" ht="15.75" customHeight="1" thickBot="1">
      <c r="A30" s="67">
        <v>11</v>
      </c>
      <c r="B30" s="146" t="s">
        <v>74</v>
      </c>
      <c r="C30" s="147"/>
      <c r="D30" s="148"/>
      <c r="E30" s="85">
        <v>0</v>
      </c>
      <c r="F30" s="69">
        <v>23</v>
      </c>
      <c r="G30" s="152"/>
      <c r="H30" s="153"/>
      <c r="I30" s="153"/>
      <c r="J30" s="154"/>
      <c r="K30" s="88">
        <v>0</v>
      </c>
    </row>
    <row r="31" spans="1:11" ht="15.75" customHeight="1" thickBot="1">
      <c r="A31" s="76">
        <v>12</v>
      </c>
      <c r="B31" s="157" t="s">
        <v>75</v>
      </c>
      <c r="C31" s="164"/>
      <c r="D31" s="165"/>
      <c r="E31" s="92">
        <f>SUM(E27:E30)</f>
        <v>0</v>
      </c>
      <c r="F31" s="77">
        <v>24</v>
      </c>
      <c r="G31" s="155"/>
      <c r="H31" s="155"/>
      <c r="I31" s="155"/>
      <c r="J31" s="155"/>
      <c r="K31" s="89">
        <v>0</v>
      </c>
    </row>
    <row r="32" spans="1:11" ht="15.75" customHeight="1" thickBot="1">
      <c r="A32" s="78"/>
      <c r="B32" s="149"/>
      <c r="C32" s="150"/>
      <c r="D32" s="151"/>
      <c r="E32" s="80"/>
      <c r="F32" s="79">
        <v>25</v>
      </c>
      <c r="G32" s="243" t="s">
        <v>76</v>
      </c>
      <c r="H32" s="244"/>
      <c r="I32" s="244"/>
      <c r="J32" s="102"/>
      <c r="K32" s="90">
        <f>SUM(K20:K31)</f>
        <v>0</v>
      </c>
    </row>
    <row r="33" spans="1:11" ht="15.75" customHeight="1" thickBot="1">
      <c r="A33" s="203"/>
      <c r="B33" s="204"/>
      <c r="C33" s="204"/>
      <c r="D33" s="204"/>
      <c r="E33" s="204"/>
      <c r="F33" s="211" t="s">
        <v>63</v>
      </c>
      <c r="G33" s="212"/>
      <c r="H33" s="212"/>
      <c r="I33" s="212"/>
      <c r="J33" s="213"/>
      <c r="K33" s="214"/>
    </row>
    <row r="34" spans="1:11" ht="15.75" customHeight="1" thickBot="1">
      <c r="A34" s="203"/>
      <c r="B34" s="204"/>
      <c r="C34" s="204"/>
      <c r="D34" s="204"/>
      <c r="E34" s="204"/>
      <c r="F34" s="74">
        <v>26</v>
      </c>
      <c r="G34" s="156" t="s">
        <v>77</v>
      </c>
      <c r="H34" s="156"/>
      <c r="I34" s="156"/>
      <c r="J34" s="157"/>
      <c r="K34" s="92">
        <f>E31+K32</f>
        <v>0</v>
      </c>
    </row>
    <row r="35" spans="1:11" ht="15.75" customHeight="1">
      <c r="A35" s="203"/>
      <c r="B35" s="204"/>
      <c r="C35" s="204"/>
      <c r="D35" s="204"/>
      <c r="E35" s="204"/>
      <c r="F35" s="74">
        <v>27</v>
      </c>
      <c r="G35" s="145" t="s">
        <v>228</v>
      </c>
      <c r="H35" s="145"/>
      <c r="I35" s="145"/>
      <c r="J35" s="145"/>
      <c r="K35" s="103">
        <v>0</v>
      </c>
    </row>
    <row r="36" spans="1:11" ht="15.75" customHeight="1">
      <c r="A36" s="203"/>
      <c r="B36" s="204"/>
      <c r="C36" s="204"/>
      <c r="D36" s="204"/>
      <c r="E36" s="204"/>
      <c r="F36" s="74">
        <v>28</v>
      </c>
      <c r="G36" s="144" t="s">
        <v>230</v>
      </c>
      <c r="H36" s="145"/>
      <c r="I36" s="145"/>
      <c r="J36" s="145"/>
      <c r="K36" s="104">
        <v>0</v>
      </c>
    </row>
    <row r="37" spans="1:11" ht="15.75" customHeight="1" thickBot="1">
      <c r="A37" s="203"/>
      <c r="B37" s="204"/>
      <c r="C37" s="204"/>
      <c r="D37" s="204"/>
      <c r="E37" s="204"/>
      <c r="F37" s="74">
        <v>29</v>
      </c>
      <c r="G37" s="144" t="s">
        <v>229</v>
      </c>
      <c r="H37" s="145"/>
      <c r="I37" s="145"/>
      <c r="J37" s="145"/>
      <c r="K37" s="104">
        <v>0</v>
      </c>
    </row>
    <row r="38" spans="1:11" ht="15.75" customHeight="1" thickBot="1">
      <c r="A38" s="203"/>
      <c r="B38" s="204"/>
      <c r="C38" s="204"/>
      <c r="D38" s="204"/>
      <c r="E38" s="204"/>
      <c r="F38" s="75">
        <v>30</v>
      </c>
      <c r="G38" s="238" t="s">
        <v>83</v>
      </c>
      <c r="H38" s="238"/>
      <c r="I38" s="238"/>
      <c r="J38" s="239"/>
      <c r="K38" s="92">
        <f>SUM(K34:K37)</f>
        <v>0</v>
      </c>
    </row>
    <row r="39" spans="1:11" ht="15.75" customHeight="1">
      <c r="A39" s="205"/>
      <c r="B39" s="206"/>
      <c r="C39" s="206"/>
      <c r="D39" s="206"/>
      <c r="E39" s="206"/>
      <c r="F39" s="206"/>
      <c r="G39" s="206"/>
      <c r="H39" s="206"/>
      <c r="I39" s="206"/>
      <c r="J39" s="206"/>
      <c r="K39" s="207"/>
    </row>
    <row r="40" spans="1:11" ht="15.75" customHeight="1">
      <c r="A40" s="100"/>
      <c r="B40" s="101"/>
      <c r="C40" s="91"/>
      <c r="D40" s="198"/>
      <c r="E40" s="199"/>
      <c r="F40" s="233" t="s">
        <v>78</v>
      </c>
      <c r="G40" s="234"/>
      <c r="H40" s="235"/>
      <c r="I40" s="208" t="s">
        <v>86</v>
      </c>
      <c r="J40" s="209"/>
      <c r="K40" s="210"/>
    </row>
    <row r="41" spans="1:11" ht="15.75" customHeight="1">
      <c r="A41" s="221"/>
      <c r="B41" s="222"/>
      <c r="C41" s="223"/>
      <c r="D41" s="200"/>
      <c r="E41" s="201"/>
      <c r="F41" s="233" t="s">
        <v>79</v>
      </c>
      <c r="G41" s="234"/>
      <c r="H41" s="235"/>
      <c r="I41" s="208">
        <v>4</v>
      </c>
      <c r="J41" s="209"/>
      <c r="K41" s="210"/>
    </row>
    <row r="42" spans="1:11" ht="15.75" customHeight="1">
      <c r="A42" s="224"/>
      <c r="B42" s="225"/>
      <c r="C42" s="226"/>
      <c r="D42" s="200"/>
      <c r="E42" s="201"/>
      <c r="F42" s="233" t="s">
        <v>80</v>
      </c>
      <c r="G42" s="234"/>
      <c r="H42" s="235"/>
      <c r="I42" s="215"/>
      <c r="J42" s="216"/>
      <c r="K42" s="217"/>
    </row>
    <row r="43" spans="1:11" ht="15.75" customHeight="1">
      <c r="A43" s="227"/>
      <c r="B43" s="228"/>
      <c r="C43" s="229"/>
      <c r="D43" s="200"/>
      <c r="E43" s="201"/>
      <c r="F43" s="233"/>
      <c r="G43" s="234"/>
      <c r="H43" s="235"/>
      <c r="I43" s="208"/>
      <c r="J43" s="209"/>
      <c r="K43" s="210"/>
    </row>
    <row r="44" spans="1:11" ht="15.75" customHeight="1" thickBot="1">
      <c r="A44" s="195" t="s">
        <v>64</v>
      </c>
      <c r="B44" s="196"/>
      <c r="C44" s="197"/>
      <c r="D44" s="202" t="s">
        <v>65</v>
      </c>
      <c r="E44" s="197"/>
      <c r="F44" s="230" t="s">
        <v>66</v>
      </c>
      <c r="G44" s="231"/>
      <c r="H44" s="232"/>
      <c r="I44" s="218"/>
      <c r="J44" s="219"/>
      <c r="K44" s="220"/>
    </row>
  </sheetData>
  <sheetProtection/>
  <mergeCells count="88">
    <mergeCell ref="J13:K13"/>
    <mergeCell ref="J14:K14"/>
    <mergeCell ref="H13:I13"/>
    <mergeCell ref="H14:I14"/>
    <mergeCell ref="H16:I16"/>
    <mergeCell ref="J15:K15"/>
    <mergeCell ref="J16:K16"/>
    <mergeCell ref="H15:I15"/>
    <mergeCell ref="G26:J26"/>
    <mergeCell ref="G27:J27"/>
    <mergeCell ref="G28:J28"/>
    <mergeCell ref="H17:K17"/>
    <mergeCell ref="G25:J25"/>
    <mergeCell ref="G24:J24"/>
    <mergeCell ref="H9:I9"/>
    <mergeCell ref="H10:I10"/>
    <mergeCell ref="H11:I11"/>
    <mergeCell ref="H12:I12"/>
    <mergeCell ref="J7:K7"/>
    <mergeCell ref="J8:K8"/>
    <mergeCell ref="J9:K9"/>
    <mergeCell ref="J10:K10"/>
    <mergeCell ref="J12:K12"/>
    <mergeCell ref="F43:H43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G37:J37"/>
    <mergeCell ref="F33:K33"/>
    <mergeCell ref="I42:K42"/>
    <mergeCell ref="I44:K44"/>
    <mergeCell ref="I43:K43"/>
    <mergeCell ref="A41:C41"/>
    <mergeCell ref="A42:C43"/>
    <mergeCell ref="F44:H44"/>
    <mergeCell ref="F42:H42"/>
    <mergeCell ref="I41:K41"/>
    <mergeCell ref="B25:D25"/>
    <mergeCell ref="B26:D26"/>
    <mergeCell ref="B27:D27"/>
    <mergeCell ref="A44:C44"/>
    <mergeCell ref="D40:E43"/>
    <mergeCell ref="D44:E44"/>
    <mergeCell ref="A33:E38"/>
    <mergeCell ref="A39:K39"/>
    <mergeCell ref="I40:K40"/>
    <mergeCell ref="G35:J35"/>
    <mergeCell ref="C17:D17"/>
    <mergeCell ref="H7:I7"/>
    <mergeCell ref="H8:I8"/>
    <mergeCell ref="C15:D15"/>
    <mergeCell ref="B31:D31"/>
    <mergeCell ref="F15:G15"/>
    <mergeCell ref="F16:G16"/>
    <mergeCell ref="B20:C21"/>
    <mergeCell ref="A19:E19"/>
    <mergeCell ref="G19:K19"/>
    <mergeCell ref="C13:G13"/>
    <mergeCell ref="B22:C23"/>
    <mergeCell ref="B24:D24"/>
    <mergeCell ref="C5:K5"/>
    <mergeCell ref="C6:K6"/>
    <mergeCell ref="A1:K4"/>
    <mergeCell ref="A18:K18"/>
    <mergeCell ref="F17:G17"/>
    <mergeCell ref="C14:G14"/>
    <mergeCell ref="C16:D16"/>
    <mergeCell ref="A7:G7"/>
    <mergeCell ref="C8:G8"/>
    <mergeCell ref="C9:G9"/>
    <mergeCell ref="C10:G10"/>
    <mergeCell ref="C11:G11"/>
    <mergeCell ref="C12:G12"/>
    <mergeCell ref="G36:J36"/>
    <mergeCell ref="B28:D28"/>
    <mergeCell ref="B29:D29"/>
    <mergeCell ref="B30:D30"/>
    <mergeCell ref="B32:D32"/>
    <mergeCell ref="G30:J30"/>
    <mergeCell ref="G31:J31"/>
    <mergeCell ref="G34:J34"/>
    <mergeCell ref="G29:J29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cp:lastPrinted>2014-08-21T15:22:55Z</cp:lastPrinted>
  <dcterms:created xsi:type="dcterms:W3CDTF">2000-09-05T09:25:34Z</dcterms:created>
  <dcterms:modified xsi:type="dcterms:W3CDTF">2014-08-21T15:24:04Z</dcterms:modified>
  <cp:category/>
  <cp:version/>
  <cp:contentType/>
  <cp:contentStatus/>
</cp:coreProperties>
</file>