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84" yWindow="384" windowWidth="13092" windowHeight="3720" activeTab="0"/>
  </bookViews>
  <sheets>
    <sheet name="Stavba" sheetId="1" r:id="rId1"/>
    <sheet name="NN NN KL" sheetId="2" r:id="rId2"/>
    <sheet name="NN NN Rek" sheetId="3" r:id="rId3"/>
    <sheet name="NN NN Pol" sheetId="4" r:id="rId4"/>
    <sheet name="SL SL KL" sheetId="5" r:id="rId5"/>
    <sheet name="SL SL Rek" sheetId="6" r:id="rId6"/>
    <sheet name="SL SL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'NN NN KL'!$A$1:$G$45</definedName>
    <definedName name="_xlnm.Print_Area" localSheetId="3">'NN NN Pol'!$A$1:$K$79</definedName>
    <definedName name="_xlnm.Print_Area" localSheetId="2">'NN NN Rek'!$A$1:$I$26</definedName>
    <definedName name="_xlnm.Print_Area" localSheetId="4">'SL SL KL'!$A$1:$G$45</definedName>
    <definedName name="_xlnm.Print_Area" localSheetId="6">'SL SL Pol'!$A$1:$K$36</definedName>
    <definedName name="_xlnm.Print_Area" localSheetId="5">'SL SL Rek'!$A$1:$I$24</definedName>
    <definedName name="_xlnm.Print_Area" localSheetId="0">'Stavba'!$B$1:$J$73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#REF!</definedName>
    <definedName name="solver_opt" localSheetId="6" hidden="1">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'Stavba'!$F$54:$J$54</definedName>
    <definedName name="StavbaCelkem" localSheetId="0">'Stavba'!$H$32</definedName>
    <definedName name="Zhotovitel" localSheetId="0">'Stavba'!$D$7</definedName>
    <definedName name="_xlnm.Print_Titles" localSheetId="2">'NN NN Rek'!$1:$6</definedName>
    <definedName name="_xlnm.Print_Titles" localSheetId="3">'NN NN Pol'!$1:$6</definedName>
    <definedName name="_xlnm.Print_Titles" localSheetId="5">'SL SL Rek'!$1:$6</definedName>
    <definedName name="_xlnm.Print_Titles" localSheetId="6">'SL SL Pol'!$1:$6</definedName>
  </definedNames>
  <calcPr fullCalcOnLoad="1"/>
</workbook>
</file>

<file path=xl/sharedStrings.xml><?xml version="1.0" encoding="utf-8"?>
<sst xmlns="http://schemas.openxmlformats.org/spreadsheetml/2006/main" count="631" uniqueCount="312">
  <si>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</si>
  <si>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</si>
  <si>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</si>
  <si>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</si>
  <si>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</si>
  <si>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</si>
  <si>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</si>
  <si>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</si>
  <si>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</si>
  <si>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</si>
  <si>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</si>
  <si>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</si>
  <si>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</si>
  <si>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</si>
  <si>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</si>
  <si>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</si>
  <si>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</si>
  <si>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</si>
  <si>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</si>
  <si>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</si>
  <si>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</si>
  <si>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</si>
  <si>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</si>
  <si>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</si>
  <si>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</si>
  <si>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</si>
  <si>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</si>
  <si>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</si>
  <si>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</si>
  <si>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</si>
  <si>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</si>
  <si>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</si>
  <si>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</si>
  <si>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</si>
  <si>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</si>
  <si>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</si>
  <si>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</si>
  <si>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</si>
  <si>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</si>
  <si>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</si>
  <si>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</si>
  <si>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</si>
  <si>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</si>
  <si>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</si>
  <si>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</si>
  <si>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</si>
  <si>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</si>
  <si>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</si>
  <si>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</si>
  <si>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</si>
  <si>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</si>
  <si>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</si>
  <si>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</si>
  <si>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</si>
  <si>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</si>
  <si>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</si>
  <si>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</si>
  <si>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</si>
  <si>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</si>
  <si>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</si>
  <si>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</si>
  <si>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</si>
  <si>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</si>
  <si>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</si>
  <si>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</si>
  <si>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</si>
  <si>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</si>
  <si>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</si>
  <si>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</si>
  <si>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</si>
  <si>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</si>
  <si>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</si>
  <si>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</si>
  <si>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</si>
  <si>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</si>
  <si>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</si>
  <si>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</si>
  <si>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</si>
  <si>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</si>
  <si>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</si>
  <si>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</si>
  <si>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</si>
  <si>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</si>
  <si>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</si>
  <si>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</si>
  <si>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</si>
  <si>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</si>
  <si>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</si>
  <si>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</si>
  <si>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</si>
  <si>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</si>
  <si>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</si>
  <si>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</si>
  <si>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</si>
  <si>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</si>
  <si>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</si>
  <si>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</si>
  <si>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</si>
  <si>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</si>
  <si>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ks</t>
  </si>
  <si>
    <t>Celkem za</t>
  </si>
  <si>
    <t>SLEPÝ ROZPOČET</t>
  </si>
  <si>
    <t>Slepý rozpočet</t>
  </si>
  <si>
    <t>Město Rekonstrukce ZŠ Hlubčická</t>
  </si>
  <si>
    <t>1 Město Rekonstrukce ZŠ Hlubčická</t>
  </si>
  <si>
    <t>NN</t>
  </si>
  <si>
    <t xml:space="preserve">NN </t>
  </si>
  <si>
    <t>Rekonstrukce ZŠ Hlubčická</t>
  </si>
  <si>
    <t>61</t>
  </si>
  <si>
    <t>Upravy povrchů vnitřní</t>
  </si>
  <si>
    <t>61 Upravy povrchů vnitřní</t>
  </si>
  <si>
    <t>611475221RT3</t>
  </si>
  <si>
    <t>Omítka vnitřní stropů Hasit váp. sádr. dvouvrstvá postřik, vrstva Hasit 15 mm</t>
  </si>
  <si>
    <t>m2</t>
  </si>
  <si>
    <t>612401191RT2</t>
  </si>
  <si>
    <t>Omítka malých ploch vnitřních stěn do 0,09 m2 s použitím suché maltové směsi</t>
  </si>
  <si>
    <t>kus</t>
  </si>
  <si>
    <t>97</t>
  </si>
  <si>
    <t>Prorážení otvorů</t>
  </si>
  <si>
    <t>97 Prorážení otvorů</t>
  </si>
  <si>
    <t>971033151R00</t>
  </si>
  <si>
    <t xml:space="preserve">Vybourání otvorů zeď cihel. d=6 cm, tl. 45 cm, MVC </t>
  </si>
  <si>
    <t>972012311R00</t>
  </si>
  <si>
    <t xml:space="preserve">Vybourání otvorů strop prefa pl. 0,25 m2, nad 12cm </t>
  </si>
  <si>
    <t>973031324R00</t>
  </si>
  <si>
    <t xml:space="preserve">Vysekání kapes zeď cihel. MVC, pl. 0,1m2, hl. 15cm </t>
  </si>
  <si>
    <t>974031122R00</t>
  </si>
  <si>
    <t xml:space="preserve">Vysekání rýh ve zdi cihelné 3 x 7 cm </t>
  </si>
  <si>
    <t>m</t>
  </si>
  <si>
    <t>974031133R00</t>
  </si>
  <si>
    <t xml:space="preserve">Vysekání rýh ve zdi cihelné 5 x 10 cm </t>
  </si>
  <si>
    <t>974031137R00</t>
  </si>
  <si>
    <t xml:space="preserve">Vysekání rýh ve zdi cihelné 5 x 30 cm </t>
  </si>
  <si>
    <t>974031722R00</t>
  </si>
  <si>
    <t xml:space="preserve">Vysekání rýh v podhledu cihelných kleneb 3 x 7 cm </t>
  </si>
  <si>
    <t>34752125</t>
  </si>
  <si>
    <t>Trubice zářivk. LT 36W T8/760 NARVA,denní bílá stávající světla které budou zachována</t>
  </si>
  <si>
    <t>784</t>
  </si>
  <si>
    <t>Malby</t>
  </si>
  <si>
    <t>784 Malby</t>
  </si>
  <si>
    <t>784191201R00</t>
  </si>
  <si>
    <t xml:space="preserve">Penetrace podkladu hloubková Primalex 1x </t>
  </si>
  <si>
    <t>784195122R00</t>
  </si>
  <si>
    <t xml:space="preserve">Malba tekutá Primalex Standard, barva, 2 x </t>
  </si>
  <si>
    <t>784195222R00</t>
  </si>
  <si>
    <t xml:space="preserve">Malba tekutá Primalex Plus, barva, 2 x </t>
  </si>
  <si>
    <t>M21</t>
  </si>
  <si>
    <t>Elektromontáže</t>
  </si>
  <si>
    <t>M21 Elektromontáže</t>
  </si>
  <si>
    <t>210010301RT1</t>
  </si>
  <si>
    <t>Krabice přístrojová KP 68, KZ 3, bez zapojení vč.dodávky KP 68/2, KU 1901+2xšroub</t>
  </si>
  <si>
    <t>210010321RT1</t>
  </si>
  <si>
    <t>Krabice odbočná KR 68, se zapojením-kruhová vč.dodávky krabice 1903+svork+víčko</t>
  </si>
  <si>
    <t>210010322RT1</t>
  </si>
  <si>
    <t>Krabice odbočná KR 97, se zapojením-kruhová včetně dodávky KR 97</t>
  </si>
  <si>
    <t>210010323RT2</t>
  </si>
  <si>
    <t>Krabice odbočná KR 125, se zapojením-čtvercová včetně dodávky KT 250x10 + víčko</t>
  </si>
  <si>
    <t>210100001R00</t>
  </si>
  <si>
    <t xml:space="preserve">Ukončení vodičů v rozvaděči + zapojení do 2,5 mm2 </t>
  </si>
  <si>
    <t>210100002R00</t>
  </si>
  <si>
    <t xml:space="preserve">Ukončení vodičů v rozvaděči + zapojení do 6 mm2 </t>
  </si>
  <si>
    <t>210100003R00</t>
  </si>
  <si>
    <t xml:space="preserve">Ukončení vodičů v rozvaděči + zapojení do 16 mm2 </t>
  </si>
  <si>
    <t>210110001R00</t>
  </si>
  <si>
    <t xml:space="preserve">Spínač nástěnný DEMONTÁŽ </t>
  </si>
  <si>
    <t>210110001RT1</t>
  </si>
  <si>
    <t>Spínač nástěnný jednopól.- řaz. 1, obyč.prostředí včetně dodávky spínače 3553-A01340</t>
  </si>
  <si>
    <t>210110003RT1</t>
  </si>
  <si>
    <t>Spínač nástěnný seriový - řaz. 5, obyč.prostředí včetně dodávky spínače 3553-05929</t>
  </si>
  <si>
    <t>210110005RT1</t>
  </si>
  <si>
    <t>Spínač nástěnný zvonkový- řaz. 8, obyč.prostředí včetně dodávky spínače 3553-08629</t>
  </si>
  <si>
    <t>210110021RT1</t>
  </si>
  <si>
    <t>Spínač nástěnný jednopól.- řaz. 1, venkovní včetně dodávky spínače 3558-01750</t>
  </si>
  <si>
    <t>210110101R00</t>
  </si>
  <si>
    <t xml:space="preserve">Spínač koncovýstop učebna IKT </t>
  </si>
  <si>
    <t>210111011R00</t>
  </si>
  <si>
    <t xml:space="preserve">Zásuvka domovní zapuštěná -DEMONTÁŽ </t>
  </si>
  <si>
    <t>210111011RT6</t>
  </si>
  <si>
    <t>Zásuvka domovní zapuštěná - provedení 2P+PE včetně dodávky zásuvky a rámečku</t>
  </si>
  <si>
    <t>210190001R00</t>
  </si>
  <si>
    <t xml:space="preserve">Montáž celoplechových rozvodnic do váhy 20 kg </t>
  </si>
  <si>
    <t>210190002R00</t>
  </si>
  <si>
    <t xml:space="preserve">Montáž celoplechových rozvodnic do váhy 50 kg </t>
  </si>
  <si>
    <t>210190002R01</t>
  </si>
  <si>
    <t xml:space="preserve">Montáž celoplechových rozvodnic DEMONTÁŽ </t>
  </si>
  <si>
    <t>210200006R00</t>
  </si>
  <si>
    <t xml:space="preserve">Svítidlo DEMONTÁŽ </t>
  </si>
  <si>
    <t>210201001R00</t>
  </si>
  <si>
    <t xml:space="preserve">Svítidlo zářivkové </t>
  </si>
  <si>
    <t>210800105RT3</t>
  </si>
  <si>
    <t>Kabel CYKY 750 V 3x1,5 mm2 uložený pod omítkou včetně dodávky kabelu 3Cx1,5</t>
  </si>
  <si>
    <t>210800106RT3</t>
  </si>
  <si>
    <t>Kabel CYKY 750 V 3x2,5 mm2 uložený pod omítkou včetně dodávky kabelu 3Cx2,5</t>
  </si>
  <si>
    <t>210800115RT1</t>
  </si>
  <si>
    <t>Kabel CYKY 750 V 5x1,5 mm2 uložený pod omítkou včetně dodávky kabelu</t>
  </si>
  <si>
    <t>210800116RT1</t>
  </si>
  <si>
    <t>Kabel CYKY 750 V 5x2,5 mm2 uložený pod omítkou včetně dodávky kabelu</t>
  </si>
  <si>
    <t>210800117RT1</t>
  </si>
  <si>
    <t>Kabel CYKY 750 V 5x4 mm2 uložený pod omítkou včetně dodávky kabelu</t>
  </si>
  <si>
    <t>210800118RT1</t>
  </si>
  <si>
    <t>Kabel CYKY 750 V 5 žil uložený pod omítkou včetně dodávky kabelu 5x6 mm2</t>
  </si>
  <si>
    <t>210800118RT3</t>
  </si>
  <si>
    <t>Kabel CYKY 750 V 5 žil uložený pod omítkou včetně dodávky kabelu 5x16 mm2</t>
  </si>
  <si>
    <t>210800506RT1</t>
  </si>
  <si>
    <t>Vodič nn a vn CY 4 mm2 uložený pod omítkou včetně dodávky vodiče CY 4</t>
  </si>
  <si>
    <t>210800507RT1</t>
  </si>
  <si>
    <t>Vodič nn a vn CY 6 mm2 uložený pod omítkou včetně dodávky vodiče CY 6</t>
  </si>
  <si>
    <t>210800508RT1</t>
  </si>
  <si>
    <t>Vodič nn a vn CY 10 mm2 uložený pod omítkou včetně dodávky vodiče CY 10</t>
  </si>
  <si>
    <t>210800509RT1</t>
  </si>
  <si>
    <t>Vodič nn a vn CY 16 mm2 uložený pod omítkou včetně dodávky vodiče CY 16</t>
  </si>
  <si>
    <t>34111102</t>
  </si>
  <si>
    <t>Kabel silový s Cu jádrem 750 V CYKY 5 x 16 mm2</t>
  </si>
  <si>
    <t>RZ400600.V</t>
  </si>
  <si>
    <t>L1 světlo včetně zdrojů a recykl.poplatku</t>
  </si>
  <si>
    <t>RZ400601.V</t>
  </si>
  <si>
    <t>L2 světlo včetně zdroje a recyk. poplatku</t>
  </si>
  <si>
    <t>RZ400602.V</t>
  </si>
  <si>
    <t>L3 světlo včetně zdroje a recykl.poplatku</t>
  </si>
  <si>
    <t>RZ400603.V</t>
  </si>
  <si>
    <t>L4 světlo včetně zdroje a recykl.poplatku</t>
  </si>
  <si>
    <t>RZ400604.V</t>
  </si>
  <si>
    <t>L5 světlo včetně zdroje a recykl.poplatku</t>
  </si>
  <si>
    <t>RZ400605.V</t>
  </si>
  <si>
    <t>L6 světlo včetně zdroje a recykl.poplatku</t>
  </si>
  <si>
    <t>RZ400606.V</t>
  </si>
  <si>
    <t>L7 světlo včetně zdroje a recykl.poplatku</t>
  </si>
  <si>
    <t>RZ400607.V</t>
  </si>
  <si>
    <t>L8 světlo včetně zdroje a recykl.poplatku</t>
  </si>
  <si>
    <t>RZ400608.V</t>
  </si>
  <si>
    <t>L9 světlo včetně zdroje a recykl.poplatku</t>
  </si>
  <si>
    <t>RZ400615.V</t>
  </si>
  <si>
    <t>L10 světlo včetně zdroje a recykl.poplatku</t>
  </si>
  <si>
    <t>RZ400616.V</t>
  </si>
  <si>
    <t>L11 světlo včetně zdroje a recyklačního poplatku</t>
  </si>
  <si>
    <t>RZ400617.V</t>
  </si>
  <si>
    <t>L12 světlo včetně zdroje a recykl.poplatku</t>
  </si>
  <si>
    <t>RZ4116410</t>
  </si>
  <si>
    <t>RE + R1</t>
  </si>
  <si>
    <t>RZ4116411</t>
  </si>
  <si>
    <t>R2</t>
  </si>
  <si>
    <t>RZ411754</t>
  </si>
  <si>
    <t>R3</t>
  </si>
  <si>
    <t>RZ411760</t>
  </si>
  <si>
    <t>R01</t>
  </si>
  <si>
    <t>RZ411761</t>
  </si>
  <si>
    <t>RIKT</t>
  </si>
  <si>
    <t>M22</t>
  </si>
  <si>
    <t>Montáž sdělovací a zabezp. techniky</t>
  </si>
  <si>
    <t>M22 Montáž sdělovací a zabezp. techniky</t>
  </si>
  <si>
    <t>220890006R00</t>
  </si>
  <si>
    <t xml:space="preserve">Výchozí revize elektro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</si>
  <si>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</si>
  <si>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</si>
  <si>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</si>
  <si>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</si>
  <si>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</si>
  <si>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</si>
  <si>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</si>
  <si>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</si>
  <si>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NN Rekonstrukce ZŠ Hlubčická</t>
  </si>
  <si>
    <t>SL</t>
  </si>
  <si>
    <t>SL Rekonstrukce ZŠ Hlubčická</t>
  </si>
  <si>
    <t>ZŠ Hlubčická</t>
  </si>
  <si>
    <t>971012311R00</t>
  </si>
  <si>
    <t xml:space="preserve">Vybourání výplní z lehk. bet. nad 15cm, pl.0,25 m2 </t>
  </si>
  <si>
    <t>971033141R00</t>
  </si>
  <si>
    <t xml:space="preserve">Vybourání otvorů zeď cihel. d=6 cm, tl. 30 cm, MVC </t>
  </si>
  <si>
    <t>974031143R00</t>
  </si>
  <si>
    <t xml:space="preserve">Vysekání rýh ve zdi cihelné 7 x 10 cm </t>
  </si>
  <si>
    <t>210010002RT1</t>
  </si>
  <si>
    <t>Trubka ohebná pod omítku, typ 23.. 16 mm včetně dodávky trubky PVC 2316</t>
  </si>
  <si>
    <t>210010003RT1</t>
  </si>
  <si>
    <t>Trubka ohebná pod omítku, typ 23.. 23 mm včetně dodávky trubky PVC 2323</t>
  </si>
  <si>
    <t>210010311RT1</t>
  </si>
  <si>
    <t>Krabice odbočná KO 68, bez zapojení-kruhová včetně dodávky 1902+víčko</t>
  </si>
  <si>
    <t>210111014RT2</t>
  </si>
  <si>
    <t>Zásuvka televizní průběžná včetně dodávky zásuvky 5512C-2349</t>
  </si>
  <si>
    <t>210111014RT6</t>
  </si>
  <si>
    <t>Zásuvka RJ45 včetně dodávky zásuvky a rámečku</t>
  </si>
  <si>
    <t>220370031R00</t>
  </si>
  <si>
    <t xml:space="preserve">Montáž hovorové soupravy Domácí telefon </t>
  </si>
  <si>
    <t>220370453R00</t>
  </si>
  <si>
    <t xml:space="preserve">Montáž reproduktoru směrového </t>
  </si>
  <si>
    <t>220711101R00</t>
  </si>
  <si>
    <t xml:space="preserve">Montáž poplachové ústředny 6 smyček, kat.III </t>
  </si>
  <si>
    <t>220711305R00</t>
  </si>
  <si>
    <t xml:space="preserve">Montáž infradetektoru včetně držáku </t>
  </si>
  <si>
    <t>220711309R00</t>
  </si>
  <si>
    <t xml:space="preserve">Montáž tísňového hlásiče - tlačítko </t>
  </si>
  <si>
    <t>220711605R00</t>
  </si>
  <si>
    <t xml:space="preserve">Zkušební provoz - uvedení do provozu </t>
  </si>
  <si>
    <t>hod</t>
  </si>
  <si>
    <t>220721111RT2</t>
  </si>
  <si>
    <t>Montáž tlačítkového hlásiče požáru včetně dodávky hlásiče</t>
  </si>
  <si>
    <t>220721126RT2</t>
  </si>
  <si>
    <t>Montáž multisenzoru včetně dodávky senzoru optického a teplotního</t>
  </si>
  <si>
    <t xml:space="preserve">revize elektro </t>
  </si>
  <si>
    <t>RZ4060441R00</t>
  </si>
  <si>
    <t xml:space="preserve">Sdělovací kabel pro zabezpečení + EPS </t>
  </si>
  <si>
    <t>RZ4060442R00</t>
  </si>
  <si>
    <t xml:space="preserve">Kabel pro TV koax </t>
  </si>
  <si>
    <t>RZ870056R00</t>
  </si>
  <si>
    <t xml:space="preserve">Montáž EZS EPS odzkoušení </t>
  </si>
  <si>
    <t>34133120</t>
  </si>
  <si>
    <t>Kabel datový cat5e.</t>
  </si>
  <si>
    <t>44985101</t>
  </si>
  <si>
    <t>Hlásič Promat Basic</t>
  </si>
  <si>
    <t>RZ4852034</t>
  </si>
  <si>
    <t>EZS+EPS ústředna</t>
  </si>
  <si>
    <t>SL ZŠ Hlubčická</t>
  </si>
  <si>
    <t>Slepý rozpočet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</si>
</sst>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"/>
    <numFmt numFmtId="166" formatCode="dd/mm/yy"/>
    <numFmt numFmtId="167" formatCode="#,##0\ &quot;Kč&quot;"/>
    <numFmt numFmtId="168" formatCode="0.00000"/>
  </numFmts>
  <fonts count="16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22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2" xfId="0" applyNumberFormat="1" applyFont="1" applyFill="1" applyBorder="1" applyAlignment="1">
      <alignment horizontal="right" vertical="center"/>
    </xf>
    <xf numFmtId="4" fontId="6" fillId="4" borderId="13" xfId="0" applyNumberFormat="1" applyFont="1" applyFill="1" applyBorder="1" applyAlignment="1">
      <alignment horizontal="right" vertical="center"/>
    </xf>
    <xf numFmtId="3" fontId="6" fillId="5" borderId="13" xfId="0" applyNumberFormat="1" applyFont="1" applyFill="1" applyBorder="1" applyAlignment="1">
      <alignment horizontal="right" vertical="center"/>
    </xf>
    <xf numFmtId="3" fontId="6" fillId="5" borderId="14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8" xfId="0" applyNumberFormat="1" applyFont="1" applyBorder="1"/>
    <xf numFmtId="3" fontId="4" fillId="0" borderId="16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165" fontId="1" fillId="0" borderId="17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5" xfId="0" applyNumberFormat="1" applyFont="1" applyFill="1" applyBorder="1" applyAlignment="1">
      <alignment horizontal="right" vertical="center"/>
    </xf>
    <xf numFmtId="165" fontId="4" fillId="4" borderId="15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5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5" xfId="0" applyNumberFormat="1" applyFont="1" applyFill="1" applyBorder="1" applyAlignment="1">
      <alignment horizontal="center" vertical="center"/>
    </xf>
    <xf numFmtId="165" fontId="3" fillId="0" borderId="16" xfId="0" applyNumberFormat="1" applyFont="1" applyBorder="1"/>
    <xf numFmtId="165" fontId="3" fillId="0" borderId="17" xfId="0" applyNumberFormat="1" applyFont="1" applyBorder="1"/>
    <xf numFmtId="165" fontId="3" fillId="4" borderId="15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0" borderId="7" xfId="0" applyNumberFormat="1" applyFont="1" applyBorder="1"/>
    <xf numFmtId="3" fontId="4" fillId="0" borderId="7" xfId="0" applyNumberFormat="1" applyFont="1" applyBorder="1" applyAlignment="1">
      <alignment horizontal="right"/>
    </xf>
    <xf numFmtId="164" fontId="3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Continuous" vertical="top"/>
    </xf>
    <xf numFmtId="0" fontId="1" fillId="0" borderId="10" xfId="0" applyFont="1" applyBorder="1" applyAlignment="1">
      <alignment horizontal="centerContinuous"/>
    </xf>
    <xf numFmtId="0" fontId="7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Continuous"/>
    </xf>
    <xf numFmtId="49" fontId="4" fillId="2" borderId="20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centerContinuous"/>
    </xf>
    <xf numFmtId="0" fontId="3" fillId="0" borderId="21" xfId="0" applyFont="1" applyBorder="1"/>
    <xf numFmtId="49" fontId="3" fillId="0" borderId="22" xfId="0" applyNumberFormat="1" applyFont="1" applyBorder="1" applyAlignment="1">
      <alignment horizontal="left"/>
    </xf>
    <xf numFmtId="0" fontId="1" fillId="0" borderId="23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5" xfId="0" applyFont="1" applyBorder="1"/>
    <xf numFmtId="0" fontId="3" fillId="0" borderId="24" xfId="0" applyFont="1" applyBorder="1" applyAlignment="1">
      <alignment horizontal="left"/>
    </xf>
    <xf numFmtId="0" fontId="7" fillId="0" borderId="23" xfId="0" applyFont="1" applyBorder="1"/>
    <xf numFmtId="49" fontId="3" fillId="0" borderId="24" xfId="0" applyNumberFormat="1" applyFont="1" applyBorder="1" applyAlignment="1">
      <alignment horizontal="left"/>
    </xf>
    <xf numFmtId="49" fontId="7" fillId="2" borderId="23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5" xfId="0" applyFont="1" applyFill="1" applyBorder="1"/>
    <xf numFmtId="3" fontId="3" fillId="0" borderId="24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5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5" xfId="0" applyNumberFormat="1" applyFont="1" applyBorder="1" applyAlignment="1">
      <alignment horizontal="left"/>
    </xf>
    <xf numFmtId="0" fontId="3" fillId="0" borderId="26" xfId="0" applyFont="1" applyBorder="1"/>
    <xf numFmtId="0" fontId="3" fillId="0" borderId="1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5" xfId="0" applyNumberFormat="1" applyFont="1" applyBorder="1"/>
    <xf numFmtId="0" fontId="3" fillId="0" borderId="27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7" xfId="0" applyFont="1" applyBorder="1" applyAlignment="1">
      <alignment horizontal="left"/>
    </xf>
    <xf numFmtId="0" fontId="1" fillId="0" borderId="0" xfId="0" applyFont="1" applyBorder="1"/>
    <xf numFmtId="0" fontId="3" fillId="0" borderId="1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27" xfId="0" applyFont="1" applyBorder="1" applyAlignment="1">
      <alignment/>
    </xf>
    <xf numFmtId="3" fontId="1" fillId="0" borderId="0" xfId="0" applyNumberFormat="1" applyFont="1"/>
    <xf numFmtId="0" fontId="3" fillId="0" borderId="23" xfId="0" applyFont="1" applyBorder="1"/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1" fillId="0" borderId="30" xfId="0" applyFont="1" applyBorder="1" applyAlignment="1">
      <alignment horizontal="centerContinuous" vertical="center"/>
    </xf>
    <xf numFmtId="0" fontId="1" fillId="0" borderId="31" xfId="0" applyFont="1" applyBorder="1" applyAlignment="1">
      <alignment horizontal="centerContinuous" vertical="center"/>
    </xf>
    <xf numFmtId="0" fontId="7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centerContinuous"/>
    </xf>
    <xf numFmtId="0" fontId="7" fillId="2" borderId="13" xfId="0" applyFont="1" applyFill="1" applyBorder="1" applyAlignment="1">
      <alignment horizontal="centerContinuous"/>
    </xf>
    <xf numFmtId="0" fontId="1" fillId="2" borderId="13" xfId="0" applyFont="1" applyFill="1" applyBorder="1" applyAlignment="1">
      <alignment horizontal="centerContinuous"/>
    </xf>
    <xf numFmtId="0" fontId="1" fillId="0" borderId="33" xfId="0" applyFont="1" applyBorder="1"/>
    <xf numFmtId="0" fontId="1" fillId="0" borderId="34" xfId="0" applyFont="1" applyBorder="1"/>
    <xf numFmtId="3" fontId="1" fillId="0" borderId="22" xfId="0" applyNumberFormat="1" applyFont="1" applyBorder="1"/>
    <xf numFmtId="0" fontId="1" fillId="0" borderId="18" xfId="0" applyFont="1" applyBorder="1"/>
    <xf numFmtId="3" fontId="1" fillId="0" borderId="20" xfId="0" applyNumberFormat="1" applyFont="1" applyBorder="1"/>
    <xf numFmtId="0" fontId="1" fillId="0" borderId="19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5" xfId="0" applyFont="1" applyBorder="1"/>
    <xf numFmtId="0" fontId="1" fillId="0" borderId="34" xfId="0" applyFont="1" applyBorder="1" applyAlignment="1">
      <alignment shrinkToFit="1"/>
    </xf>
    <xf numFmtId="0" fontId="1" fillId="0" borderId="36" xfId="0" applyFont="1" applyBorder="1"/>
    <xf numFmtId="0" fontId="1" fillId="0" borderId="25" xfId="0" applyFont="1" applyBorder="1"/>
    <xf numFmtId="0" fontId="1" fillId="0" borderId="37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3" fontId="1" fillId="0" borderId="39" xfId="0" applyNumberFormat="1" applyFont="1" applyBorder="1"/>
    <xf numFmtId="0" fontId="1" fillId="0" borderId="37" xfId="0" applyFont="1" applyBorder="1"/>
    <xf numFmtId="3" fontId="1" fillId="0" borderId="40" xfId="0" applyNumberFormat="1" applyFont="1" applyBorder="1"/>
    <xf numFmtId="0" fontId="1" fillId="0" borderId="38" xfId="0" applyFont="1" applyBorder="1"/>
    <xf numFmtId="0" fontId="7" fillId="2" borderId="18" xfId="0" applyFont="1" applyFill="1" applyBorder="1"/>
    <xf numFmtId="0" fontId="7" fillId="2" borderId="20" xfId="0" applyFont="1" applyFill="1" applyBorder="1"/>
    <xf numFmtId="0" fontId="7" fillId="2" borderId="19" xfId="0" applyFont="1" applyFill="1" applyBorder="1"/>
    <xf numFmtId="0" fontId="7" fillId="2" borderId="41" xfId="0" applyFont="1" applyFill="1" applyBorder="1"/>
    <xf numFmtId="0" fontId="7" fillId="2" borderId="42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3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7" xfId="0" applyFont="1" applyBorder="1"/>
    <xf numFmtId="165" fontId="1" fillId="0" borderId="8" xfId="0" applyNumberFormat="1" applyFont="1" applyBorder="1" applyAlignment="1">
      <alignment horizontal="right"/>
    </xf>
    <xf numFmtId="0" fontId="1" fillId="0" borderId="8" xfId="0" applyFont="1" applyBorder="1"/>
    <xf numFmtId="167" fontId="1" fillId="0" borderId="1" xfId="0" applyNumberFormat="1" applyFont="1" applyBorder="1" applyAlignment="1">
      <alignment horizontal="right" indent="2"/>
    </xf>
    <xf numFmtId="167" fontId="1" fillId="0" borderId="27" xfId="0" applyNumberFormat="1" applyFont="1" applyBorder="1" applyAlignment="1">
      <alignment horizontal="right" indent="2"/>
    </xf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7" xfId="0" applyFont="1" applyFill="1" applyBorder="1"/>
    <xf numFmtId="0" fontId="6" fillId="2" borderId="40" xfId="0" applyFont="1" applyFill="1" applyBorder="1"/>
    <xf numFmtId="0" fontId="6" fillId="2" borderId="38" xfId="0" applyFont="1" applyFill="1" applyBorder="1"/>
    <xf numFmtId="167" fontId="6" fillId="2" borderId="47" xfId="0" applyNumberFormat="1" applyFont="1" applyFill="1" applyBorder="1" applyAlignment="1">
      <alignment horizontal="right" indent="2"/>
    </xf>
    <xf numFmtId="167" fontId="6" fillId="2" borderId="48" xfId="0" applyNumberFormat="1" applyFont="1" applyFill="1" applyBorder="1" applyAlignment="1">
      <alignment horizontal="right" indent="2"/>
    </xf>
    <xf numFmtId="0" fontId="6" fillId="0" borderId="0" xfId="0" applyFont="1"/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justify"/>
    </xf>
    <xf numFmtId="0" fontId="1" fillId="0" borderId="0" xfId="0" applyFont="1" applyAlignment="1">
      <alignment horizontal="left" wrapText="1"/>
    </xf>
    <xf numFmtId="0" fontId="1" fillId="0" borderId="49" xfId="20" applyFont="1" applyBorder="1" applyAlignment="1">
      <alignment horizontal="center"/>
      <protection/>
    </xf>
    <xf numFmtId="0" fontId="1" fillId="0" borderId="50" xfId="20" applyFont="1" applyBorder="1" applyAlignment="1">
      <alignment horizontal="center"/>
      <protection/>
    </xf>
    <xf numFmtId="49" fontId="7" fillId="0" borderId="51" xfId="20" applyNumberFormat="1" applyFont="1" applyBorder="1">
      <alignment/>
      <protection/>
    </xf>
    <xf numFmtId="49" fontId="1" fillId="0" borderId="51" xfId="20" applyNumberFormat="1" applyFont="1" applyBorder="1">
      <alignment/>
      <protection/>
    </xf>
    <xf numFmtId="49" fontId="1" fillId="0" borderId="51" xfId="20" applyNumberFormat="1" applyFont="1" applyBorder="1" applyAlignment="1">
      <alignment horizontal="right"/>
      <protection/>
    </xf>
    <xf numFmtId="0" fontId="1" fillId="0" borderId="52" xfId="20" applyFont="1" applyBorder="1">
      <alignment/>
      <protection/>
    </xf>
    <xf numFmtId="49" fontId="1" fillId="0" borderId="51" xfId="0" applyNumberFormat="1" applyFont="1" applyBorder="1" applyAlignment="1">
      <alignment horizontal="left"/>
    </xf>
    <xf numFmtId="0" fontId="1" fillId="0" borderId="53" xfId="0" applyNumberFormat="1" applyFont="1" applyBorder="1"/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49" fontId="7" fillId="0" borderId="56" xfId="20" applyNumberFormat="1" applyFont="1" applyBorder="1">
      <alignment/>
      <protection/>
    </xf>
    <xf numFmtId="49" fontId="1" fillId="0" borderId="56" xfId="20" applyNumberFormat="1" applyFont="1" applyBorder="1">
      <alignment/>
      <protection/>
    </xf>
    <xf numFmtId="49" fontId="1" fillId="0" borderId="56" xfId="20" applyNumberFormat="1" applyFont="1" applyBorder="1" applyAlignment="1">
      <alignment horizontal="right"/>
      <protection/>
    </xf>
    <xf numFmtId="0" fontId="1" fillId="0" borderId="57" xfId="20" applyFont="1" applyBorder="1" applyAlignment="1">
      <alignment horizontal="left"/>
      <protection/>
    </xf>
    <xf numFmtId="0" fontId="1" fillId="0" borderId="56" xfId="20" applyFont="1" applyBorder="1" applyAlignment="1">
      <alignment horizontal="left"/>
      <protection/>
    </xf>
    <xf numFmtId="0" fontId="1" fillId="0" borderId="58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2" xfId="0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0" fontId="7" fillId="2" borderId="60" xfId="0" applyFont="1" applyFill="1" applyBorder="1" applyAlignment="1">
      <alignment horizontal="center"/>
    </xf>
    <xf numFmtId="3" fontId="1" fillId="0" borderId="43" xfId="0" applyNumberFormat="1" applyFont="1" applyBorder="1"/>
    <xf numFmtId="0" fontId="7" fillId="2" borderId="12" xfId="0" applyFont="1" applyFill="1" applyBorder="1"/>
    <xf numFmtId="0" fontId="7" fillId="2" borderId="13" xfId="0" applyFont="1" applyFill="1" applyBorder="1"/>
    <xf numFmtId="3" fontId="7" fillId="2" borderId="32" xfId="0" applyNumberFormat="1" applyFont="1" applyFill="1" applyBorder="1"/>
    <xf numFmtId="3" fontId="7" fillId="2" borderId="14" xfId="0" applyNumberFormat="1" applyFont="1" applyFill="1" applyBorder="1"/>
    <xf numFmtId="3" fontId="7" fillId="2" borderId="59" xfId="0" applyNumberFormat="1" applyFont="1" applyFill="1" applyBorder="1"/>
    <xf numFmtId="3" fontId="7" fillId="2" borderId="60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2" xfId="0" applyFont="1" applyFill="1" applyBorder="1"/>
    <xf numFmtId="0" fontId="7" fillId="2" borderId="61" xfId="0" applyFont="1" applyFill="1" applyBorder="1" applyAlignment="1">
      <alignment horizontal="right"/>
    </xf>
    <xf numFmtId="0" fontId="7" fillId="2" borderId="20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right"/>
    </xf>
    <xf numFmtId="4" fontId="4" fillId="2" borderId="42" xfId="0" applyNumberFormat="1" applyFont="1" applyFill="1" applyBorder="1" applyAlignment="1">
      <alignment horizontal="right"/>
    </xf>
    <xf numFmtId="0" fontId="1" fillId="0" borderId="28" xfId="0" applyFont="1" applyBorder="1"/>
    <xf numFmtId="3" fontId="1" fillId="0" borderId="35" xfId="0" applyNumberFormat="1" applyFont="1" applyBorder="1" applyAlignment="1">
      <alignment horizontal="right"/>
    </xf>
    <xf numFmtId="165" fontId="1" fillId="0" borderId="15" xfId="0" applyNumberFormat="1" applyFont="1" applyBorder="1" applyAlignment="1">
      <alignment horizontal="right"/>
    </xf>
    <xf numFmtId="3" fontId="1" fillId="0" borderId="44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0" fontId="1" fillId="2" borderId="37" xfId="0" applyFont="1" applyFill="1" applyBorder="1"/>
    <xf numFmtId="0" fontId="7" fillId="2" borderId="40" xfId="0" applyFont="1" applyFill="1" applyBorder="1"/>
    <xf numFmtId="0" fontId="1" fillId="2" borderId="40" xfId="0" applyFont="1" applyFill="1" applyBorder="1"/>
    <xf numFmtId="4" fontId="1" fillId="2" borderId="48" xfId="0" applyNumberFormat="1" applyFont="1" applyFill="1" applyBorder="1"/>
    <xf numFmtId="4" fontId="1" fillId="2" borderId="37" xfId="0" applyNumberFormat="1" applyFont="1" applyFill="1" applyBorder="1"/>
    <xf numFmtId="4" fontId="1" fillId="2" borderId="40" xfId="0" applyNumberFormat="1" applyFont="1" applyFill="1" applyBorder="1"/>
    <xf numFmtId="3" fontId="7" fillId="2" borderId="40" xfId="0" applyNumberFormat="1" applyFont="1" applyFill="1" applyBorder="1" applyAlignment="1">
      <alignment horizontal="right"/>
    </xf>
    <xf numFmtId="3" fontId="7" fillId="2" borderId="48" xfId="0" applyNumberFormat="1" applyFont="1" applyFill="1" applyBorder="1" applyAlignment="1">
      <alignment horizontal="right"/>
    </xf>
    <xf numFmtId="3" fontId="3" fillId="0" borderId="0" xfId="0" applyNumberFormat="1" applyFont="1"/>
    <xf numFmtId="4" fontId="3" fillId="0" borderId="0" xfId="0" applyNumberFormat="1" applyFont="1"/>
    <xf numFmtId="0" fontId="9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51" xfId="20" applyFont="1" applyBorder="1">
      <alignment/>
      <protection/>
    </xf>
    <xf numFmtId="0" fontId="3" fillId="0" borderId="52" xfId="20" applyFont="1" applyBorder="1" applyAlignment="1">
      <alignment horizontal="right"/>
      <protection/>
    </xf>
    <xf numFmtId="49" fontId="1" fillId="0" borderId="51" xfId="20" applyNumberFormat="1" applyFont="1" applyBorder="1" applyAlignment="1">
      <alignment horizontal="left"/>
      <protection/>
    </xf>
    <xf numFmtId="0" fontId="1" fillId="0" borderId="53" xfId="20" applyFont="1" applyBorder="1">
      <alignment/>
      <protection/>
    </xf>
    <xf numFmtId="49" fontId="1" fillId="0" borderId="54" xfId="20" applyNumberFormat="1" applyFont="1" applyBorder="1" applyAlignment="1">
      <alignment horizontal="center"/>
      <protection/>
    </xf>
    <xf numFmtId="0" fontId="1" fillId="0" borderId="56" xfId="20" applyFont="1" applyBorder="1">
      <alignment/>
      <protection/>
    </xf>
    <xf numFmtId="0" fontId="1" fillId="0" borderId="57" xfId="20" applyFont="1" applyBorder="1" applyAlignment="1">
      <alignment horizontal="center" shrinkToFit="1"/>
      <protection/>
    </xf>
    <xf numFmtId="0" fontId="1" fillId="0" borderId="56" xfId="20" applyFont="1" applyBorder="1" applyAlignment="1">
      <alignment horizontal="center" shrinkToFit="1"/>
      <protection/>
    </xf>
    <xf numFmtId="0" fontId="1" fillId="0" borderId="58" xfId="20" applyFont="1" applyBorder="1" applyAlignment="1">
      <alignment horizontal="center" shrinkToFit="1"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5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/>
      <protection/>
    </xf>
    <xf numFmtId="0" fontId="3" fillId="2" borderId="15" xfId="20" applyFont="1" applyFill="1" applyBorder="1" applyAlignment="1">
      <alignment horizontal="center" wrapText="1"/>
      <protection/>
    </xf>
    <xf numFmtId="0" fontId="7" fillId="0" borderId="17" xfId="20" applyFont="1" applyBorder="1" applyAlignment="1">
      <alignment horizontal="center"/>
      <protection/>
    </xf>
    <xf numFmtId="49" fontId="7" fillId="0" borderId="17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8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8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6" xfId="20" applyFont="1" applyBorder="1" applyAlignment="1">
      <alignment horizontal="center" vertical="top"/>
      <protection/>
    </xf>
    <xf numFmtId="49" fontId="8" fillId="0" borderId="16" xfId="20" applyNumberFormat="1" applyFont="1" applyBorder="1" applyAlignment="1">
      <alignment horizontal="left" vertical="top"/>
      <protection/>
    </xf>
    <xf numFmtId="0" fontId="8" fillId="0" borderId="16" xfId="20" applyFont="1" applyBorder="1" applyAlignment="1">
      <alignment vertical="top" wrapText="1"/>
      <protection/>
    </xf>
    <xf numFmtId="49" fontId="8" fillId="0" borderId="16" xfId="20" applyNumberFormat="1" applyFont="1" applyBorder="1" applyAlignment="1">
      <alignment horizontal="center" shrinkToFit="1"/>
      <protection/>
    </xf>
    <xf numFmtId="4" fontId="8" fillId="0" borderId="16" xfId="20" applyNumberFormat="1" applyFont="1" applyBorder="1" applyAlignment="1">
      <alignment horizontal="right"/>
      <protection/>
    </xf>
    <xf numFmtId="4" fontId="8" fillId="0" borderId="16" xfId="20" applyNumberFormat="1" applyFont="1" applyBorder="1">
      <alignment/>
      <protection/>
    </xf>
    <xf numFmtId="168" fontId="8" fillId="0" borderId="16" xfId="20" applyNumberFormat="1" applyFont="1" applyBorder="1">
      <alignment/>
      <protection/>
    </xf>
    <xf numFmtId="4" fontId="8" fillId="0" borderId="8" xfId="20" applyNumberFormat="1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5" xfId="20" applyFont="1" applyFill="1" applyBorder="1" applyAlignment="1">
      <alignment horizontal="center"/>
      <protection/>
    </xf>
    <xf numFmtId="49" fontId="13" fillId="2" borderId="15" xfId="20" applyNumberFormat="1" applyFont="1" applyFill="1" applyBorder="1" applyAlignment="1">
      <alignment horizontal="left"/>
      <protection/>
    </xf>
    <xf numFmtId="0" fontId="13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5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4" fillId="0" borderId="0" xfId="20" applyFont="1" applyAlignment="1">
      <alignment/>
      <protection/>
    </xf>
    <xf numFmtId="0" fontId="15" fillId="0" borderId="0" xfId="20" applyFont="1" applyBorder="1">
      <alignment/>
      <protection/>
    </xf>
    <xf numFmtId="3" fontId="15" fillId="0" borderId="0" xfId="20" applyNumberFormat="1" applyFont="1" applyBorder="1" applyAlignment="1">
      <alignment horizontal="right"/>
      <protection/>
    </xf>
    <xf numFmtId="4" fontId="15" fillId="0" borderId="0" xfId="20" applyNumberFormat="1" applyFont="1" applyBorder="1">
      <alignment/>
      <protection/>
    </xf>
    <xf numFmtId="0" fontId="14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5" xfId="0" applyNumberFormat="1" applyFont="1" applyBorder="1"/>
    <xf numFmtId="3" fontId="1" fillId="0" borderId="5" xfId="0" applyNumberFormat="1" applyFont="1" applyBorder="1"/>
    <xf numFmtId="3" fontId="1" fillId="0" borderId="1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73"/>
  <sheetViews>
    <sheetView showGridLines="0" tabSelected="1" zoomScaleSheetLayoutView="75" workbookViewId="0" topLeftCell="B61"/>
  </sheetViews>
  <sheetFormatPr defaultColWidth="9.125" defaultRowHeight="12.75"/>
  <cols>
    <col min="1" max="1" width="0.5" style="1" hidden="1" customWidth="1"/>
    <col min="2" max="2" width="7.125" style="1" customWidth="1"/>
    <col min="3" max="3" width="9.125" style="1" customWidth="1"/>
    <col min="4" max="4" width="19.625" style="1" customWidth="1"/>
    <col min="5" max="5" width="6.875" style="1" customWidth="1"/>
    <col min="6" max="6" width="13.125" style="1" customWidth="1"/>
    <col min="7" max="7" width="12.50390625" style="2" customWidth="1"/>
    <col min="8" max="8" width="13.50390625" style="1" customWidth="1"/>
    <col min="9" max="9" width="11.50390625" style="2" customWidth="1"/>
    <col min="10" max="10" width="7.00390625" style="2" customWidth="1"/>
    <col min="11" max="15" width="10.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311</v>
      </c>
      <c r="E2" s="5"/>
      <c r="F2" s="4"/>
      <c r="G2" s="6"/>
      <c r="H2" s="7" t="s">
        <v>0</v>
      </c>
      <c r="I2" s="8">
        <f ca="1">TODAY()</f>
        <v>41732</v>
      </c>
      <c r="K2" s="3"/>
    </row>
    <row r="3" spans="3:4" ht="6" customHeight="1">
      <c r="C3" s="9"/>
      <c r="D3" s="10" t="s">
        <v>1</v>
      </c>
    </row>
    <row r="4" ht="4.5" customHeight="1"/>
    <row r="5" spans="3:15" ht="13.5" customHeight="1">
      <c r="C5" s="11" t="s">
        <v>2</v>
      </c>
      <c r="D5" s="12" t="s">
        <v>98</v>
      </c>
      <c r="E5" s="13" t="s">
        <v>103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34">
        <f>ROUND(G32,0)</f>
        <v>0</v>
      </c>
      <c r="J19" s="35"/>
      <c r="K19" s="36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7"/>
      <c r="G20" s="38"/>
      <c r="H20" s="38"/>
      <c r="I20" s="39">
        <f>ROUND(I19*D20/100,0)</f>
        <v>0</v>
      </c>
      <c r="J20" s="40"/>
      <c r="K20" s="36"/>
    </row>
    <row r="21" spans="2:11" ht="12.75">
      <c r="B21" s="28" t="s">
        <v>11</v>
      </c>
      <c r="C21" s="29"/>
      <c r="D21" s="30">
        <v>21</v>
      </c>
      <c r="E21" s="31" t="s">
        <v>12</v>
      </c>
      <c r="F21" s="37"/>
      <c r="G21" s="38"/>
      <c r="H21" s="38"/>
      <c r="I21" s="39">
        <f>ROUND(H32,0)</f>
        <v>0</v>
      </c>
      <c r="J21" s="40"/>
      <c r="K21" s="36"/>
    </row>
    <row r="22" spans="2:11" ht="13.8" thickBot="1">
      <c r="B22" s="28" t="s">
        <v>13</v>
      </c>
      <c r="C22" s="29"/>
      <c r="D22" s="30">
        <f>SazbaDPH2</f>
        <v>21</v>
      </c>
      <c r="E22" s="31" t="s">
        <v>12</v>
      </c>
      <c r="F22" s="41"/>
      <c r="G22" s="42"/>
      <c r="H22" s="42"/>
      <c r="I22" s="43">
        <f>ROUND(I21*D21/100,0)</f>
        <v>0</v>
      </c>
      <c r="J22" s="44"/>
      <c r="K22" s="36"/>
    </row>
    <row r="23" spans="2:11" ht="16.2" thickBot="1">
      <c r="B23" s="45" t="s">
        <v>14</v>
      </c>
      <c r="C23" s="46"/>
      <c r="D23" s="46"/>
      <c r="E23" s="47"/>
      <c r="F23" s="48"/>
      <c r="G23" s="49"/>
      <c r="H23" s="49"/>
      <c r="I23" s="50">
        <f>SUM(I19:I22)</f>
        <v>0</v>
      </c>
      <c r="J23" s="51"/>
      <c r="K23" s="52"/>
    </row>
    <row r="26" ht="1.5" customHeight="1"/>
    <row r="27" spans="2:12" ht="15.75" customHeight="1">
      <c r="B27" s="13" t="s">
        <v>15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ht="5.25" customHeight="1">
      <c r="L28" s="54"/>
    </row>
    <row r="29" spans="2:10" ht="24" customHeight="1">
      <c r="B29" s="55" t="s">
        <v>16</v>
      </c>
      <c r="C29" s="56"/>
      <c r="D29" s="56"/>
      <c r="E29" s="57"/>
      <c r="F29" s="58" t="s">
        <v>17</v>
      </c>
      <c r="G29" s="59" t="str">
        <f>CONCATENATE("Základ DPH ",SazbaDPH1," %")</f>
        <v>Základ DPH 15 %</v>
      </c>
      <c r="H29" s="58" t="str">
        <f>CONCATENATE("Základ DPH ",SazbaDPH2," %")</f>
        <v>Základ DPH 21 %</v>
      </c>
      <c r="I29" s="58" t="s">
        <v>18</v>
      </c>
      <c r="J29" s="58" t="s">
        <v>12</v>
      </c>
    </row>
    <row r="30" spans="2:10" ht="12.75">
      <c r="B30" s="60" t="s">
        <v>105</v>
      </c>
      <c r="C30" s="61"/>
      <c r="D30" s="62"/>
      <c r="E30" s="63"/>
      <c r="F30" s="64">
        <f>G30+H30+I30</f>
        <v>0</v>
      </c>
      <c r="G30" s="65">
        <v>0</v>
      </c>
      <c r="H30" s="66">
        <v>0</v>
      </c>
      <c r="I30" s="66">
        <f aca="true" t="shared" si="0" ref="I30:I31">(G30*SazbaDPH1)/100+(H30*SazbaDPH2)/100</f>
        <v>0</v>
      </c>
      <c r="J30" s="67" t="str">
        <f aca="true" t="shared" si="1" ref="J30:J31">IF(CelkemObjekty=0,"",F30/CelkemObjekty*100)</f>
        <v/>
      </c>
    </row>
    <row r="31" spans="2:10" ht="12.75">
      <c r="B31" s="68" t="s">
        <v>261</v>
      </c>
      <c r="C31" s="69" t="s">
        <v>107</v>
      </c>
      <c r="D31" s="70"/>
      <c r="E31" s="71"/>
      <c r="F31" s="72">
        <f aca="true" t="shared" si="2" ref="F31">G31+H31+I31</f>
        <v>0</v>
      </c>
      <c r="G31" s="73">
        <v>0</v>
      </c>
      <c r="H31" s="74">
        <v>0</v>
      </c>
      <c r="I31" s="74">
        <f t="shared" si="0"/>
        <v>0</v>
      </c>
      <c r="J31" s="67" t="str">
        <f t="shared" si="1"/>
        <v/>
      </c>
    </row>
    <row r="32" spans="2:10" ht="17.25" customHeight="1">
      <c r="B32" s="75" t="s">
        <v>19</v>
      </c>
      <c r="C32" s="76"/>
      <c r="D32" s="77"/>
      <c r="E32" s="78"/>
      <c r="F32" s="79">
        <f>SUM(F30:F31)</f>
        <v>0</v>
      </c>
      <c r="G32" s="79">
        <f>SUM(G30:G31)</f>
        <v>0</v>
      </c>
      <c r="H32" s="79">
        <f>SUM(H30:H31)</f>
        <v>0</v>
      </c>
      <c r="I32" s="79">
        <f>SUM(I30:I31)</f>
        <v>0</v>
      </c>
      <c r="J32" s="80" t="str">
        <f aca="true" t="shared" si="3" ref="J32">IF(CelkemObjekty=0,"",F32/CelkemObjekty*100)</f>
        <v/>
      </c>
    </row>
    <row r="33" spans="2:11" ht="12.75">
      <c r="B33" s="81"/>
      <c r="C33" s="81"/>
      <c r="D33" s="81"/>
      <c r="E33" s="81"/>
      <c r="F33" s="81"/>
      <c r="G33" s="81"/>
      <c r="H33" s="81"/>
      <c r="I33" s="81"/>
      <c r="J33" s="81"/>
      <c r="K33" s="81"/>
    </row>
    <row r="34" spans="2:11" ht="9.75" customHeight="1"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7.5" customHeight="1">
      <c r="B35" s="81"/>
      <c r="C35" s="81"/>
      <c r="D35" s="81"/>
      <c r="E35" s="81"/>
      <c r="F35" s="81"/>
      <c r="G35" s="81"/>
      <c r="H35" s="81"/>
      <c r="I35" s="81"/>
      <c r="J35" s="81"/>
      <c r="K35" s="81"/>
    </row>
    <row r="36" spans="2:11" ht="17.4">
      <c r="B36" s="13" t="s">
        <v>20</v>
      </c>
      <c r="C36" s="53"/>
      <c r="D36" s="53"/>
      <c r="E36" s="53"/>
      <c r="F36" s="53"/>
      <c r="G36" s="53"/>
      <c r="H36" s="53"/>
      <c r="I36" s="53"/>
      <c r="J36" s="53"/>
      <c r="K36" s="81"/>
    </row>
    <row r="37" ht="12.75">
      <c r="K37" s="81"/>
    </row>
    <row r="38" spans="2:10" ht="26.4">
      <c r="B38" s="82" t="s">
        <v>21</v>
      </c>
      <c r="C38" s="83" t="s">
        <v>22</v>
      </c>
      <c r="D38" s="56"/>
      <c r="E38" s="57"/>
      <c r="F38" s="58" t="s">
        <v>17</v>
      </c>
      <c r="G38" s="59" t="str">
        <f>CONCATENATE("Základ DPH ",SazbaDPH1," %")</f>
        <v>Základ DPH 15 %</v>
      </c>
      <c r="H38" s="58" t="str">
        <f>CONCATENATE("Základ DPH ",SazbaDPH2," %")</f>
        <v>Základ DPH 21 %</v>
      </c>
      <c r="I38" s="59" t="s">
        <v>18</v>
      </c>
      <c r="J38" s="58" t="s">
        <v>12</v>
      </c>
    </row>
    <row r="39" spans="2:10" ht="12.75">
      <c r="B39" s="84" t="s">
        <v>105</v>
      </c>
      <c r="C39" s="85" t="s">
        <v>260</v>
      </c>
      <c r="D39" s="62"/>
      <c r="E39" s="63"/>
      <c r="F39" s="64">
        <f>G39+H39+I39</f>
        <v>0</v>
      </c>
      <c r="G39" s="65">
        <v>0</v>
      </c>
      <c r="H39" s="66">
        <v>0</v>
      </c>
      <c r="I39" s="73">
        <f aca="true" t="shared" si="4" ref="I39:I40">(G39*SazbaDPH1)/100+(H39*SazbaDPH2)/100</f>
        <v>0</v>
      </c>
      <c r="J39" s="67" t="str">
        <f aca="true" t="shared" si="5" ref="J39:J40">IF(CelkemObjekty=0,"",F39/CelkemObjekty*100)</f>
        <v/>
      </c>
    </row>
    <row r="40" spans="2:10" ht="12.75">
      <c r="B40" s="86" t="s">
        <v>261</v>
      </c>
      <c r="C40" s="87" t="s">
        <v>310</v>
      </c>
      <c r="D40" s="70"/>
      <c r="E40" s="71"/>
      <c r="F40" s="72">
        <f aca="true" t="shared" si="6" ref="F40">G40+H40+I40</f>
        <v>0</v>
      </c>
      <c r="G40" s="73">
        <v>0</v>
      </c>
      <c r="H40" s="74">
        <v>0</v>
      </c>
      <c r="I40" s="73">
        <f t="shared" si="4"/>
        <v>0</v>
      </c>
      <c r="J40" s="67" t="str">
        <f t="shared" si="5"/>
        <v/>
      </c>
    </row>
    <row r="41" spans="2:10" ht="12.75">
      <c r="B41" s="75" t="s">
        <v>19</v>
      </c>
      <c r="C41" s="76"/>
      <c r="D41" s="77"/>
      <c r="E41" s="78"/>
      <c r="F41" s="79">
        <f>SUM(F39:F40)</f>
        <v>0</v>
      </c>
      <c r="G41" s="88">
        <f>SUM(G39:G40)</f>
        <v>0</v>
      </c>
      <c r="H41" s="79">
        <f>SUM(H39:H40)</f>
        <v>0</v>
      </c>
      <c r="I41" s="88">
        <f>SUM(I39:I40)</f>
        <v>0</v>
      </c>
      <c r="J41" s="80" t="str">
        <f aca="true" t="shared" si="7" ref="J41">IF(CelkemObjekty=0,"",F41/CelkemObjekty*100)</f>
        <v/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53"/>
      <c r="D46" s="53"/>
      <c r="E46" s="53"/>
      <c r="F46" s="53"/>
      <c r="G46" s="53"/>
      <c r="H46" s="53"/>
      <c r="I46" s="53"/>
      <c r="J46" s="53"/>
    </row>
    <row r="47" ht="9" customHeight="1"/>
    <row r="48" spans="2:10" ht="12.75">
      <c r="B48" s="55" t="s">
        <v>24</v>
      </c>
      <c r="C48" s="56"/>
      <c r="D48" s="56"/>
      <c r="E48" s="58" t="s">
        <v>12</v>
      </c>
      <c r="F48" s="58" t="s">
        <v>25</v>
      </c>
      <c r="G48" s="59" t="s">
        <v>26</v>
      </c>
      <c r="H48" s="58" t="s">
        <v>27</v>
      </c>
      <c r="I48" s="59" t="s">
        <v>28</v>
      </c>
      <c r="J48" s="89" t="s">
        <v>29</v>
      </c>
    </row>
    <row r="49" spans="2:10" ht="12.75">
      <c r="B49" s="60" t="s">
        <v>108</v>
      </c>
      <c r="C49" s="61" t="s">
        <v>109</v>
      </c>
      <c r="D49" s="62"/>
      <c r="E49" s="90" t="str">
        <f>IF(SUM(SoucetDilu)=0,"",SUM(F49:J49)/SUM(SoucetDilu)*100)</f>
        <v/>
      </c>
      <c r="F49" s="66">
        <v>0</v>
      </c>
      <c r="G49" s="65">
        <v>0</v>
      </c>
      <c r="H49" s="66">
        <v>0</v>
      </c>
      <c r="I49" s="65">
        <v>0</v>
      </c>
      <c r="J49" s="66">
        <v>0</v>
      </c>
    </row>
    <row r="50" spans="2:10" ht="12.75">
      <c r="B50" s="68" t="s">
        <v>137</v>
      </c>
      <c r="C50" s="69" t="s">
        <v>138</v>
      </c>
      <c r="D50" s="70"/>
      <c r="E50" s="91" t="str">
        <f>IF(SUM(SoucetDilu)=0,"",SUM(F50:J50)/SUM(SoucetDilu)*100)</f>
        <v/>
      </c>
      <c r="F50" s="74">
        <v>0</v>
      </c>
      <c r="G50" s="73">
        <v>0</v>
      </c>
      <c r="H50" s="74">
        <v>0</v>
      </c>
      <c r="I50" s="73">
        <v>0</v>
      </c>
      <c r="J50" s="74">
        <v>0</v>
      </c>
    </row>
    <row r="51" spans="2:10" ht="12.75">
      <c r="B51" s="68" t="s">
        <v>117</v>
      </c>
      <c r="C51" s="69" t="s">
        <v>118</v>
      </c>
      <c r="D51" s="70"/>
      <c r="E51" s="91" t="str">
        <f>IF(SUM(SoucetDilu)=0,"",SUM(F51:J51)/SUM(SoucetDilu)*100)</f>
        <v/>
      </c>
      <c r="F51" s="74">
        <v>0</v>
      </c>
      <c r="G51" s="73">
        <v>0</v>
      </c>
      <c r="H51" s="74">
        <v>0</v>
      </c>
      <c r="I51" s="73">
        <v>0</v>
      </c>
      <c r="J51" s="74">
        <v>0</v>
      </c>
    </row>
    <row r="52" spans="2:10" ht="12.75">
      <c r="B52" s="68" t="s">
        <v>146</v>
      </c>
      <c r="C52" s="69" t="s">
        <v>147</v>
      </c>
      <c r="D52" s="70"/>
      <c r="E52" s="91" t="str">
        <f>IF(SUM(SoucetDilu)=0,"",SUM(F52:J52)/SUM(SoucetDilu)*100)</f>
        <v/>
      </c>
      <c r="F52" s="74">
        <v>0</v>
      </c>
      <c r="G52" s="73">
        <v>0</v>
      </c>
      <c r="H52" s="74">
        <v>0</v>
      </c>
      <c r="I52" s="73">
        <v>0</v>
      </c>
      <c r="J52" s="74">
        <v>0</v>
      </c>
    </row>
    <row r="53" spans="2:10" ht="12.75">
      <c r="B53" s="68" t="s">
        <v>247</v>
      </c>
      <c r="C53" s="69" t="s">
        <v>248</v>
      </c>
      <c r="D53" s="70"/>
      <c r="E53" s="91" t="str">
        <f>IF(SUM(SoucetDilu)=0,"",SUM(F53:J53)/SUM(SoucetDilu)*100)</f>
        <v/>
      </c>
      <c r="F53" s="74">
        <v>0</v>
      </c>
      <c r="G53" s="73">
        <v>0</v>
      </c>
      <c r="H53" s="74">
        <v>0</v>
      </c>
      <c r="I53" s="73">
        <v>0</v>
      </c>
      <c r="J53" s="74">
        <v>0</v>
      </c>
    </row>
    <row r="54" spans="2:10" ht="12.75">
      <c r="B54" s="75" t="s">
        <v>19</v>
      </c>
      <c r="C54" s="76"/>
      <c r="D54" s="77"/>
      <c r="E54" s="92" t="str">
        <f>IF(SUM(SoucetDilu)=0,"",SUM(F54:J54)/SUM(SoucetDilu)*100)</f>
        <v/>
      </c>
      <c r="F54" s="79">
        <f>SUM(F49:F53)</f>
        <v>0</v>
      </c>
      <c r="G54" s="88">
        <f>SUM(G49:G53)</f>
        <v>0</v>
      </c>
      <c r="H54" s="79">
        <f>SUM(H49:H53)</f>
        <v>0</v>
      </c>
      <c r="I54" s="88">
        <f>SUM(I49:I53)</f>
        <v>0</v>
      </c>
      <c r="J54" s="79">
        <f>SUM(J49:J53)</f>
        <v>0</v>
      </c>
    </row>
    <row r="56" ht="2.25" customHeight="1"/>
    <row r="57" ht="1.5" customHeight="1"/>
    <row r="58" ht="0.75" customHeight="1"/>
    <row r="59" ht="0.75" customHeight="1"/>
    <row r="60" ht="0.75" customHeight="1"/>
    <row r="61" spans="2:10" ht="17.4">
      <c r="B61" s="13" t="s">
        <v>30</v>
      </c>
      <c r="C61" s="53"/>
      <c r="D61" s="53"/>
      <c r="E61" s="53"/>
      <c r="F61" s="53"/>
      <c r="G61" s="53"/>
      <c r="H61" s="53"/>
      <c r="I61" s="53"/>
      <c r="J61" s="53"/>
    </row>
    <row r="63" spans="2:10" ht="12.75">
      <c r="B63" s="55" t="s">
        <v>31</v>
      </c>
      <c r="C63" s="56"/>
      <c r="D63" s="56"/>
      <c r="E63" s="93"/>
      <c r="F63" s="94"/>
      <c r="G63" s="59"/>
      <c r="H63" s="58" t="s">
        <v>17</v>
      </c>
      <c r="I63" s="1"/>
      <c r="J63" s="1"/>
    </row>
    <row r="64" spans="2:10" ht="12.75">
      <c r="B64" s="60" t="s">
        <v>252</v>
      </c>
      <c r="C64" s="61"/>
      <c r="D64" s="62"/>
      <c r="E64" s="95"/>
      <c r="F64" s="96"/>
      <c r="G64" s="65"/>
      <c r="H64" s="66">
        <v>0</v>
      </c>
      <c r="I64" s="1"/>
      <c r="J64" s="1"/>
    </row>
    <row r="65" spans="2:10" ht="12.75">
      <c r="B65" s="68" t="s">
        <v>253</v>
      </c>
      <c r="C65" s="69"/>
      <c r="D65" s="70"/>
      <c r="E65" s="97"/>
      <c r="F65" s="98"/>
      <c r="G65" s="73"/>
      <c r="H65" s="74">
        <v>0</v>
      </c>
      <c r="I65" s="1"/>
      <c r="J65" s="1"/>
    </row>
    <row r="66" spans="2:10" ht="12.75">
      <c r="B66" s="68" t="s">
        <v>254</v>
      </c>
      <c r="C66" s="69"/>
      <c r="D66" s="70"/>
      <c r="E66" s="97"/>
      <c r="F66" s="98"/>
      <c r="G66" s="73"/>
      <c r="H66" s="74">
        <v>0</v>
      </c>
      <c r="I66" s="1"/>
      <c r="J66" s="1"/>
    </row>
    <row r="67" spans="2:10" ht="12.75">
      <c r="B67" s="68" t="s">
        <v>255</v>
      </c>
      <c r="C67" s="69"/>
      <c r="D67" s="70"/>
      <c r="E67" s="97"/>
      <c r="F67" s="98"/>
      <c r="G67" s="73"/>
      <c r="H67" s="74">
        <v>0</v>
      </c>
      <c r="I67" s="1"/>
      <c r="J67" s="1"/>
    </row>
    <row r="68" spans="2:10" ht="12.75">
      <c r="B68" s="68" t="s">
        <v>256</v>
      </c>
      <c r="C68" s="69"/>
      <c r="D68" s="70"/>
      <c r="E68" s="97"/>
      <c r="F68" s="98"/>
      <c r="G68" s="73"/>
      <c r="H68" s="74">
        <v>0</v>
      </c>
      <c r="I68" s="1"/>
      <c r="J68" s="1"/>
    </row>
    <row r="69" spans="2:10" ht="12.75">
      <c r="B69" s="68" t="s">
        <v>257</v>
      </c>
      <c r="C69" s="69"/>
      <c r="D69" s="70"/>
      <c r="E69" s="97"/>
      <c r="F69" s="98"/>
      <c r="G69" s="73"/>
      <c r="H69" s="74">
        <v>0</v>
      </c>
      <c r="I69" s="1"/>
      <c r="J69" s="1"/>
    </row>
    <row r="70" spans="2:10" ht="12.75">
      <c r="B70" s="68" t="s">
        <v>258</v>
      </c>
      <c r="C70" s="69"/>
      <c r="D70" s="70"/>
      <c r="E70" s="97"/>
      <c r="F70" s="98"/>
      <c r="G70" s="73"/>
      <c r="H70" s="74">
        <v>0</v>
      </c>
      <c r="I70" s="1"/>
      <c r="J70" s="1"/>
    </row>
    <row r="71" spans="2:10" ht="12.75">
      <c r="B71" s="68" t="s">
        <v>259</v>
      </c>
      <c r="C71" s="69"/>
      <c r="D71" s="70"/>
      <c r="E71" s="97"/>
      <c r="F71" s="98"/>
      <c r="G71" s="73"/>
      <c r="H71" s="74">
        <v>0</v>
      </c>
      <c r="I71" s="1"/>
      <c r="J71" s="1"/>
    </row>
    <row r="72" spans="2:10" ht="12.75">
      <c r="B72" s="75" t="s">
        <v>19</v>
      </c>
      <c r="C72" s="76"/>
      <c r="D72" s="77"/>
      <c r="E72" s="99"/>
      <c r="F72" s="100"/>
      <c r="G72" s="88"/>
      <c r="H72" s="79">
        <f>SUM(H64:H71)</f>
        <v>0</v>
      </c>
      <c r="I72" s="1"/>
      <c r="J72" s="1"/>
    </row>
    <row r="73" spans="9:10" ht="12.75">
      <c r="I73" s="1"/>
      <c r="J73" s="1"/>
    </row>
  </sheetData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105</v>
      </c>
      <c r="D2" s="105" t="s">
        <v>107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" customHeight="1">
      <c r="A5" s="117" t="s">
        <v>105</v>
      </c>
      <c r="B5" s="118"/>
      <c r="C5" s="119"/>
      <c r="D5" s="120"/>
      <c r="E5" s="118"/>
      <c r="F5" s="113" t="s">
        <v>36</v>
      </c>
      <c r="G5" s="114"/>
    </row>
    <row r="6" spans="1:15" ht="12.9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" customHeight="1">
      <c r="A7" s="124" t="s">
        <v>98</v>
      </c>
      <c r="B7" s="125"/>
      <c r="C7" s="126" t="s">
        <v>103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" customHeight="1">
      <c r="A15" s="157"/>
      <c r="B15" s="158" t="s">
        <v>51</v>
      </c>
      <c r="C15" s="159">
        <f>'NN NN Rek'!E12</f>
        <v>0</v>
      </c>
      <c r="D15" s="160" t="str">
        <f>'NN NN Rek'!A17</f>
        <v>Ztížené výrobní podmínky</v>
      </c>
      <c r="E15" s="161"/>
      <c r="F15" s="162"/>
      <c r="G15" s="159">
        <f>'NN NN Rek'!I17</f>
        <v>0</v>
      </c>
    </row>
    <row r="16" spans="1:7" ht="15.9" customHeight="1">
      <c r="A16" s="157" t="s">
        <v>52</v>
      </c>
      <c r="B16" s="158" t="s">
        <v>53</v>
      </c>
      <c r="C16" s="159">
        <f>'NN NN Rek'!F12</f>
        <v>0</v>
      </c>
      <c r="D16" s="109" t="str">
        <f>'NN NN Rek'!A18</f>
        <v>Oborová přirážka</v>
      </c>
      <c r="E16" s="163"/>
      <c r="F16" s="164"/>
      <c r="G16" s="159">
        <f>'NN NN Rek'!I18</f>
        <v>0</v>
      </c>
    </row>
    <row r="17" spans="1:7" ht="15.9" customHeight="1">
      <c r="A17" s="157" t="s">
        <v>54</v>
      </c>
      <c r="B17" s="158" t="s">
        <v>55</v>
      </c>
      <c r="C17" s="159">
        <f>'NN NN Rek'!H12</f>
        <v>0</v>
      </c>
      <c r="D17" s="109" t="str">
        <f>'NN NN Rek'!A19</f>
        <v>Přesun stavebních kapacit</v>
      </c>
      <c r="E17" s="163"/>
      <c r="F17" s="164"/>
      <c r="G17" s="159">
        <f>'NN NN Rek'!I19</f>
        <v>0</v>
      </c>
    </row>
    <row r="18" spans="1:7" ht="15.9" customHeight="1">
      <c r="A18" s="165" t="s">
        <v>56</v>
      </c>
      <c r="B18" s="166" t="s">
        <v>57</v>
      </c>
      <c r="C18" s="159">
        <f>'NN NN Rek'!G12</f>
        <v>0</v>
      </c>
      <c r="D18" s="109" t="str">
        <f>'NN NN Rek'!A20</f>
        <v>Mimostaveništní doprava</v>
      </c>
      <c r="E18" s="163"/>
      <c r="F18" s="164"/>
      <c r="G18" s="159">
        <f>'NN NN Rek'!I20</f>
        <v>0</v>
      </c>
    </row>
    <row r="19" spans="1:7" ht="15.9" customHeight="1">
      <c r="A19" s="167" t="s">
        <v>58</v>
      </c>
      <c r="B19" s="158"/>
      <c r="C19" s="159">
        <f>SUM(C15:C18)</f>
        <v>0</v>
      </c>
      <c r="D19" s="109" t="str">
        <f>'NN NN Rek'!A21</f>
        <v>Zařízení staveniště</v>
      </c>
      <c r="E19" s="163"/>
      <c r="F19" s="164"/>
      <c r="G19" s="159">
        <f>'NN NN Rek'!I21</f>
        <v>0</v>
      </c>
    </row>
    <row r="20" spans="1:7" ht="15.9" customHeight="1">
      <c r="A20" s="167"/>
      <c r="B20" s="158"/>
      <c r="C20" s="159"/>
      <c r="D20" s="109" t="str">
        <f>'NN NN Rek'!A22</f>
        <v>Provoz investora</v>
      </c>
      <c r="E20" s="163"/>
      <c r="F20" s="164"/>
      <c r="G20" s="159">
        <f>'NN NN Rek'!I22</f>
        <v>0</v>
      </c>
    </row>
    <row r="21" spans="1:7" ht="15.9" customHeight="1">
      <c r="A21" s="167" t="s">
        <v>29</v>
      </c>
      <c r="B21" s="158"/>
      <c r="C21" s="159">
        <f>'NN NN Rek'!I12</f>
        <v>0</v>
      </c>
      <c r="D21" s="109" t="str">
        <f>'NN NN Rek'!A23</f>
        <v>Kompletační činnost (IČD)</v>
      </c>
      <c r="E21" s="163"/>
      <c r="F21" s="164"/>
      <c r="G21" s="159">
        <f>'NN NN Rek'!I23</f>
        <v>0</v>
      </c>
    </row>
    <row r="22" spans="1:7" ht="15.9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'NN NN Rek'!H25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15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15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9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5" t="s">
        <v>2</v>
      </c>
      <c r="B1" s="206"/>
      <c r="C1" s="207" t="s">
        <v>104</v>
      </c>
      <c r="D1" s="208"/>
      <c r="E1" s="209"/>
      <c r="F1" s="208"/>
      <c r="G1" s="210" t="s">
        <v>75</v>
      </c>
      <c r="H1" s="211" t="s">
        <v>105</v>
      </c>
      <c r="I1" s="212"/>
    </row>
    <row r="2" spans="1:9" ht="13.8" thickBot="1">
      <c r="A2" s="213" t="s">
        <v>76</v>
      </c>
      <c r="B2" s="214"/>
      <c r="C2" s="215" t="s">
        <v>106</v>
      </c>
      <c r="D2" s="216"/>
      <c r="E2" s="217"/>
      <c r="F2" s="216"/>
      <c r="G2" s="218" t="s">
        <v>107</v>
      </c>
      <c r="H2" s="219"/>
      <c r="I2" s="220"/>
    </row>
    <row r="3" ht="13.8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8" thickBot="1"/>
    <row r="6" spans="1:9" s="137" customFormat="1" ht="13.8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'NN NN Pol'!B7</f>
        <v>61</v>
      </c>
      <c r="B7" s="70" t="str">
        <f>'NN NN Pol'!C7</f>
        <v>Upravy povrchů vnitřní</v>
      </c>
      <c r="D7" s="230"/>
      <c r="E7" s="319">
        <f>'NN NN Pol'!BA10</f>
        <v>0</v>
      </c>
      <c r="F7" s="320">
        <f>'NN NN Pol'!BB10</f>
        <v>0</v>
      </c>
      <c r="G7" s="320">
        <f>'NN NN Pol'!BC10</f>
        <v>0</v>
      </c>
      <c r="H7" s="320">
        <f>'NN NN Pol'!BD10</f>
        <v>0</v>
      </c>
      <c r="I7" s="321">
        <f>'NN NN Pol'!BE10</f>
        <v>0</v>
      </c>
    </row>
    <row r="8" spans="1:9" s="137" customFormat="1" ht="12.75">
      <c r="A8" s="318" t="str">
        <f>'NN NN Pol'!B11</f>
        <v>97</v>
      </c>
      <c r="B8" s="70" t="str">
        <f>'NN NN Pol'!C11</f>
        <v>Prorážení otvorů</v>
      </c>
      <c r="D8" s="230"/>
      <c r="E8" s="319">
        <f>'NN NN Pol'!BA20</f>
        <v>0</v>
      </c>
      <c r="F8" s="320">
        <f>'NN NN Pol'!BB20</f>
        <v>0</v>
      </c>
      <c r="G8" s="320">
        <f>'NN NN Pol'!BC20</f>
        <v>0</v>
      </c>
      <c r="H8" s="320">
        <f>'NN NN Pol'!BD20</f>
        <v>0</v>
      </c>
      <c r="I8" s="321">
        <f>'NN NN Pol'!BE20</f>
        <v>0</v>
      </c>
    </row>
    <row r="9" spans="1:9" s="137" customFormat="1" ht="12.75">
      <c r="A9" s="318" t="str">
        <f>'NN NN Pol'!B21</f>
        <v>784</v>
      </c>
      <c r="B9" s="70" t="str">
        <f>'NN NN Pol'!C21</f>
        <v>Malby</v>
      </c>
      <c r="D9" s="230"/>
      <c r="E9" s="319">
        <f>'NN NN Pol'!BA25</f>
        <v>0</v>
      </c>
      <c r="F9" s="320">
        <f>'NN NN Pol'!BB25</f>
        <v>0</v>
      </c>
      <c r="G9" s="320">
        <f>'NN NN Pol'!BC25</f>
        <v>0</v>
      </c>
      <c r="H9" s="320">
        <f>'NN NN Pol'!BD25</f>
        <v>0</v>
      </c>
      <c r="I9" s="321">
        <f>'NN NN Pol'!BE25</f>
        <v>0</v>
      </c>
    </row>
    <row r="10" spans="1:9" s="137" customFormat="1" ht="12.75">
      <c r="A10" s="318" t="str">
        <f>'NN NN Pol'!B26</f>
        <v>M21</v>
      </c>
      <c r="B10" s="70" t="str">
        <f>'NN NN Pol'!C26</f>
        <v>Elektromontáže</v>
      </c>
      <c r="D10" s="230"/>
      <c r="E10" s="319">
        <f>'NN NN Pol'!BA76</f>
        <v>0</v>
      </c>
      <c r="F10" s="320">
        <f>'NN NN Pol'!BB76</f>
        <v>0</v>
      </c>
      <c r="G10" s="320">
        <f>'NN NN Pol'!BC76</f>
        <v>0</v>
      </c>
      <c r="H10" s="320">
        <f>'NN NN Pol'!BD76</f>
        <v>0</v>
      </c>
      <c r="I10" s="321">
        <f>'NN NN Pol'!BE76</f>
        <v>0</v>
      </c>
    </row>
    <row r="11" spans="1:9" s="137" customFormat="1" ht="13.8" thickBot="1">
      <c r="A11" s="318" t="str">
        <f>'NN NN Pol'!B77</f>
        <v>M22</v>
      </c>
      <c r="B11" s="70" t="str">
        <f>'NN NN Pol'!C77</f>
        <v>Montáž sdělovací a zabezp. techniky</v>
      </c>
      <c r="D11" s="230"/>
      <c r="E11" s="319">
        <f>'NN NN Pol'!BA79</f>
        <v>0</v>
      </c>
      <c r="F11" s="320">
        <f>'NN NN Pol'!BB79</f>
        <v>0</v>
      </c>
      <c r="G11" s="320">
        <f>'NN NN Pol'!BC79</f>
        <v>0</v>
      </c>
      <c r="H11" s="320">
        <f>'NN NN Pol'!BD79</f>
        <v>0</v>
      </c>
      <c r="I11" s="321">
        <f>'NN NN Pol'!BE79</f>
        <v>0</v>
      </c>
    </row>
    <row r="12" spans="1:9" s="14" customFormat="1" ht="13.8" thickBot="1">
      <c r="A12" s="231"/>
      <c r="B12" s="232" t="s">
        <v>79</v>
      </c>
      <c r="C12" s="232"/>
      <c r="D12" s="233"/>
      <c r="E12" s="234">
        <f>SUM(E7:E11)</f>
        <v>0</v>
      </c>
      <c r="F12" s="235">
        <f>SUM(F7:F11)</f>
        <v>0</v>
      </c>
      <c r="G12" s="235">
        <f>SUM(G7:G11)</f>
        <v>0</v>
      </c>
      <c r="H12" s="235">
        <f>SUM(H7:H11)</f>
        <v>0</v>
      </c>
      <c r="I12" s="236">
        <f>SUM(I7:I11)</f>
        <v>0</v>
      </c>
    </row>
    <row r="13" spans="1:9" ht="12.75">
      <c r="A13" s="137"/>
      <c r="B13" s="137"/>
      <c r="C13" s="137"/>
      <c r="D13" s="137"/>
      <c r="E13" s="137"/>
      <c r="F13" s="137"/>
      <c r="G13" s="137"/>
      <c r="H13" s="137"/>
      <c r="I13" s="137"/>
    </row>
    <row r="14" spans="1:57" ht="19.5" customHeight="1">
      <c r="A14" s="222" t="s">
        <v>80</v>
      </c>
      <c r="B14" s="222"/>
      <c r="C14" s="222"/>
      <c r="D14" s="222"/>
      <c r="E14" s="222"/>
      <c r="F14" s="222"/>
      <c r="G14" s="237"/>
      <c r="H14" s="222"/>
      <c r="I14" s="222"/>
      <c r="BA14" s="143"/>
      <c r="BB14" s="143"/>
      <c r="BC14" s="143"/>
      <c r="BD14" s="143"/>
      <c r="BE14" s="143"/>
    </row>
    <row r="15" ht="13.8" thickBot="1"/>
    <row r="16" spans="1:9" ht="12.75">
      <c r="A16" s="175" t="s">
        <v>81</v>
      </c>
      <c r="B16" s="176"/>
      <c r="C16" s="176"/>
      <c r="D16" s="238"/>
      <c r="E16" s="239" t="s">
        <v>82</v>
      </c>
      <c r="F16" s="240" t="s">
        <v>12</v>
      </c>
      <c r="G16" s="241" t="s">
        <v>83</v>
      </c>
      <c r="H16" s="242"/>
      <c r="I16" s="243" t="s">
        <v>82</v>
      </c>
    </row>
    <row r="17" spans="1:53" ht="12.75">
      <c r="A17" s="167" t="s">
        <v>252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253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254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0</v>
      </c>
    </row>
    <row r="20" spans="1:53" ht="12.75">
      <c r="A20" s="167" t="s">
        <v>255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0</v>
      </c>
    </row>
    <row r="21" spans="1:53" ht="12.75">
      <c r="A21" s="167" t="s">
        <v>256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1</v>
      </c>
    </row>
    <row r="22" spans="1:53" ht="12.75">
      <c r="A22" s="167" t="s">
        <v>257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1</v>
      </c>
    </row>
    <row r="23" spans="1:53" ht="12.75">
      <c r="A23" s="167" t="s">
        <v>258</v>
      </c>
      <c r="B23" s="158"/>
      <c r="C23" s="158"/>
      <c r="D23" s="244"/>
      <c r="E23" s="245"/>
      <c r="F23" s="246"/>
      <c r="G23" s="247">
        <v>0</v>
      </c>
      <c r="H23" s="248"/>
      <c r="I23" s="249">
        <f>E23+F23*G23/100</f>
        <v>0</v>
      </c>
      <c r="BA23" s="1">
        <v>2</v>
      </c>
    </row>
    <row r="24" spans="1:53" ht="12.75">
      <c r="A24" s="167" t="s">
        <v>259</v>
      </c>
      <c r="B24" s="158"/>
      <c r="C24" s="158"/>
      <c r="D24" s="244"/>
      <c r="E24" s="245"/>
      <c r="F24" s="246"/>
      <c r="G24" s="247">
        <v>0</v>
      </c>
      <c r="H24" s="248"/>
      <c r="I24" s="249">
        <f>E24+F24*G24/100</f>
        <v>0</v>
      </c>
      <c r="BA24" s="1">
        <v>2</v>
      </c>
    </row>
    <row r="25" spans="1:9" ht="13.8" thickBot="1">
      <c r="A25" s="250"/>
      <c r="B25" s="251" t="s">
        <v>84</v>
      </c>
      <c r="C25" s="252"/>
      <c r="D25" s="253"/>
      <c r="E25" s="254"/>
      <c r="F25" s="255"/>
      <c r="G25" s="255"/>
      <c r="H25" s="256">
        <f>SUM(I17:I24)</f>
        <v>0</v>
      </c>
      <c r="I25" s="257"/>
    </row>
    <row r="27" spans="2:9" ht="12.75">
      <c r="B27" s="14"/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  <row r="75" spans="6:9" ht="12.75">
      <c r="F75" s="258"/>
      <c r="G75" s="259"/>
      <c r="H75" s="259"/>
      <c r="I75" s="54"/>
    </row>
    <row r="76" spans="6:9" ht="12.75">
      <c r="F76" s="258"/>
      <c r="G76" s="259"/>
      <c r="H76" s="259"/>
      <c r="I76" s="54"/>
    </row>
  </sheetData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52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61" customWidth="1"/>
    <col min="2" max="2" width="11.50390625" style="261" customWidth="1"/>
    <col min="3" max="3" width="40.50390625" style="261" customWidth="1"/>
    <col min="4" max="4" width="5.50390625" style="261" customWidth="1"/>
    <col min="5" max="5" width="8.50390625" style="275" customWidth="1"/>
    <col min="6" max="6" width="9.875" style="261" customWidth="1"/>
    <col min="7" max="7" width="13.875" style="261" customWidth="1"/>
    <col min="8" max="8" width="11.625" style="261" hidden="1" customWidth="1"/>
    <col min="9" max="9" width="11.50390625" style="261" hidden="1" customWidth="1"/>
    <col min="10" max="10" width="11.00390625" style="261" hidden="1" customWidth="1"/>
    <col min="11" max="11" width="10.50390625" style="261" hidden="1" customWidth="1"/>
    <col min="12" max="12" width="75.25390625" style="261" customWidth="1"/>
    <col min="13" max="13" width="45.25390625" style="261" customWidth="1"/>
    <col min="14" max="16384" width="9.125" style="261" customWidth="1"/>
  </cols>
  <sheetData>
    <row r="1" spans="1:7" ht="15.6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8" thickTop="1">
      <c r="A3" s="205" t="s">
        <v>2</v>
      </c>
      <c r="B3" s="206"/>
      <c r="C3" s="207" t="s">
        <v>104</v>
      </c>
      <c r="D3" s="265"/>
      <c r="E3" s="266" t="s">
        <v>85</v>
      </c>
      <c r="F3" s="267" t="str">
        <f>'NN NN Rek'!H1</f>
        <v>NN</v>
      </c>
      <c r="G3" s="268"/>
    </row>
    <row r="4" spans="1:7" ht="13.8" thickBot="1">
      <c r="A4" s="269" t="s">
        <v>76</v>
      </c>
      <c r="B4" s="214"/>
      <c r="C4" s="215" t="s">
        <v>106</v>
      </c>
      <c r="D4" s="270"/>
      <c r="E4" s="271" t="str">
        <f>'NN NN Rek'!G2</f>
        <v>Rekonstrukce ZŠ Hlubčická</v>
      </c>
      <c r="F4" s="272"/>
      <c r="G4" s="273"/>
    </row>
    <row r="5" spans="1:7" ht="13.8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108</v>
      </c>
      <c r="C7" s="284" t="s">
        <v>109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20.4">
      <c r="A8" s="293">
        <v>1</v>
      </c>
      <c r="B8" s="294" t="s">
        <v>111</v>
      </c>
      <c r="C8" s="295" t="s">
        <v>112</v>
      </c>
      <c r="D8" s="296" t="s">
        <v>113</v>
      </c>
      <c r="E8" s="297">
        <v>40</v>
      </c>
      <c r="F8" s="297">
        <v>0</v>
      </c>
      <c r="G8" s="298">
        <f>E8*F8</f>
        <v>0</v>
      </c>
      <c r="H8" s="299">
        <v>0.02164</v>
      </c>
      <c r="I8" s="300">
        <f>E8*H8</f>
        <v>0.8655999999999999</v>
      </c>
      <c r="J8" s="299">
        <v>0</v>
      </c>
      <c r="K8" s="300">
        <f>E8*J8</f>
        <v>0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20.4">
      <c r="A9" s="293">
        <v>2</v>
      </c>
      <c r="B9" s="294" t="s">
        <v>114</v>
      </c>
      <c r="C9" s="295" t="s">
        <v>115</v>
      </c>
      <c r="D9" s="296" t="s">
        <v>116</v>
      </c>
      <c r="E9" s="297">
        <v>150</v>
      </c>
      <c r="F9" s="297">
        <v>0</v>
      </c>
      <c r="G9" s="298">
        <f>E9*F9</f>
        <v>0</v>
      </c>
      <c r="H9" s="299">
        <v>0.00478</v>
      </c>
      <c r="I9" s="300">
        <f>E9*H9</f>
        <v>0.7170000000000001</v>
      </c>
      <c r="J9" s="299">
        <v>0</v>
      </c>
      <c r="K9" s="300">
        <f>E9*J9</f>
        <v>0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57" ht="12.75">
      <c r="A10" s="302"/>
      <c r="B10" s="303" t="s">
        <v>100</v>
      </c>
      <c r="C10" s="304" t="s">
        <v>110</v>
      </c>
      <c r="D10" s="305"/>
      <c r="E10" s="306"/>
      <c r="F10" s="307"/>
      <c r="G10" s="308">
        <f>SUM(G7:G9)</f>
        <v>0</v>
      </c>
      <c r="H10" s="309"/>
      <c r="I10" s="310">
        <f>SUM(I7:I9)</f>
        <v>1.5826</v>
      </c>
      <c r="J10" s="309"/>
      <c r="K10" s="310">
        <f>SUM(K7:K9)</f>
        <v>0</v>
      </c>
      <c r="O10" s="292">
        <v>4</v>
      </c>
      <c r="BA10" s="311">
        <f>SUM(BA7:BA9)</f>
        <v>0</v>
      </c>
      <c r="BB10" s="311">
        <f>SUM(BB7:BB9)</f>
        <v>0</v>
      </c>
      <c r="BC10" s="311">
        <f>SUM(BC7:BC9)</f>
        <v>0</v>
      </c>
      <c r="BD10" s="311">
        <f>SUM(BD7:BD9)</f>
        <v>0</v>
      </c>
      <c r="BE10" s="311">
        <f>SUM(BE7:BE9)</f>
        <v>0</v>
      </c>
    </row>
    <row r="11" spans="1:15" ht="12.75">
      <c r="A11" s="282" t="s">
        <v>97</v>
      </c>
      <c r="B11" s="283" t="s">
        <v>117</v>
      </c>
      <c r="C11" s="284" t="s">
        <v>118</v>
      </c>
      <c r="D11" s="285"/>
      <c r="E11" s="286"/>
      <c r="F11" s="286"/>
      <c r="G11" s="287"/>
      <c r="H11" s="288"/>
      <c r="I11" s="289"/>
      <c r="J11" s="290"/>
      <c r="K11" s="291"/>
      <c r="O11" s="292">
        <v>1</v>
      </c>
    </row>
    <row r="12" spans="1:80" ht="12.75">
      <c r="A12" s="293">
        <v>3</v>
      </c>
      <c r="B12" s="294" t="s">
        <v>120</v>
      </c>
      <c r="C12" s="295" t="s">
        <v>121</v>
      </c>
      <c r="D12" s="296" t="s">
        <v>116</v>
      </c>
      <c r="E12" s="297">
        <v>45</v>
      </c>
      <c r="F12" s="297">
        <v>0</v>
      </c>
      <c r="G12" s="298">
        <f>E12*F12</f>
        <v>0</v>
      </c>
      <c r="H12" s="299">
        <v>0.00067</v>
      </c>
      <c r="I12" s="300">
        <f>E12*H12</f>
        <v>0.03015</v>
      </c>
      <c r="J12" s="299">
        <v>-0.002</v>
      </c>
      <c r="K12" s="300">
        <f>E12*J12</f>
        <v>-0.09</v>
      </c>
      <c r="O12" s="292">
        <v>2</v>
      </c>
      <c r="AA12" s="261">
        <v>1</v>
      </c>
      <c r="AB12" s="261">
        <v>1</v>
      </c>
      <c r="AC12" s="261">
        <v>1</v>
      </c>
      <c r="AZ12" s="261">
        <v>1</v>
      </c>
      <c r="BA12" s="261">
        <f>IF(AZ12=1,G12,0)</f>
        <v>0</v>
      </c>
      <c r="BB12" s="261">
        <f>IF(AZ12=2,G12,0)</f>
        <v>0</v>
      </c>
      <c r="BC12" s="261">
        <f>IF(AZ12=3,G12,0)</f>
        <v>0</v>
      </c>
      <c r="BD12" s="261">
        <f>IF(AZ12=4,G12,0)</f>
        <v>0</v>
      </c>
      <c r="BE12" s="261">
        <f>IF(AZ12=5,G12,0)</f>
        <v>0</v>
      </c>
      <c r="CA12" s="292">
        <v>1</v>
      </c>
      <c r="CB12" s="292">
        <v>1</v>
      </c>
    </row>
    <row r="13" spans="1:80" ht="12.75">
      <c r="A13" s="293">
        <v>4</v>
      </c>
      <c r="B13" s="294" t="s">
        <v>122</v>
      </c>
      <c r="C13" s="295" t="s">
        <v>123</v>
      </c>
      <c r="D13" s="296" t="s">
        <v>116</v>
      </c>
      <c r="E13" s="297">
        <v>15</v>
      </c>
      <c r="F13" s="297">
        <v>0</v>
      </c>
      <c r="G13" s="298">
        <f>E13*F13</f>
        <v>0</v>
      </c>
      <c r="H13" s="299">
        <v>0.00133</v>
      </c>
      <c r="I13" s="300">
        <f>E13*H13</f>
        <v>0.01995</v>
      </c>
      <c r="J13" s="299">
        <v>-0.027</v>
      </c>
      <c r="K13" s="300">
        <f>E13*J13</f>
        <v>-0.40499999999999997</v>
      </c>
      <c r="O13" s="292">
        <v>2</v>
      </c>
      <c r="AA13" s="261">
        <v>1</v>
      </c>
      <c r="AB13" s="261">
        <v>1</v>
      </c>
      <c r="AC13" s="261">
        <v>1</v>
      </c>
      <c r="AZ13" s="261">
        <v>1</v>
      </c>
      <c r="BA13" s="261">
        <f>IF(AZ13=1,G13,0)</f>
        <v>0</v>
      </c>
      <c r="BB13" s="261">
        <f>IF(AZ13=2,G13,0)</f>
        <v>0</v>
      </c>
      <c r="BC13" s="261">
        <f>IF(AZ13=3,G13,0)</f>
        <v>0</v>
      </c>
      <c r="BD13" s="261">
        <f>IF(AZ13=4,G13,0)</f>
        <v>0</v>
      </c>
      <c r="BE13" s="261">
        <f>IF(AZ13=5,G13,0)</f>
        <v>0</v>
      </c>
      <c r="CA13" s="292">
        <v>1</v>
      </c>
      <c r="CB13" s="292">
        <v>1</v>
      </c>
    </row>
    <row r="14" spans="1:80" ht="12.75">
      <c r="A14" s="293">
        <v>5</v>
      </c>
      <c r="B14" s="294" t="s">
        <v>124</v>
      </c>
      <c r="C14" s="295" t="s">
        <v>125</v>
      </c>
      <c r="D14" s="296" t="s">
        <v>116</v>
      </c>
      <c r="E14" s="297">
        <v>195</v>
      </c>
      <c r="F14" s="297">
        <v>0</v>
      </c>
      <c r="G14" s="298">
        <f>E14*F14</f>
        <v>0</v>
      </c>
      <c r="H14" s="299">
        <v>0.00049</v>
      </c>
      <c r="I14" s="300">
        <f>E14*H14</f>
        <v>0.09555</v>
      </c>
      <c r="J14" s="299">
        <v>-0.015</v>
      </c>
      <c r="K14" s="300">
        <f>E14*J14</f>
        <v>-2.925</v>
      </c>
      <c r="O14" s="292">
        <v>2</v>
      </c>
      <c r="AA14" s="261">
        <v>1</v>
      </c>
      <c r="AB14" s="261">
        <v>1</v>
      </c>
      <c r="AC14" s="261">
        <v>1</v>
      </c>
      <c r="AZ14" s="261">
        <v>1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1</v>
      </c>
    </row>
    <row r="15" spans="1:80" ht="12.75">
      <c r="A15" s="293">
        <v>6</v>
      </c>
      <c r="B15" s="294" t="s">
        <v>126</v>
      </c>
      <c r="C15" s="295" t="s">
        <v>127</v>
      </c>
      <c r="D15" s="296" t="s">
        <v>128</v>
      </c>
      <c r="E15" s="297">
        <v>520</v>
      </c>
      <c r="F15" s="297">
        <v>0</v>
      </c>
      <c r="G15" s="298">
        <f>E15*F15</f>
        <v>0</v>
      </c>
      <c r="H15" s="299">
        <v>0.00049</v>
      </c>
      <c r="I15" s="300">
        <f>E15*H15</f>
        <v>0.25479999999999997</v>
      </c>
      <c r="J15" s="299">
        <v>-0.004</v>
      </c>
      <c r="K15" s="300">
        <f>E15*J15</f>
        <v>-2.08</v>
      </c>
      <c r="O15" s="292">
        <v>2</v>
      </c>
      <c r="AA15" s="261">
        <v>1</v>
      </c>
      <c r="AB15" s="261">
        <v>1</v>
      </c>
      <c r="AC15" s="261">
        <v>1</v>
      </c>
      <c r="AZ15" s="261">
        <v>1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1</v>
      </c>
    </row>
    <row r="16" spans="1:80" ht="12.75">
      <c r="A16" s="293">
        <v>7</v>
      </c>
      <c r="B16" s="294" t="s">
        <v>129</v>
      </c>
      <c r="C16" s="295" t="s">
        <v>130</v>
      </c>
      <c r="D16" s="296" t="s">
        <v>128</v>
      </c>
      <c r="E16" s="297">
        <v>75</v>
      </c>
      <c r="F16" s="297">
        <v>0</v>
      </c>
      <c r="G16" s="298">
        <f>E16*F16</f>
        <v>0</v>
      </c>
      <c r="H16" s="299">
        <v>0.00049</v>
      </c>
      <c r="I16" s="300">
        <f>E16*H16</f>
        <v>0.03675</v>
      </c>
      <c r="J16" s="299">
        <v>-0.009</v>
      </c>
      <c r="K16" s="300">
        <f>E16*J16</f>
        <v>-0.6749999999999999</v>
      </c>
      <c r="O16" s="292">
        <v>2</v>
      </c>
      <c r="AA16" s="261">
        <v>1</v>
      </c>
      <c r="AB16" s="261">
        <v>1</v>
      </c>
      <c r="AC16" s="261">
        <v>1</v>
      </c>
      <c r="AZ16" s="261">
        <v>1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1</v>
      </c>
    </row>
    <row r="17" spans="1:80" ht="12.75">
      <c r="A17" s="293">
        <v>8</v>
      </c>
      <c r="B17" s="294" t="s">
        <v>131</v>
      </c>
      <c r="C17" s="295" t="s">
        <v>132</v>
      </c>
      <c r="D17" s="296" t="s">
        <v>128</v>
      </c>
      <c r="E17" s="297">
        <v>75</v>
      </c>
      <c r="F17" s="297">
        <v>0</v>
      </c>
      <c r="G17" s="298">
        <f>E17*F17</f>
        <v>0</v>
      </c>
      <c r="H17" s="299">
        <v>0.00049</v>
      </c>
      <c r="I17" s="300">
        <f>E17*H17</f>
        <v>0.03675</v>
      </c>
      <c r="J17" s="299">
        <v>-0.027</v>
      </c>
      <c r="K17" s="300">
        <f>E17*J17</f>
        <v>-2.025</v>
      </c>
      <c r="O17" s="292">
        <v>2</v>
      </c>
      <c r="AA17" s="261">
        <v>1</v>
      </c>
      <c r="AB17" s="261">
        <v>1</v>
      </c>
      <c r="AC17" s="261">
        <v>1</v>
      </c>
      <c r="AZ17" s="261">
        <v>1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1</v>
      </c>
    </row>
    <row r="18" spans="1:80" ht="12.75">
      <c r="A18" s="293">
        <v>9</v>
      </c>
      <c r="B18" s="294" t="s">
        <v>133</v>
      </c>
      <c r="C18" s="295" t="s">
        <v>134</v>
      </c>
      <c r="D18" s="296" t="s">
        <v>128</v>
      </c>
      <c r="E18" s="297">
        <v>85</v>
      </c>
      <c r="F18" s="297">
        <v>0</v>
      </c>
      <c r="G18" s="298">
        <f>E18*F18</f>
        <v>0</v>
      </c>
      <c r="H18" s="299">
        <v>0.001</v>
      </c>
      <c r="I18" s="300">
        <f>E18*H18</f>
        <v>0.085</v>
      </c>
      <c r="J18" s="299">
        <v>-0.004</v>
      </c>
      <c r="K18" s="300">
        <f>E18*J18</f>
        <v>-0.34</v>
      </c>
      <c r="O18" s="292">
        <v>2</v>
      </c>
      <c r="AA18" s="261">
        <v>1</v>
      </c>
      <c r="AB18" s="261">
        <v>1</v>
      </c>
      <c r="AC18" s="261">
        <v>1</v>
      </c>
      <c r="AZ18" s="261">
        <v>1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1</v>
      </c>
    </row>
    <row r="19" spans="1:80" ht="20.4">
      <c r="A19" s="293">
        <v>10</v>
      </c>
      <c r="B19" s="294" t="s">
        <v>135</v>
      </c>
      <c r="C19" s="295" t="s">
        <v>136</v>
      </c>
      <c r="D19" s="296" t="s">
        <v>116</v>
      </c>
      <c r="E19" s="297">
        <v>96</v>
      </c>
      <c r="F19" s="297">
        <v>0</v>
      </c>
      <c r="G19" s="298">
        <f>E19*F19</f>
        <v>0</v>
      </c>
      <c r="H19" s="299">
        <v>0.00018</v>
      </c>
      <c r="I19" s="300">
        <f>E19*H19</f>
        <v>0.01728</v>
      </c>
      <c r="J19" s="299"/>
      <c r="K19" s="300">
        <f>E19*J19</f>
        <v>0</v>
      </c>
      <c r="O19" s="292">
        <v>2</v>
      </c>
      <c r="AA19" s="261">
        <v>3</v>
      </c>
      <c r="AB19" s="261">
        <v>1</v>
      </c>
      <c r="AC19" s="261">
        <v>34752125</v>
      </c>
      <c r="AZ19" s="261">
        <v>1</v>
      </c>
      <c r="BA19" s="261">
        <f>IF(AZ19=1,G19,0)</f>
        <v>0</v>
      </c>
      <c r="BB19" s="261">
        <f>IF(AZ19=2,G19,0)</f>
        <v>0</v>
      </c>
      <c r="BC19" s="261">
        <f>IF(AZ19=3,G19,0)</f>
        <v>0</v>
      </c>
      <c r="BD19" s="261">
        <f>IF(AZ19=4,G19,0)</f>
        <v>0</v>
      </c>
      <c r="BE19" s="261">
        <f>IF(AZ19=5,G19,0)</f>
        <v>0</v>
      </c>
      <c r="CA19" s="292">
        <v>3</v>
      </c>
      <c r="CB19" s="292">
        <v>1</v>
      </c>
    </row>
    <row r="20" spans="1:57" ht="12.75">
      <c r="A20" s="302"/>
      <c r="B20" s="303" t="s">
        <v>100</v>
      </c>
      <c r="C20" s="304" t="s">
        <v>119</v>
      </c>
      <c r="D20" s="305"/>
      <c r="E20" s="306"/>
      <c r="F20" s="307"/>
      <c r="G20" s="308">
        <f>SUM(G11:G19)</f>
        <v>0</v>
      </c>
      <c r="H20" s="309"/>
      <c r="I20" s="310">
        <f>SUM(I11:I19)</f>
        <v>0.5762299999999999</v>
      </c>
      <c r="J20" s="309"/>
      <c r="K20" s="310">
        <f>SUM(K11:K19)</f>
        <v>-8.54</v>
      </c>
      <c r="O20" s="292">
        <v>4</v>
      </c>
      <c r="BA20" s="311">
        <f>SUM(BA11:BA19)</f>
        <v>0</v>
      </c>
      <c r="BB20" s="311">
        <f>SUM(BB11:BB19)</f>
        <v>0</v>
      </c>
      <c r="BC20" s="311">
        <f>SUM(BC11:BC19)</f>
        <v>0</v>
      </c>
      <c r="BD20" s="311">
        <f>SUM(BD11:BD19)</f>
        <v>0</v>
      </c>
      <c r="BE20" s="311">
        <f>SUM(BE11:BE19)</f>
        <v>0</v>
      </c>
    </row>
    <row r="21" spans="1:15" ht="12.75">
      <c r="A21" s="282" t="s">
        <v>97</v>
      </c>
      <c r="B21" s="283" t="s">
        <v>137</v>
      </c>
      <c r="C21" s="284" t="s">
        <v>138</v>
      </c>
      <c r="D21" s="285"/>
      <c r="E21" s="286"/>
      <c r="F21" s="286"/>
      <c r="G21" s="287"/>
      <c r="H21" s="288"/>
      <c r="I21" s="289"/>
      <c r="J21" s="290"/>
      <c r="K21" s="291"/>
      <c r="O21" s="292">
        <v>1</v>
      </c>
    </row>
    <row r="22" spans="1:80" ht="12.75">
      <c r="A22" s="293">
        <v>11</v>
      </c>
      <c r="B22" s="294" t="s">
        <v>140</v>
      </c>
      <c r="C22" s="295" t="s">
        <v>141</v>
      </c>
      <c r="D22" s="296" t="s">
        <v>113</v>
      </c>
      <c r="E22" s="297">
        <v>120</v>
      </c>
      <c r="F22" s="297">
        <v>0</v>
      </c>
      <c r="G22" s="298">
        <f>E22*F22</f>
        <v>0</v>
      </c>
      <c r="H22" s="299">
        <v>7E-05</v>
      </c>
      <c r="I22" s="300">
        <f>E22*H22</f>
        <v>0.0084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7</v>
      </c>
      <c r="AC22" s="261">
        <v>7</v>
      </c>
      <c r="AZ22" s="261">
        <v>2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7</v>
      </c>
    </row>
    <row r="23" spans="1:80" ht="12.75">
      <c r="A23" s="293">
        <v>12</v>
      </c>
      <c r="B23" s="294" t="s">
        <v>142</v>
      </c>
      <c r="C23" s="295" t="s">
        <v>143</v>
      </c>
      <c r="D23" s="296" t="s">
        <v>113</v>
      </c>
      <c r="E23" s="297">
        <v>1800</v>
      </c>
      <c r="F23" s="297">
        <v>0</v>
      </c>
      <c r="G23" s="298">
        <f>E23*F23</f>
        <v>0</v>
      </c>
      <c r="H23" s="299">
        <v>0.00015</v>
      </c>
      <c r="I23" s="300">
        <f>E23*H23</f>
        <v>0.26999999999999996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7</v>
      </c>
      <c r="AC23" s="261">
        <v>7</v>
      </c>
      <c r="AZ23" s="261">
        <v>2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7</v>
      </c>
    </row>
    <row r="24" spans="1:80" ht="12.75">
      <c r="A24" s="293">
        <v>13</v>
      </c>
      <c r="B24" s="294" t="s">
        <v>144</v>
      </c>
      <c r="C24" s="295" t="s">
        <v>145</v>
      </c>
      <c r="D24" s="296" t="s">
        <v>113</v>
      </c>
      <c r="E24" s="297">
        <v>500</v>
      </c>
      <c r="F24" s="297">
        <v>0</v>
      </c>
      <c r="G24" s="298">
        <f>E24*F24</f>
        <v>0</v>
      </c>
      <c r="H24" s="299">
        <v>0.00016</v>
      </c>
      <c r="I24" s="300">
        <f>E24*H24</f>
        <v>0.08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7</v>
      </c>
      <c r="AC24" s="261">
        <v>7</v>
      </c>
      <c r="AZ24" s="261">
        <v>2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7</v>
      </c>
    </row>
    <row r="25" spans="1:57" ht="12.75">
      <c r="A25" s="302"/>
      <c r="B25" s="303" t="s">
        <v>100</v>
      </c>
      <c r="C25" s="304" t="s">
        <v>139</v>
      </c>
      <c r="D25" s="305"/>
      <c r="E25" s="306"/>
      <c r="F25" s="307"/>
      <c r="G25" s="308">
        <f>SUM(G21:G24)</f>
        <v>0</v>
      </c>
      <c r="H25" s="309"/>
      <c r="I25" s="310">
        <f>SUM(I21:I24)</f>
        <v>0.3584</v>
      </c>
      <c r="J25" s="309"/>
      <c r="K25" s="310">
        <f>SUM(K21:K24)</f>
        <v>0</v>
      </c>
      <c r="O25" s="292">
        <v>4</v>
      </c>
      <c r="BA25" s="311">
        <f>SUM(BA21:BA24)</f>
        <v>0</v>
      </c>
      <c r="BB25" s="311">
        <f>SUM(BB21:BB24)</f>
        <v>0</v>
      </c>
      <c r="BC25" s="311">
        <f>SUM(BC21:BC24)</f>
        <v>0</v>
      </c>
      <c r="BD25" s="311">
        <f>SUM(BD21:BD24)</f>
        <v>0</v>
      </c>
      <c r="BE25" s="311">
        <f>SUM(BE21:BE24)</f>
        <v>0</v>
      </c>
    </row>
    <row r="26" spans="1:15" ht="12.75">
      <c r="A26" s="282" t="s">
        <v>97</v>
      </c>
      <c r="B26" s="283" t="s">
        <v>146</v>
      </c>
      <c r="C26" s="284" t="s">
        <v>147</v>
      </c>
      <c r="D26" s="285"/>
      <c r="E26" s="286"/>
      <c r="F26" s="286"/>
      <c r="G26" s="287"/>
      <c r="H26" s="288"/>
      <c r="I26" s="289"/>
      <c r="J26" s="290"/>
      <c r="K26" s="291"/>
      <c r="O26" s="292">
        <v>1</v>
      </c>
    </row>
    <row r="27" spans="1:80" ht="20.4">
      <c r="A27" s="293">
        <v>14</v>
      </c>
      <c r="B27" s="294" t="s">
        <v>149</v>
      </c>
      <c r="C27" s="295" t="s">
        <v>150</v>
      </c>
      <c r="D27" s="296" t="s">
        <v>116</v>
      </c>
      <c r="E27" s="297">
        <v>195</v>
      </c>
      <c r="F27" s="297">
        <v>0</v>
      </c>
      <c r="G27" s="298">
        <f>E27*F27</f>
        <v>0</v>
      </c>
      <c r="H27" s="299">
        <v>2E-05</v>
      </c>
      <c r="I27" s="300">
        <f>E27*H27</f>
        <v>0.0039000000000000003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9</v>
      </c>
      <c r="AC27" s="261">
        <v>9</v>
      </c>
      <c r="AZ27" s="261">
        <v>4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9</v>
      </c>
    </row>
    <row r="28" spans="1:80" ht="20.4">
      <c r="A28" s="293">
        <v>15</v>
      </c>
      <c r="B28" s="294" t="s">
        <v>151</v>
      </c>
      <c r="C28" s="295" t="s">
        <v>152</v>
      </c>
      <c r="D28" s="296" t="s">
        <v>116</v>
      </c>
      <c r="E28" s="297">
        <v>56</v>
      </c>
      <c r="F28" s="297">
        <v>0</v>
      </c>
      <c r="G28" s="298">
        <f>E28*F28</f>
        <v>0</v>
      </c>
      <c r="H28" s="299">
        <v>0.00013</v>
      </c>
      <c r="I28" s="300">
        <f>E28*H28</f>
        <v>0.007279999999999999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9</v>
      </c>
      <c r="AC28" s="261">
        <v>9</v>
      </c>
      <c r="AZ28" s="261">
        <v>4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9</v>
      </c>
    </row>
    <row r="29" spans="1:80" ht="20.4">
      <c r="A29" s="293">
        <v>16</v>
      </c>
      <c r="B29" s="294" t="s">
        <v>153</v>
      </c>
      <c r="C29" s="295" t="s">
        <v>154</v>
      </c>
      <c r="D29" s="296" t="s">
        <v>116</v>
      </c>
      <c r="E29" s="297">
        <v>10</v>
      </c>
      <c r="F29" s="297">
        <v>0</v>
      </c>
      <c r="G29" s="298">
        <f>E29*F29</f>
        <v>0</v>
      </c>
      <c r="H29" s="299">
        <v>0.00018</v>
      </c>
      <c r="I29" s="300">
        <f>E29*H29</f>
        <v>0.0018000000000000002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9</v>
      </c>
      <c r="AC29" s="261">
        <v>9</v>
      </c>
      <c r="AZ29" s="261">
        <v>4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9</v>
      </c>
    </row>
    <row r="30" spans="1:80" ht="20.4">
      <c r="A30" s="293">
        <v>17</v>
      </c>
      <c r="B30" s="294" t="s">
        <v>155</v>
      </c>
      <c r="C30" s="295" t="s">
        <v>156</v>
      </c>
      <c r="D30" s="296" t="s">
        <v>116</v>
      </c>
      <c r="E30" s="297">
        <v>4</v>
      </c>
      <c r="F30" s="297">
        <v>0</v>
      </c>
      <c r="G30" s="298">
        <f>E30*F30</f>
        <v>0</v>
      </c>
      <c r="H30" s="299">
        <v>0.00063</v>
      </c>
      <c r="I30" s="300">
        <f>E30*H30</f>
        <v>0.00252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9</v>
      </c>
      <c r="AC30" s="261">
        <v>9</v>
      </c>
      <c r="AZ30" s="261">
        <v>4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9</v>
      </c>
    </row>
    <row r="31" spans="1:80" ht="12.75">
      <c r="A31" s="293">
        <v>18</v>
      </c>
      <c r="B31" s="294" t="s">
        <v>157</v>
      </c>
      <c r="C31" s="295" t="s">
        <v>158</v>
      </c>
      <c r="D31" s="296" t="s">
        <v>116</v>
      </c>
      <c r="E31" s="297">
        <v>120</v>
      </c>
      <c r="F31" s="297">
        <v>0</v>
      </c>
      <c r="G31" s="298">
        <f>E31*F31</f>
        <v>0</v>
      </c>
      <c r="H31" s="299">
        <v>0</v>
      </c>
      <c r="I31" s="300">
        <f>E31*H31</f>
        <v>0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9</v>
      </c>
      <c r="AC31" s="261">
        <v>9</v>
      </c>
      <c r="AZ31" s="261">
        <v>4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9</v>
      </c>
    </row>
    <row r="32" spans="1:80" ht="12.75">
      <c r="A32" s="293">
        <v>19</v>
      </c>
      <c r="B32" s="294" t="s">
        <v>159</v>
      </c>
      <c r="C32" s="295" t="s">
        <v>160</v>
      </c>
      <c r="D32" s="296" t="s">
        <v>116</v>
      </c>
      <c r="E32" s="297">
        <v>60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9</v>
      </c>
      <c r="AC32" s="261">
        <v>9</v>
      </c>
      <c r="AZ32" s="261">
        <v>4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9</v>
      </c>
    </row>
    <row r="33" spans="1:80" ht="12.75">
      <c r="A33" s="293">
        <v>20</v>
      </c>
      <c r="B33" s="294" t="s">
        <v>161</v>
      </c>
      <c r="C33" s="295" t="s">
        <v>162</v>
      </c>
      <c r="D33" s="296" t="s">
        <v>116</v>
      </c>
      <c r="E33" s="297">
        <v>20</v>
      </c>
      <c r="F33" s="297">
        <v>0</v>
      </c>
      <c r="G33" s="298">
        <f>E33*F33</f>
        <v>0</v>
      </c>
      <c r="H33" s="299">
        <v>0</v>
      </c>
      <c r="I33" s="300">
        <f>E33*H33</f>
        <v>0</v>
      </c>
      <c r="J33" s="299">
        <v>0</v>
      </c>
      <c r="K33" s="300">
        <f>E33*J33</f>
        <v>0</v>
      </c>
      <c r="O33" s="292">
        <v>2</v>
      </c>
      <c r="AA33" s="261">
        <v>1</v>
      </c>
      <c r="AB33" s="261">
        <v>9</v>
      </c>
      <c r="AC33" s="261">
        <v>9</v>
      </c>
      <c r="AZ33" s="261">
        <v>4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1</v>
      </c>
      <c r="CB33" s="292">
        <v>9</v>
      </c>
    </row>
    <row r="34" spans="1:80" ht="12.75">
      <c r="A34" s="293">
        <v>21</v>
      </c>
      <c r="B34" s="294" t="s">
        <v>163</v>
      </c>
      <c r="C34" s="295" t="s">
        <v>164</v>
      </c>
      <c r="D34" s="296" t="s">
        <v>116</v>
      </c>
      <c r="E34" s="297">
        <v>50</v>
      </c>
      <c r="F34" s="297">
        <v>0</v>
      </c>
      <c r="G34" s="298">
        <f>E34*F34</f>
        <v>0</v>
      </c>
      <c r="H34" s="299">
        <v>0</v>
      </c>
      <c r="I34" s="300">
        <f>E34*H34</f>
        <v>0</v>
      </c>
      <c r="J34" s="299">
        <v>0</v>
      </c>
      <c r="K34" s="300">
        <f>E34*J34</f>
        <v>0</v>
      </c>
      <c r="O34" s="292">
        <v>2</v>
      </c>
      <c r="AA34" s="261">
        <v>1</v>
      </c>
      <c r="AB34" s="261">
        <v>9</v>
      </c>
      <c r="AC34" s="261">
        <v>9</v>
      </c>
      <c r="AZ34" s="261">
        <v>4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1</v>
      </c>
      <c r="CB34" s="292">
        <v>9</v>
      </c>
    </row>
    <row r="35" spans="1:80" ht="20.4">
      <c r="A35" s="293">
        <v>22</v>
      </c>
      <c r="B35" s="294" t="s">
        <v>165</v>
      </c>
      <c r="C35" s="295" t="s">
        <v>166</v>
      </c>
      <c r="D35" s="296" t="s">
        <v>116</v>
      </c>
      <c r="E35" s="297">
        <v>24</v>
      </c>
      <c r="F35" s="297">
        <v>0</v>
      </c>
      <c r="G35" s="298">
        <f>E35*F35</f>
        <v>0</v>
      </c>
      <c r="H35" s="299">
        <v>1E-05</v>
      </c>
      <c r="I35" s="300">
        <f>E35*H35</f>
        <v>0.00024000000000000003</v>
      </c>
      <c r="J35" s="299">
        <v>0</v>
      </c>
      <c r="K35" s="300">
        <f>E35*J35</f>
        <v>0</v>
      </c>
      <c r="O35" s="292">
        <v>2</v>
      </c>
      <c r="AA35" s="261">
        <v>1</v>
      </c>
      <c r="AB35" s="261">
        <v>9</v>
      </c>
      <c r="AC35" s="261">
        <v>9</v>
      </c>
      <c r="AZ35" s="261">
        <v>4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1</v>
      </c>
      <c r="CB35" s="292">
        <v>9</v>
      </c>
    </row>
    <row r="36" spans="1:80" ht="20.4">
      <c r="A36" s="293">
        <v>23</v>
      </c>
      <c r="B36" s="294" t="s">
        <v>167</v>
      </c>
      <c r="C36" s="295" t="s">
        <v>168</v>
      </c>
      <c r="D36" s="296" t="s">
        <v>116</v>
      </c>
      <c r="E36" s="297">
        <v>16</v>
      </c>
      <c r="F36" s="297">
        <v>0</v>
      </c>
      <c r="G36" s="298">
        <f>E36*F36</f>
        <v>0</v>
      </c>
      <c r="H36" s="299">
        <v>4E-05</v>
      </c>
      <c r="I36" s="300">
        <f>E36*H36</f>
        <v>0.00064</v>
      </c>
      <c r="J36" s="299">
        <v>0</v>
      </c>
      <c r="K36" s="300">
        <f>E36*J36</f>
        <v>0</v>
      </c>
      <c r="O36" s="292">
        <v>2</v>
      </c>
      <c r="AA36" s="261">
        <v>1</v>
      </c>
      <c r="AB36" s="261">
        <v>9</v>
      </c>
      <c r="AC36" s="261">
        <v>9</v>
      </c>
      <c r="AZ36" s="261">
        <v>4</v>
      </c>
      <c r="BA36" s="261">
        <f>IF(AZ36=1,G36,0)</f>
        <v>0</v>
      </c>
      <c r="BB36" s="261">
        <f>IF(AZ36=2,G36,0)</f>
        <v>0</v>
      </c>
      <c r="BC36" s="261">
        <f>IF(AZ36=3,G36,0)</f>
        <v>0</v>
      </c>
      <c r="BD36" s="261">
        <f>IF(AZ36=4,G36,0)</f>
        <v>0</v>
      </c>
      <c r="BE36" s="261">
        <f>IF(AZ36=5,G36,0)</f>
        <v>0</v>
      </c>
      <c r="CA36" s="292">
        <v>1</v>
      </c>
      <c r="CB36" s="292">
        <v>9</v>
      </c>
    </row>
    <row r="37" spans="1:80" ht="20.4">
      <c r="A37" s="293">
        <v>24</v>
      </c>
      <c r="B37" s="294" t="s">
        <v>169</v>
      </c>
      <c r="C37" s="295" t="s">
        <v>170</v>
      </c>
      <c r="D37" s="296" t="s">
        <v>116</v>
      </c>
      <c r="E37" s="297">
        <v>16</v>
      </c>
      <c r="F37" s="297">
        <v>0</v>
      </c>
      <c r="G37" s="298">
        <f>E37*F37</f>
        <v>0</v>
      </c>
      <c r="H37" s="299">
        <v>4E-05</v>
      </c>
      <c r="I37" s="300">
        <f>E37*H37</f>
        <v>0.00064</v>
      </c>
      <c r="J37" s="299">
        <v>0</v>
      </c>
      <c r="K37" s="300">
        <f>E37*J37</f>
        <v>0</v>
      </c>
      <c r="O37" s="292">
        <v>2</v>
      </c>
      <c r="AA37" s="261">
        <v>1</v>
      </c>
      <c r="AB37" s="261">
        <v>9</v>
      </c>
      <c r="AC37" s="261">
        <v>9</v>
      </c>
      <c r="AZ37" s="261">
        <v>4</v>
      </c>
      <c r="BA37" s="261">
        <f>IF(AZ37=1,G37,0)</f>
        <v>0</v>
      </c>
      <c r="BB37" s="261">
        <f>IF(AZ37=2,G37,0)</f>
        <v>0</v>
      </c>
      <c r="BC37" s="261">
        <f>IF(AZ37=3,G37,0)</f>
        <v>0</v>
      </c>
      <c r="BD37" s="261">
        <f>IF(AZ37=4,G37,0)</f>
        <v>0</v>
      </c>
      <c r="BE37" s="261">
        <f>IF(AZ37=5,G37,0)</f>
        <v>0</v>
      </c>
      <c r="CA37" s="292">
        <v>1</v>
      </c>
      <c r="CB37" s="292">
        <v>9</v>
      </c>
    </row>
    <row r="38" spans="1:80" ht="20.4">
      <c r="A38" s="293">
        <v>25</v>
      </c>
      <c r="B38" s="294" t="s">
        <v>171</v>
      </c>
      <c r="C38" s="295" t="s">
        <v>172</v>
      </c>
      <c r="D38" s="296" t="s">
        <v>116</v>
      </c>
      <c r="E38" s="297">
        <v>2</v>
      </c>
      <c r="F38" s="297">
        <v>0</v>
      </c>
      <c r="G38" s="298">
        <f>E38*F38</f>
        <v>0</v>
      </c>
      <c r="H38" s="299">
        <v>4E-05</v>
      </c>
      <c r="I38" s="300">
        <f>E38*H38</f>
        <v>8E-05</v>
      </c>
      <c r="J38" s="299">
        <v>0</v>
      </c>
      <c r="K38" s="300">
        <f>E38*J38</f>
        <v>0</v>
      </c>
      <c r="O38" s="292">
        <v>2</v>
      </c>
      <c r="AA38" s="261">
        <v>1</v>
      </c>
      <c r="AB38" s="261">
        <v>9</v>
      </c>
      <c r="AC38" s="261">
        <v>9</v>
      </c>
      <c r="AZ38" s="261">
        <v>4</v>
      </c>
      <c r="BA38" s="261">
        <f>IF(AZ38=1,G38,0)</f>
        <v>0</v>
      </c>
      <c r="BB38" s="261">
        <f>IF(AZ38=2,G38,0)</f>
        <v>0</v>
      </c>
      <c r="BC38" s="261">
        <f>IF(AZ38=3,G38,0)</f>
        <v>0</v>
      </c>
      <c r="BD38" s="261">
        <f>IF(AZ38=4,G38,0)</f>
        <v>0</v>
      </c>
      <c r="BE38" s="261">
        <f>IF(AZ38=5,G38,0)</f>
        <v>0</v>
      </c>
      <c r="CA38" s="292">
        <v>1</v>
      </c>
      <c r="CB38" s="292">
        <v>9</v>
      </c>
    </row>
    <row r="39" spans="1:80" ht="12.75">
      <c r="A39" s="293">
        <v>26</v>
      </c>
      <c r="B39" s="294" t="s">
        <v>173</v>
      </c>
      <c r="C39" s="295" t="s">
        <v>174</v>
      </c>
      <c r="D39" s="296" t="s">
        <v>116</v>
      </c>
      <c r="E39" s="297">
        <v>1</v>
      </c>
      <c r="F39" s="297">
        <v>0</v>
      </c>
      <c r="G39" s="298">
        <f>E39*F39</f>
        <v>0</v>
      </c>
      <c r="H39" s="299">
        <v>0</v>
      </c>
      <c r="I39" s="300">
        <f>E39*H39</f>
        <v>0</v>
      </c>
      <c r="J39" s="299">
        <v>0</v>
      </c>
      <c r="K39" s="300">
        <f>E39*J39</f>
        <v>0</v>
      </c>
      <c r="O39" s="292">
        <v>2</v>
      </c>
      <c r="AA39" s="261">
        <v>1</v>
      </c>
      <c r="AB39" s="261">
        <v>9</v>
      </c>
      <c r="AC39" s="261">
        <v>9</v>
      </c>
      <c r="AZ39" s="261">
        <v>4</v>
      </c>
      <c r="BA39" s="261">
        <f>IF(AZ39=1,G39,0)</f>
        <v>0</v>
      </c>
      <c r="BB39" s="261">
        <f>IF(AZ39=2,G39,0)</f>
        <v>0</v>
      </c>
      <c r="BC39" s="261">
        <f>IF(AZ39=3,G39,0)</f>
        <v>0</v>
      </c>
      <c r="BD39" s="261">
        <f>IF(AZ39=4,G39,0)</f>
        <v>0</v>
      </c>
      <c r="BE39" s="261">
        <f>IF(AZ39=5,G39,0)</f>
        <v>0</v>
      </c>
      <c r="CA39" s="292">
        <v>1</v>
      </c>
      <c r="CB39" s="292">
        <v>9</v>
      </c>
    </row>
    <row r="40" spans="1:80" ht="12.75">
      <c r="A40" s="293">
        <v>27</v>
      </c>
      <c r="B40" s="294" t="s">
        <v>175</v>
      </c>
      <c r="C40" s="295" t="s">
        <v>176</v>
      </c>
      <c r="D40" s="296" t="s">
        <v>116</v>
      </c>
      <c r="E40" s="297">
        <v>50</v>
      </c>
      <c r="F40" s="297">
        <v>0</v>
      </c>
      <c r="G40" s="298">
        <f>E40*F40</f>
        <v>0</v>
      </c>
      <c r="H40" s="299">
        <v>0</v>
      </c>
      <c r="I40" s="300">
        <f>E40*H40</f>
        <v>0</v>
      </c>
      <c r="J40" s="299">
        <v>0</v>
      </c>
      <c r="K40" s="300">
        <f>E40*J40</f>
        <v>0</v>
      </c>
      <c r="O40" s="292">
        <v>2</v>
      </c>
      <c r="AA40" s="261">
        <v>1</v>
      </c>
      <c r="AB40" s="261">
        <v>9</v>
      </c>
      <c r="AC40" s="261">
        <v>9</v>
      </c>
      <c r="AZ40" s="261">
        <v>4</v>
      </c>
      <c r="BA40" s="261">
        <f>IF(AZ40=1,G40,0)</f>
        <v>0</v>
      </c>
      <c r="BB40" s="261">
        <f>IF(AZ40=2,G40,0)</f>
        <v>0</v>
      </c>
      <c r="BC40" s="261">
        <f>IF(AZ40=3,G40,0)</f>
        <v>0</v>
      </c>
      <c r="BD40" s="261">
        <f>IF(AZ40=4,G40,0)</f>
        <v>0</v>
      </c>
      <c r="BE40" s="261">
        <f>IF(AZ40=5,G40,0)</f>
        <v>0</v>
      </c>
      <c r="CA40" s="292">
        <v>1</v>
      </c>
      <c r="CB40" s="292">
        <v>9</v>
      </c>
    </row>
    <row r="41" spans="1:80" ht="20.4">
      <c r="A41" s="293">
        <v>28</v>
      </c>
      <c r="B41" s="294" t="s">
        <v>177</v>
      </c>
      <c r="C41" s="295" t="s">
        <v>178</v>
      </c>
      <c r="D41" s="296" t="s">
        <v>116</v>
      </c>
      <c r="E41" s="297">
        <v>133</v>
      </c>
      <c r="F41" s="297">
        <v>0</v>
      </c>
      <c r="G41" s="298">
        <f>E41*F41</f>
        <v>0</v>
      </c>
      <c r="H41" s="299">
        <v>0.00015</v>
      </c>
      <c r="I41" s="300">
        <f>E41*H41</f>
        <v>0.01995</v>
      </c>
      <c r="J41" s="299">
        <v>0</v>
      </c>
      <c r="K41" s="300">
        <f>E41*J41</f>
        <v>0</v>
      </c>
      <c r="O41" s="292">
        <v>2</v>
      </c>
      <c r="AA41" s="261">
        <v>1</v>
      </c>
      <c r="AB41" s="261">
        <v>9</v>
      </c>
      <c r="AC41" s="261">
        <v>9</v>
      </c>
      <c r="AZ41" s="261">
        <v>4</v>
      </c>
      <c r="BA41" s="261">
        <f>IF(AZ41=1,G41,0)</f>
        <v>0</v>
      </c>
      <c r="BB41" s="261">
        <f>IF(AZ41=2,G41,0)</f>
        <v>0</v>
      </c>
      <c r="BC41" s="261">
        <f>IF(AZ41=3,G41,0)</f>
        <v>0</v>
      </c>
      <c r="BD41" s="261">
        <f>IF(AZ41=4,G41,0)</f>
        <v>0</v>
      </c>
      <c r="BE41" s="261">
        <f>IF(AZ41=5,G41,0)</f>
        <v>0</v>
      </c>
      <c r="CA41" s="292">
        <v>1</v>
      </c>
      <c r="CB41" s="292">
        <v>9</v>
      </c>
    </row>
    <row r="42" spans="1:80" ht="12.75">
      <c r="A42" s="293">
        <v>29</v>
      </c>
      <c r="B42" s="294" t="s">
        <v>179</v>
      </c>
      <c r="C42" s="295" t="s">
        <v>180</v>
      </c>
      <c r="D42" s="296" t="s">
        <v>116</v>
      </c>
      <c r="E42" s="297">
        <v>1</v>
      </c>
      <c r="F42" s="297">
        <v>0</v>
      </c>
      <c r="G42" s="298">
        <f>E42*F42</f>
        <v>0</v>
      </c>
      <c r="H42" s="299">
        <v>0</v>
      </c>
      <c r="I42" s="300">
        <f>E42*H42</f>
        <v>0</v>
      </c>
      <c r="J42" s="299">
        <v>0</v>
      </c>
      <c r="K42" s="300">
        <f>E42*J42</f>
        <v>0</v>
      </c>
      <c r="O42" s="292">
        <v>2</v>
      </c>
      <c r="AA42" s="261">
        <v>1</v>
      </c>
      <c r="AB42" s="261">
        <v>9</v>
      </c>
      <c r="AC42" s="261">
        <v>9</v>
      </c>
      <c r="AZ42" s="261">
        <v>4</v>
      </c>
      <c r="BA42" s="261">
        <f>IF(AZ42=1,G42,0)</f>
        <v>0</v>
      </c>
      <c r="BB42" s="261">
        <f>IF(AZ42=2,G42,0)</f>
        <v>0</v>
      </c>
      <c r="BC42" s="261">
        <f>IF(AZ42=3,G42,0)</f>
        <v>0</v>
      </c>
      <c r="BD42" s="261">
        <f>IF(AZ42=4,G42,0)</f>
        <v>0</v>
      </c>
      <c r="BE42" s="261">
        <f>IF(AZ42=5,G42,0)</f>
        <v>0</v>
      </c>
      <c r="CA42" s="292">
        <v>1</v>
      </c>
      <c r="CB42" s="292">
        <v>9</v>
      </c>
    </row>
    <row r="43" spans="1:80" ht="12.75">
      <c r="A43" s="293">
        <v>30</v>
      </c>
      <c r="B43" s="294" t="s">
        <v>181</v>
      </c>
      <c r="C43" s="295" t="s">
        <v>182</v>
      </c>
      <c r="D43" s="296" t="s">
        <v>116</v>
      </c>
      <c r="E43" s="297">
        <v>4</v>
      </c>
      <c r="F43" s="297">
        <v>0</v>
      </c>
      <c r="G43" s="298">
        <f>E43*F43</f>
        <v>0</v>
      </c>
      <c r="H43" s="299">
        <v>0</v>
      </c>
      <c r="I43" s="300">
        <f>E43*H43</f>
        <v>0</v>
      </c>
      <c r="J43" s="299">
        <v>0</v>
      </c>
      <c r="K43" s="300">
        <f>E43*J43</f>
        <v>0</v>
      </c>
      <c r="O43" s="292">
        <v>2</v>
      </c>
      <c r="AA43" s="261">
        <v>1</v>
      </c>
      <c r="AB43" s="261">
        <v>9</v>
      </c>
      <c r="AC43" s="261">
        <v>9</v>
      </c>
      <c r="AZ43" s="261">
        <v>4</v>
      </c>
      <c r="BA43" s="261">
        <f>IF(AZ43=1,G43,0)</f>
        <v>0</v>
      </c>
      <c r="BB43" s="261">
        <f>IF(AZ43=2,G43,0)</f>
        <v>0</v>
      </c>
      <c r="BC43" s="261">
        <f>IF(AZ43=3,G43,0)</f>
        <v>0</v>
      </c>
      <c r="BD43" s="261">
        <f>IF(AZ43=4,G43,0)</f>
        <v>0</v>
      </c>
      <c r="BE43" s="261">
        <f>IF(AZ43=5,G43,0)</f>
        <v>0</v>
      </c>
      <c r="CA43" s="292">
        <v>1</v>
      </c>
      <c r="CB43" s="292">
        <v>9</v>
      </c>
    </row>
    <row r="44" spans="1:80" ht="12.75">
      <c r="A44" s="293">
        <v>31</v>
      </c>
      <c r="B44" s="294" t="s">
        <v>183</v>
      </c>
      <c r="C44" s="295" t="s">
        <v>184</v>
      </c>
      <c r="D44" s="296" t="s">
        <v>116</v>
      </c>
      <c r="E44" s="297">
        <v>6</v>
      </c>
      <c r="F44" s="297">
        <v>0</v>
      </c>
      <c r="G44" s="298">
        <f>E44*F44</f>
        <v>0</v>
      </c>
      <c r="H44" s="299">
        <v>0</v>
      </c>
      <c r="I44" s="300">
        <f>E44*H44</f>
        <v>0</v>
      </c>
      <c r="J44" s="299">
        <v>0</v>
      </c>
      <c r="K44" s="300">
        <f>E44*J44</f>
        <v>0</v>
      </c>
      <c r="O44" s="292">
        <v>2</v>
      </c>
      <c r="AA44" s="261">
        <v>1</v>
      </c>
      <c r="AB44" s="261">
        <v>9</v>
      </c>
      <c r="AC44" s="261">
        <v>9</v>
      </c>
      <c r="AZ44" s="261">
        <v>4</v>
      </c>
      <c r="BA44" s="261">
        <f>IF(AZ44=1,G44,0)</f>
        <v>0</v>
      </c>
      <c r="BB44" s="261">
        <f>IF(AZ44=2,G44,0)</f>
        <v>0</v>
      </c>
      <c r="BC44" s="261">
        <f>IF(AZ44=3,G44,0)</f>
        <v>0</v>
      </c>
      <c r="BD44" s="261">
        <f>IF(AZ44=4,G44,0)</f>
        <v>0</v>
      </c>
      <c r="BE44" s="261">
        <f>IF(AZ44=5,G44,0)</f>
        <v>0</v>
      </c>
      <c r="CA44" s="292">
        <v>1</v>
      </c>
      <c r="CB44" s="292">
        <v>9</v>
      </c>
    </row>
    <row r="45" spans="1:80" ht="12.75">
      <c r="A45" s="293">
        <v>32</v>
      </c>
      <c r="B45" s="294" t="s">
        <v>185</v>
      </c>
      <c r="C45" s="295" t="s">
        <v>186</v>
      </c>
      <c r="D45" s="296" t="s">
        <v>116</v>
      </c>
      <c r="E45" s="297">
        <v>145</v>
      </c>
      <c r="F45" s="297">
        <v>0</v>
      </c>
      <c r="G45" s="298">
        <f>E45*F45</f>
        <v>0</v>
      </c>
      <c r="H45" s="299">
        <v>0</v>
      </c>
      <c r="I45" s="300">
        <f>E45*H45</f>
        <v>0</v>
      </c>
      <c r="J45" s="299">
        <v>0</v>
      </c>
      <c r="K45" s="300">
        <f>E45*J45</f>
        <v>0</v>
      </c>
      <c r="O45" s="292">
        <v>2</v>
      </c>
      <c r="AA45" s="261">
        <v>1</v>
      </c>
      <c r="AB45" s="261">
        <v>9</v>
      </c>
      <c r="AC45" s="261">
        <v>9</v>
      </c>
      <c r="AZ45" s="261">
        <v>4</v>
      </c>
      <c r="BA45" s="261">
        <f>IF(AZ45=1,G45,0)</f>
        <v>0</v>
      </c>
      <c r="BB45" s="261">
        <f>IF(AZ45=2,G45,0)</f>
        <v>0</v>
      </c>
      <c r="BC45" s="261">
        <f>IF(AZ45=3,G45,0)</f>
        <v>0</v>
      </c>
      <c r="BD45" s="261">
        <f>IF(AZ45=4,G45,0)</f>
        <v>0</v>
      </c>
      <c r="BE45" s="261">
        <f>IF(AZ45=5,G45,0)</f>
        <v>0</v>
      </c>
      <c r="CA45" s="292">
        <v>1</v>
      </c>
      <c r="CB45" s="292">
        <v>9</v>
      </c>
    </row>
    <row r="46" spans="1:80" ht="12.75">
      <c r="A46" s="293">
        <v>33</v>
      </c>
      <c r="B46" s="294" t="s">
        <v>187</v>
      </c>
      <c r="C46" s="295" t="s">
        <v>188</v>
      </c>
      <c r="D46" s="296" t="s">
        <v>116</v>
      </c>
      <c r="E46" s="297">
        <v>152</v>
      </c>
      <c r="F46" s="297">
        <v>0</v>
      </c>
      <c r="G46" s="298">
        <f>E46*F46</f>
        <v>0</v>
      </c>
      <c r="H46" s="299">
        <v>0</v>
      </c>
      <c r="I46" s="300">
        <f>E46*H46</f>
        <v>0</v>
      </c>
      <c r="J46" s="299">
        <v>0</v>
      </c>
      <c r="K46" s="300">
        <f>E46*J46</f>
        <v>0</v>
      </c>
      <c r="O46" s="292">
        <v>2</v>
      </c>
      <c r="AA46" s="261">
        <v>1</v>
      </c>
      <c r="AB46" s="261">
        <v>9</v>
      </c>
      <c r="AC46" s="261">
        <v>9</v>
      </c>
      <c r="AZ46" s="261">
        <v>4</v>
      </c>
      <c r="BA46" s="261">
        <f>IF(AZ46=1,G46,0)</f>
        <v>0</v>
      </c>
      <c r="BB46" s="261">
        <f>IF(AZ46=2,G46,0)</f>
        <v>0</v>
      </c>
      <c r="BC46" s="261">
        <f>IF(AZ46=3,G46,0)</f>
        <v>0</v>
      </c>
      <c r="BD46" s="261">
        <f>IF(AZ46=4,G46,0)</f>
        <v>0</v>
      </c>
      <c r="BE46" s="261">
        <f>IF(AZ46=5,G46,0)</f>
        <v>0</v>
      </c>
      <c r="CA46" s="292">
        <v>1</v>
      </c>
      <c r="CB46" s="292">
        <v>9</v>
      </c>
    </row>
    <row r="47" spans="1:80" ht="20.4">
      <c r="A47" s="293">
        <v>34</v>
      </c>
      <c r="B47" s="294" t="s">
        <v>189</v>
      </c>
      <c r="C47" s="295" t="s">
        <v>190</v>
      </c>
      <c r="D47" s="296" t="s">
        <v>128</v>
      </c>
      <c r="E47" s="297">
        <v>1050</v>
      </c>
      <c r="F47" s="297">
        <v>0</v>
      </c>
      <c r="G47" s="298">
        <f>E47*F47</f>
        <v>0</v>
      </c>
      <c r="H47" s="299">
        <v>0.00017</v>
      </c>
      <c r="I47" s="300">
        <f>E47*H47</f>
        <v>0.17850000000000002</v>
      </c>
      <c r="J47" s="299">
        <v>0</v>
      </c>
      <c r="K47" s="300">
        <f>E47*J47</f>
        <v>0</v>
      </c>
      <c r="O47" s="292">
        <v>2</v>
      </c>
      <c r="AA47" s="261">
        <v>1</v>
      </c>
      <c r="AB47" s="261">
        <v>9</v>
      </c>
      <c r="AC47" s="261">
        <v>9</v>
      </c>
      <c r="AZ47" s="261">
        <v>4</v>
      </c>
      <c r="BA47" s="261">
        <f>IF(AZ47=1,G47,0)</f>
        <v>0</v>
      </c>
      <c r="BB47" s="261">
        <f>IF(AZ47=2,G47,0)</f>
        <v>0</v>
      </c>
      <c r="BC47" s="261">
        <f>IF(AZ47=3,G47,0)</f>
        <v>0</v>
      </c>
      <c r="BD47" s="261">
        <f>IF(AZ47=4,G47,0)</f>
        <v>0</v>
      </c>
      <c r="BE47" s="261">
        <f>IF(AZ47=5,G47,0)</f>
        <v>0</v>
      </c>
      <c r="CA47" s="292">
        <v>1</v>
      </c>
      <c r="CB47" s="292">
        <v>9</v>
      </c>
    </row>
    <row r="48" spans="1:80" ht="20.4">
      <c r="A48" s="293">
        <v>35</v>
      </c>
      <c r="B48" s="294" t="s">
        <v>191</v>
      </c>
      <c r="C48" s="295" t="s">
        <v>192</v>
      </c>
      <c r="D48" s="296" t="s">
        <v>128</v>
      </c>
      <c r="E48" s="297">
        <v>780</v>
      </c>
      <c r="F48" s="297">
        <v>0</v>
      </c>
      <c r="G48" s="298">
        <f>E48*F48</f>
        <v>0</v>
      </c>
      <c r="H48" s="299">
        <v>0.00023</v>
      </c>
      <c r="I48" s="300">
        <f>E48*H48</f>
        <v>0.1794</v>
      </c>
      <c r="J48" s="299">
        <v>0</v>
      </c>
      <c r="K48" s="300">
        <f>E48*J48</f>
        <v>0</v>
      </c>
      <c r="O48" s="292">
        <v>2</v>
      </c>
      <c r="AA48" s="261">
        <v>1</v>
      </c>
      <c r="AB48" s="261">
        <v>9</v>
      </c>
      <c r="AC48" s="261">
        <v>9</v>
      </c>
      <c r="AZ48" s="261">
        <v>4</v>
      </c>
      <c r="BA48" s="261">
        <f>IF(AZ48=1,G48,0)</f>
        <v>0</v>
      </c>
      <c r="BB48" s="261">
        <f>IF(AZ48=2,G48,0)</f>
        <v>0</v>
      </c>
      <c r="BC48" s="261">
        <f>IF(AZ48=3,G48,0)</f>
        <v>0</v>
      </c>
      <c r="BD48" s="261">
        <f>IF(AZ48=4,G48,0)</f>
        <v>0</v>
      </c>
      <c r="BE48" s="261">
        <f>IF(AZ48=5,G48,0)</f>
        <v>0</v>
      </c>
      <c r="CA48" s="292">
        <v>1</v>
      </c>
      <c r="CB48" s="292">
        <v>9</v>
      </c>
    </row>
    <row r="49" spans="1:80" ht="20.4">
      <c r="A49" s="293">
        <v>36</v>
      </c>
      <c r="B49" s="294" t="s">
        <v>193</v>
      </c>
      <c r="C49" s="295" t="s">
        <v>194</v>
      </c>
      <c r="D49" s="296" t="s">
        <v>128</v>
      </c>
      <c r="E49" s="297">
        <v>50</v>
      </c>
      <c r="F49" s="297">
        <v>0</v>
      </c>
      <c r="G49" s="298">
        <f>E49*F49</f>
        <v>0</v>
      </c>
      <c r="H49" s="299">
        <v>0.00022</v>
      </c>
      <c r="I49" s="300">
        <f>E49*H49</f>
        <v>0.011000000000000001</v>
      </c>
      <c r="J49" s="299">
        <v>0</v>
      </c>
      <c r="K49" s="300">
        <f>E49*J49</f>
        <v>0</v>
      </c>
      <c r="O49" s="292">
        <v>2</v>
      </c>
      <c r="AA49" s="261">
        <v>1</v>
      </c>
      <c r="AB49" s="261">
        <v>9</v>
      </c>
      <c r="AC49" s="261">
        <v>9</v>
      </c>
      <c r="AZ49" s="261">
        <v>4</v>
      </c>
      <c r="BA49" s="261">
        <f>IF(AZ49=1,G49,0)</f>
        <v>0</v>
      </c>
      <c r="BB49" s="261">
        <f>IF(AZ49=2,G49,0)</f>
        <v>0</v>
      </c>
      <c r="BC49" s="261">
        <f>IF(AZ49=3,G49,0)</f>
        <v>0</v>
      </c>
      <c r="BD49" s="261">
        <f>IF(AZ49=4,G49,0)</f>
        <v>0</v>
      </c>
      <c r="BE49" s="261">
        <f>IF(AZ49=5,G49,0)</f>
        <v>0</v>
      </c>
      <c r="CA49" s="292">
        <v>1</v>
      </c>
      <c r="CB49" s="292">
        <v>9</v>
      </c>
    </row>
    <row r="50" spans="1:80" ht="20.4">
      <c r="A50" s="293">
        <v>37</v>
      </c>
      <c r="B50" s="294" t="s">
        <v>195</v>
      </c>
      <c r="C50" s="295" t="s">
        <v>196</v>
      </c>
      <c r="D50" s="296" t="s">
        <v>128</v>
      </c>
      <c r="E50" s="297">
        <v>20</v>
      </c>
      <c r="F50" s="297">
        <v>0</v>
      </c>
      <c r="G50" s="298">
        <f>E50*F50</f>
        <v>0</v>
      </c>
      <c r="H50" s="299">
        <v>0.00032</v>
      </c>
      <c r="I50" s="300">
        <f>E50*H50</f>
        <v>0.0064</v>
      </c>
      <c r="J50" s="299">
        <v>0</v>
      </c>
      <c r="K50" s="300">
        <f>E50*J50</f>
        <v>0</v>
      </c>
      <c r="O50" s="292">
        <v>2</v>
      </c>
      <c r="AA50" s="261">
        <v>1</v>
      </c>
      <c r="AB50" s="261">
        <v>9</v>
      </c>
      <c r="AC50" s="261">
        <v>9</v>
      </c>
      <c r="AZ50" s="261">
        <v>4</v>
      </c>
      <c r="BA50" s="261">
        <f>IF(AZ50=1,G50,0)</f>
        <v>0</v>
      </c>
      <c r="BB50" s="261">
        <f>IF(AZ50=2,G50,0)</f>
        <v>0</v>
      </c>
      <c r="BC50" s="261">
        <f>IF(AZ50=3,G50,0)</f>
        <v>0</v>
      </c>
      <c r="BD50" s="261">
        <f>IF(AZ50=4,G50,0)</f>
        <v>0</v>
      </c>
      <c r="BE50" s="261">
        <f>IF(AZ50=5,G50,0)</f>
        <v>0</v>
      </c>
      <c r="CA50" s="292">
        <v>1</v>
      </c>
      <c r="CB50" s="292">
        <v>9</v>
      </c>
    </row>
    <row r="51" spans="1:80" ht="20.4">
      <c r="A51" s="293">
        <v>38</v>
      </c>
      <c r="B51" s="294" t="s">
        <v>197</v>
      </c>
      <c r="C51" s="295" t="s">
        <v>198</v>
      </c>
      <c r="D51" s="296" t="s">
        <v>128</v>
      </c>
      <c r="E51" s="297">
        <v>25</v>
      </c>
      <c r="F51" s="297">
        <v>0</v>
      </c>
      <c r="G51" s="298">
        <f>E51*F51</f>
        <v>0</v>
      </c>
      <c r="H51" s="299">
        <v>0.00043</v>
      </c>
      <c r="I51" s="300">
        <f>E51*H51</f>
        <v>0.01075</v>
      </c>
      <c r="J51" s="299">
        <v>0</v>
      </c>
      <c r="K51" s="300">
        <f>E51*J51</f>
        <v>0</v>
      </c>
      <c r="O51" s="292">
        <v>2</v>
      </c>
      <c r="AA51" s="261">
        <v>1</v>
      </c>
      <c r="AB51" s="261">
        <v>9</v>
      </c>
      <c r="AC51" s="261">
        <v>9</v>
      </c>
      <c r="AZ51" s="261">
        <v>4</v>
      </c>
      <c r="BA51" s="261">
        <f>IF(AZ51=1,G51,0)</f>
        <v>0</v>
      </c>
      <c r="BB51" s="261">
        <f>IF(AZ51=2,G51,0)</f>
        <v>0</v>
      </c>
      <c r="BC51" s="261">
        <f>IF(AZ51=3,G51,0)</f>
        <v>0</v>
      </c>
      <c r="BD51" s="261">
        <f>IF(AZ51=4,G51,0)</f>
        <v>0</v>
      </c>
      <c r="BE51" s="261">
        <f>IF(AZ51=5,G51,0)</f>
        <v>0</v>
      </c>
      <c r="CA51" s="292">
        <v>1</v>
      </c>
      <c r="CB51" s="292">
        <v>9</v>
      </c>
    </row>
    <row r="52" spans="1:80" ht="20.4">
      <c r="A52" s="293">
        <v>39</v>
      </c>
      <c r="B52" s="294" t="s">
        <v>199</v>
      </c>
      <c r="C52" s="295" t="s">
        <v>200</v>
      </c>
      <c r="D52" s="296" t="s">
        <v>128</v>
      </c>
      <c r="E52" s="297">
        <v>50</v>
      </c>
      <c r="F52" s="297">
        <v>0</v>
      </c>
      <c r="G52" s="298">
        <f>E52*F52</f>
        <v>0</v>
      </c>
      <c r="H52" s="299">
        <v>0.00056</v>
      </c>
      <c r="I52" s="300">
        <f>E52*H52</f>
        <v>0.027999999999999997</v>
      </c>
      <c r="J52" s="299">
        <v>0</v>
      </c>
      <c r="K52" s="300">
        <f>E52*J52</f>
        <v>0</v>
      </c>
      <c r="O52" s="292">
        <v>2</v>
      </c>
      <c r="AA52" s="261">
        <v>1</v>
      </c>
      <c r="AB52" s="261">
        <v>9</v>
      </c>
      <c r="AC52" s="261">
        <v>9</v>
      </c>
      <c r="AZ52" s="261">
        <v>4</v>
      </c>
      <c r="BA52" s="261">
        <f>IF(AZ52=1,G52,0)</f>
        <v>0</v>
      </c>
      <c r="BB52" s="261">
        <f>IF(AZ52=2,G52,0)</f>
        <v>0</v>
      </c>
      <c r="BC52" s="261">
        <f>IF(AZ52=3,G52,0)</f>
        <v>0</v>
      </c>
      <c r="BD52" s="261">
        <f>IF(AZ52=4,G52,0)</f>
        <v>0</v>
      </c>
      <c r="BE52" s="261">
        <f>IF(AZ52=5,G52,0)</f>
        <v>0</v>
      </c>
      <c r="CA52" s="292">
        <v>1</v>
      </c>
      <c r="CB52" s="292">
        <v>9</v>
      </c>
    </row>
    <row r="53" spans="1:80" ht="20.4">
      <c r="A53" s="293">
        <v>40</v>
      </c>
      <c r="B53" s="294" t="s">
        <v>201</v>
      </c>
      <c r="C53" s="295" t="s">
        <v>202</v>
      </c>
      <c r="D53" s="296" t="s">
        <v>128</v>
      </c>
      <c r="E53" s="297">
        <v>20</v>
      </c>
      <c r="F53" s="297">
        <v>0</v>
      </c>
      <c r="G53" s="298">
        <f>E53*F53</f>
        <v>0</v>
      </c>
      <c r="H53" s="299">
        <v>0.0012</v>
      </c>
      <c r="I53" s="300">
        <f>E53*H53</f>
        <v>0.023999999999999997</v>
      </c>
      <c r="J53" s="299">
        <v>0</v>
      </c>
      <c r="K53" s="300">
        <f>E53*J53</f>
        <v>0</v>
      </c>
      <c r="O53" s="292">
        <v>2</v>
      </c>
      <c r="AA53" s="261">
        <v>1</v>
      </c>
      <c r="AB53" s="261">
        <v>9</v>
      </c>
      <c r="AC53" s="261">
        <v>9</v>
      </c>
      <c r="AZ53" s="261">
        <v>4</v>
      </c>
      <c r="BA53" s="261">
        <f>IF(AZ53=1,G53,0)</f>
        <v>0</v>
      </c>
      <c r="BB53" s="261">
        <f>IF(AZ53=2,G53,0)</f>
        <v>0</v>
      </c>
      <c r="BC53" s="261">
        <f>IF(AZ53=3,G53,0)</f>
        <v>0</v>
      </c>
      <c r="BD53" s="261">
        <f>IF(AZ53=4,G53,0)</f>
        <v>0</v>
      </c>
      <c r="BE53" s="261">
        <f>IF(AZ53=5,G53,0)</f>
        <v>0</v>
      </c>
      <c r="CA53" s="292">
        <v>1</v>
      </c>
      <c r="CB53" s="292">
        <v>9</v>
      </c>
    </row>
    <row r="54" spans="1:80" ht="20.4">
      <c r="A54" s="293">
        <v>41</v>
      </c>
      <c r="B54" s="294" t="s">
        <v>203</v>
      </c>
      <c r="C54" s="295" t="s">
        <v>204</v>
      </c>
      <c r="D54" s="296" t="s">
        <v>128</v>
      </c>
      <c r="E54" s="297">
        <v>50</v>
      </c>
      <c r="F54" s="297">
        <v>0</v>
      </c>
      <c r="G54" s="298">
        <f>E54*F54</f>
        <v>0</v>
      </c>
      <c r="H54" s="299">
        <v>4E-05</v>
      </c>
      <c r="I54" s="300">
        <f>E54*H54</f>
        <v>0.002</v>
      </c>
      <c r="J54" s="299">
        <v>0</v>
      </c>
      <c r="K54" s="300">
        <f>E54*J54</f>
        <v>0</v>
      </c>
      <c r="O54" s="292">
        <v>2</v>
      </c>
      <c r="AA54" s="261">
        <v>1</v>
      </c>
      <c r="AB54" s="261">
        <v>9</v>
      </c>
      <c r="AC54" s="261">
        <v>9</v>
      </c>
      <c r="AZ54" s="261">
        <v>4</v>
      </c>
      <c r="BA54" s="261">
        <f>IF(AZ54=1,G54,0)</f>
        <v>0</v>
      </c>
      <c r="BB54" s="261">
        <f>IF(AZ54=2,G54,0)</f>
        <v>0</v>
      </c>
      <c r="BC54" s="261">
        <f>IF(AZ54=3,G54,0)</f>
        <v>0</v>
      </c>
      <c r="BD54" s="261">
        <f>IF(AZ54=4,G54,0)</f>
        <v>0</v>
      </c>
      <c r="BE54" s="261">
        <f>IF(AZ54=5,G54,0)</f>
        <v>0</v>
      </c>
      <c r="CA54" s="292">
        <v>1</v>
      </c>
      <c r="CB54" s="292">
        <v>9</v>
      </c>
    </row>
    <row r="55" spans="1:80" ht="20.4">
      <c r="A55" s="293">
        <v>42</v>
      </c>
      <c r="B55" s="294" t="s">
        <v>205</v>
      </c>
      <c r="C55" s="295" t="s">
        <v>206</v>
      </c>
      <c r="D55" s="296" t="s">
        <v>128</v>
      </c>
      <c r="E55" s="297">
        <v>40</v>
      </c>
      <c r="F55" s="297">
        <v>0</v>
      </c>
      <c r="G55" s="298">
        <f>E55*F55</f>
        <v>0</v>
      </c>
      <c r="H55" s="299">
        <v>6E-05</v>
      </c>
      <c r="I55" s="300">
        <f>E55*H55</f>
        <v>0.0024000000000000002</v>
      </c>
      <c r="J55" s="299">
        <v>0</v>
      </c>
      <c r="K55" s="300">
        <f>E55*J55</f>
        <v>0</v>
      </c>
      <c r="O55" s="292">
        <v>2</v>
      </c>
      <c r="AA55" s="261">
        <v>1</v>
      </c>
      <c r="AB55" s="261">
        <v>9</v>
      </c>
      <c r="AC55" s="261">
        <v>9</v>
      </c>
      <c r="AZ55" s="261">
        <v>4</v>
      </c>
      <c r="BA55" s="261">
        <f>IF(AZ55=1,G55,0)</f>
        <v>0</v>
      </c>
      <c r="BB55" s="261">
        <f>IF(AZ55=2,G55,0)</f>
        <v>0</v>
      </c>
      <c r="BC55" s="261">
        <f>IF(AZ55=3,G55,0)</f>
        <v>0</v>
      </c>
      <c r="BD55" s="261">
        <f>IF(AZ55=4,G55,0)</f>
        <v>0</v>
      </c>
      <c r="BE55" s="261">
        <f>IF(AZ55=5,G55,0)</f>
        <v>0</v>
      </c>
      <c r="CA55" s="292">
        <v>1</v>
      </c>
      <c r="CB55" s="292">
        <v>9</v>
      </c>
    </row>
    <row r="56" spans="1:80" ht="20.4">
      <c r="A56" s="293">
        <v>43</v>
      </c>
      <c r="B56" s="294" t="s">
        <v>207</v>
      </c>
      <c r="C56" s="295" t="s">
        <v>208</v>
      </c>
      <c r="D56" s="296" t="s">
        <v>128</v>
      </c>
      <c r="E56" s="297">
        <v>50</v>
      </c>
      <c r="F56" s="297">
        <v>0</v>
      </c>
      <c r="G56" s="298">
        <f>E56*F56</f>
        <v>0</v>
      </c>
      <c r="H56" s="299">
        <v>0.00012</v>
      </c>
      <c r="I56" s="300">
        <f>E56*H56</f>
        <v>0.006</v>
      </c>
      <c r="J56" s="299">
        <v>0</v>
      </c>
      <c r="K56" s="300">
        <f>E56*J56</f>
        <v>0</v>
      </c>
      <c r="O56" s="292">
        <v>2</v>
      </c>
      <c r="AA56" s="261">
        <v>1</v>
      </c>
      <c r="AB56" s="261">
        <v>9</v>
      </c>
      <c r="AC56" s="261">
        <v>9</v>
      </c>
      <c r="AZ56" s="261">
        <v>4</v>
      </c>
      <c r="BA56" s="261">
        <f>IF(AZ56=1,G56,0)</f>
        <v>0</v>
      </c>
      <c r="BB56" s="261">
        <f>IF(AZ56=2,G56,0)</f>
        <v>0</v>
      </c>
      <c r="BC56" s="261">
        <f>IF(AZ56=3,G56,0)</f>
        <v>0</v>
      </c>
      <c r="BD56" s="261">
        <f>IF(AZ56=4,G56,0)</f>
        <v>0</v>
      </c>
      <c r="BE56" s="261">
        <f>IF(AZ56=5,G56,0)</f>
        <v>0</v>
      </c>
      <c r="CA56" s="292">
        <v>1</v>
      </c>
      <c r="CB56" s="292">
        <v>9</v>
      </c>
    </row>
    <row r="57" spans="1:80" ht="20.4">
      <c r="A57" s="293">
        <v>44</v>
      </c>
      <c r="B57" s="294" t="s">
        <v>209</v>
      </c>
      <c r="C57" s="295" t="s">
        <v>210</v>
      </c>
      <c r="D57" s="296" t="s">
        <v>128</v>
      </c>
      <c r="E57" s="297">
        <v>25</v>
      </c>
      <c r="F57" s="297">
        <v>0</v>
      </c>
      <c r="G57" s="298">
        <f>E57*F57</f>
        <v>0</v>
      </c>
      <c r="H57" s="299">
        <v>0.00017</v>
      </c>
      <c r="I57" s="300">
        <f>E57*H57</f>
        <v>0.00425</v>
      </c>
      <c r="J57" s="299">
        <v>0</v>
      </c>
      <c r="K57" s="300">
        <f>E57*J57</f>
        <v>0</v>
      </c>
      <c r="O57" s="292">
        <v>2</v>
      </c>
      <c r="AA57" s="261">
        <v>1</v>
      </c>
      <c r="AB57" s="261">
        <v>9</v>
      </c>
      <c r="AC57" s="261">
        <v>9</v>
      </c>
      <c r="AZ57" s="261">
        <v>4</v>
      </c>
      <c r="BA57" s="261">
        <f>IF(AZ57=1,G57,0)</f>
        <v>0</v>
      </c>
      <c r="BB57" s="261">
        <f>IF(AZ57=2,G57,0)</f>
        <v>0</v>
      </c>
      <c r="BC57" s="261">
        <f>IF(AZ57=3,G57,0)</f>
        <v>0</v>
      </c>
      <c r="BD57" s="261">
        <f>IF(AZ57=4,G57,0)</f>
        <v>0</v>
      </c>
      <c r="BE57" s="261">
        <f>IF(AZ57=5,G57,0)</f>
        <v>0</v>
      </c>
      <c r="CA57" s="292">
        <v>1</v>
      </c>
      <c r="CB57" s="292">
        <v>9</v>
      </c>
    </row>
    <row r="58" spans="1:80" ht="12.75">
      <c r="A58" s="293">
        <v>45</v>
      </c>
      <c r="B58" s="294" t="s">
        <v>211</v>
      </c>
      <c r="C58" s="295" t="s">
        <v>212</v>
      </c>
      <c r="D58" s="296" t="s">
        <v>128</v>
      </c>
      <c r="E58" s="297">
        <v>20</v>
      </c>
      <c r="F58" s="297">
        <v>0</v>
      </c>
      <c r="G58" s="298">
        <f>E58*F58</f>
        <v>0</v>
      </c>
      <c r="H58" s="299">
        <v>0.00114</v>
      </c>
      <c r="I58" s="300">
        <f>E58*H58</f>
        <v>0.0228</v>
      </c>
      <c r="J58" s="299"/>
      <c r="K58" s="300">
        <f>E58*J58</f>
        <v>0</v>
      </c>
      <c r="O58" s="292">
        <v>2</v>
      </c>
      <c r="AA58" s="261">
        <v>3</v>
      </c>
      <c r="AB58" s="261">
        <v>9</v>
      </c>
      <c r="AC58" s="261">
        <v>34111102</v>
      </c>
      <c r="AZ58" s="261">
        <v>3</v>
      </c>
      <c r="BA58" s="261">
        <f>IF(AZ58=1,G58,0)</f>
        <v>0</v>
      </c>
      <c r="BB58" s="261">
        <f>IF(AZ58=2,G58,0)</f>
        <v>0</v>
      </c>
      <c r="BC58" s="261">
        <f>IF(AZ58=3,G58,0)</f>
        <v>0</v>
      </c>
      <c r="BD58" s="261">
        <f>IF(AZ58=4,G58,0)</f>
        <v>0</v>
      </c>
      <c r="BE58" s="261">
        <f>IF(AZ58=5,G58,0)</f>
        <v>0</v>
      </c>
      <c r="CA58" s="292">
        <v>3</v>
      </c>
      <c r="CB58" s="292">
        <v>9</v>
      </c>
    </row>
    <row r="59" spans="1:80" ht="12.75">
      <c r="A59" s="293">
        <v>46</v>
      </c>
      <c r="B59" s="294" t="s">
        <v>213</v>
      </c>
      <c r="C59" s="295" t="s">
        <v>214</v>
      </c>
      <c r="D59" s="296" t="s">
        <v>116</v>
      </c>
      <c r="E59" s="297">
        <v>8</v>
      </c>
      <c r="F59" s="297">
        <v>0</v>
      </c>
      <c r="G59" s="298">
        <f>E59*F59</f>
        <v>0</v>
      </c>
      <c r="H59" s="299">
        <v>0</v>
      </c>
      <c r="I59" s="300">
        <f>E59*H59</f>
        <v>0</v>
      </c>
      <c r="J59" s="299"/>
      <c r="K59" s="300">
        <f>E59*J59</f>
        <v>0</v>
      </c>
      <c r="O59" s="292">
        <v>2</v>
      </c>
      <c r="AA59" s="261">
        <v>3</v>
      </c>
      <c r="AB59" s="261">
        <v>0</v>
      </c>
      <c r="AC59" s="261" t="s">
        <v>213</v>
      </c>
      <c r="AZ59" s="261">
        <v>3</v>
      </c>
      <c r="BA59" s="261">
        <f>IF(AZ59=1,G59,0)</f>
        <v>0</v>
      </c>
      <c r="BB59" s="261">
        <f>IF(AZ59=2,G59,0)</f>
        <v>0</v>
      </c>
      <c r="BC59" s="261">
        <f>IF(AZ59=3,G59,0)</f>
        <v>0</v>
      </c>
      <c r="BD59" s="261">
        <f>IF(AZ59=4,G59,0)</f>
        <v>0</v>
      </c>
      <c r="BE59" s="261">
        <f>IF(AZ59=5,G59,0)</f>
        <v>0</v>
      </c>
      <c r="CA59" s="292">
        <v>3</v>
      </c>
      <c r="CB59" s="292">
        <v>0</v>
      </c>
    </row>
    <row r="60" spans="1:80" ht="12.75">
      <c r="A60" s="293">
        <v>47</v>
      </c>
      <c r="B60" s="294" t="s">
        <v>215</v>
      </c>
      <c r="C60" s="295" t="s">
        <v>216</v>
      </c>
      <c r="D60" s="296" t="s">
        <v>116</v>
      </c>
      <c r="E60" s="297">
        <v>15</v>
      </c>
      <c r="F60" s="297">
        <v>0</v>
      </c>
      <c r="G60" s="298">
        <f>E60*F60</f>
        <v>0</v>
      </c>
      <c r="H60" s="299">
        <v>0</v>
      </c>
      <c r="I60" s="300">
        <f>E60*H60</f>
        <v>0</v>
      </c>
      <c r="J60" s="299"/>
      <c r="K60" s="300">
        <f>E60*J60</f>
        <v>0</v>
      </c>
      <c r="O60" s="292">
        <v>2</v>
      </c>
      <c r="AA60" s="261">
        <v>3</v>
      </c>
      <c r="AB60" s="261">
        <v>9</v>
      </c>
      <c r="AC60" s="261" t="s">
        <v>215</v>
      </c>
      <c r="AZ60" s="261">
        <v>3</v>
      </c>
      <c r="BA60" s="261">
        <f>IF(AZ60=1,G60,0)</f>
        <v>0</v>
      </c>
      <c r="BB60" s="261">
        <f>IF(AZ60=2,G60,0)</f>
        <v>0</v>
      </c>
      <c r="BC60" s="261">
        <f>IF(AZ60=3,G60,0)</f>
        <v>0</v>
      </c>
      <c r="BD60" s="261">
        <f>IF(AZ60=4,G60,0)</f>
        <v>0</v>
      </c>
      <c r="BE60" s="261">
        <f>IF(AZ60=5,G60,0)</f>
        <v>0</v>
      </c>
      <c r="CA60" s="292">
        <v>3</v>
      </c>
      <c r="CB60" s="292">
        <v>9</v>
      </c>
    </row>
    <row r="61" spans="1:80" ht="12.75">
      <c r="A61" s="293">
        <v>48</v>
      </c>
      <c r="B61" s="294" t="s">
        <v>217</v>
      </c>
      <c r="C61" s="295" t="s">
        <v>218</v>
      </c>
      <c r="D61" s="296" t="s">
        <v>116</v>
      </c>
      <c r="E61" s="297">
        <v>5</v>
      </c>
      <c r="F61" s="297">
        <v>0</v>
      </c>
      <c r="G61" s="298">
        <f>E61*F61</f>
        <v>0</v>
      </c>
      <c r="H61" s="299">
        <v>0</v>
      </c>
      <c r="I61" s="300">
        <f>E61*H61</f>
        <v>0</v>
      </c>
      <c r="J61" s="299"/>
      <c r="K61" s="300">
        <f>E61*J61</f>
        <v>0</v>
      </c>
      <c r="O61" s="292">
        <v>2</v>
      </c>
      <c r="AA61" s="261">
        <v>3</v>
      </c>
      <c r="AB61" s="261">
        <v>9</v>
      </c>
      <c r="AC61" s="261" t="s">
        <v>217</v>
      </c>
      <c r="AZ61" s="261">
        <v>3</v>
      </c>
      <c r="BA61" s="261">
        <f>IF(AZ61=1,G61,0)</f>
        <v>0</v>
      </c>
      <c r="BB61" s="261">
        <f>IF(AZ61=2,G61,0)</f>
        <v>0</v>
      </c>
      <c r="BC61" s="261">
        <f>IF(AZ61=3,G61,0)</f>
        <v>0</v>
      </c>
      <c r="BD61" s="261">
        <f>IF(AZ61=4,G61,0)</f>
        <v>0</v>
      </c>
      <c r="BE61" s="261">
        <f>IF(AZ61=5,G61,0)</f>
        <v>0</v>
      </c>
      <c r="CA61" s="292">
        <v>3</v>
      </c>
      <c r="CB61" s="292">
        <v>9</v>
      </c>
    </row>
    <row r="62" spans="1:80" ht="12.75">
      <c r="A62" s="293">
        <v>49</v>
      </c>
      <c r="B62" s="294" t="s">
        <v>219</v>
      </c>
      <c r="C62" s="295" t="s">
        <v>220</v>
      </c>
      <c r="D62" s="296" t="s">
        <v>116</v>
      </c>
      <c r="E62" s="297">
        <v>14</v>
      </c>
      <c r="F62" s="297">
        <v>0</v>
      </c>
      <c r="G62" s="298">
        <f>E62*F62</f>
        <v>0</v>
      </c>
      <c r="H62" s="299">
        <v>0</v>
      </c>
      <c r="I62" s="300">
        <f>E62*H62</f>
        <v>0</v>
      </c>
      <c r="J62" s="299"/>
      <c r="K62" s="300">
        <f>E62*J62</f>
        <v>0</v>
      </c>
      <c r="O62" s="292">
        <v>2</v>
      </c>
      <c r="AA62" s="261">
        <v>3</v>
      </c>
      <c r="AB62" s="261">
        <v>9</v>
      </c>
      <c r="AC62" s="261" t="s">
        <v>219</v>
      </c>
      <c r="AZ62" s="261">
        <v>3</v>
      </c>
      <c r="BA62" s="261">
        <f>IF(AZ62=1,G62,0)</f>
        <v>0</v>
      </c>
      <c r="BB62" s="261">
        <f>IF(AZ62=2,G62,0)</f>
        <v>0</v>
      </c>
      <c r="BC62" s="261">
        <f>IF(AZ62=3,G62,0)</f>
        <v>0</v>
      </c>
      <c r="BD62" s="261">
        <f>IF(AZ62=4,G62,0)</f>
        <v>0</v>
      </c>
      <c r="BE62" s="261">
        <f>IF(AZ62=5,G62,0)</f>
        <v>0</v>
      </c>
      <c r="CA62" s="292">
        <v>3</v>
      </c>
      <c r="CB62" s="292">
        <v>9</v>
      </c>
    </row>
    <row r="63" spans="1:80" ht="12.75">
      <c r="A63" s="293">
        <v>50</v>
      </c>
      <c r="B63" s="294" t="s">
        <v>221</v>
      </c>
      <c r="C63" s="295" t="s">
        <v>222</v>
      </c>
      <c r="D63" s="296" t="s">
        <v>116</v>
      </c>
      <c r="E63" s="297">
        <v>7</v>
      </c>
      <c r="F63" s="297">
        <v>0</v>
      </c>
      <c r="G63" s="298">
        <f>E63*F63</f>
        <v>0</v>
      </c>
      <c r="H63" s="299">
        <v>0</v>
      </c>
      <c r="I63" s="300">
        <f>E63*H63</f>
        <v>0</v>
      </c>
      <c r="J63" s="299"/>
      <c r="K63" s="300">
        <f>E63*J63</f>
        <v>0</v>
      </c>
      <c r="O63" s="292">
        <v>2</v>
      </c>
      <c r="AA63" s="261">
        <v>3</v>
      </c>
      <c r="AB63" s="261">
        <v>9</v>
      </c>
      <c r="AC63" s="261" t="s">
        <v>221</v>
      </c>
      <c r="AZ63" s="261">
        <v>3</v>
      </c>
      <c r="BA63" s="261">
        <f>IF(AZ63=1,G63,0)</f>
        <v>0</v>
      </c>
      <c r="BB63" s="261">
        <f>IF(AZ63=2,G63,0)</f>
        <v>0</v>
      </c>
      <c r="BC63" s="261">
        <f>IF(AZ63=3,G63,0)</f>
        <v>0</v>
      </c>
      <c r="BD63" s="261">
        <f>IF(AZ63=4,G63,0)</f>
        <v>0</v>
      </c>
      <c r="BE63" s="261">
        <f>IF(AZ63=5,G63,0)</f>
        <v>0</v>
      </c>
      <c r="CA63" s="292">
        <v>3</v>
      </c>
      <c r="CB63" s="292">
        <v>9</v>
      </c>
    </row>
    <row r="64" spans="1:80" ht="12.75">
      <c r="A64" s="293">
        <v>51</v>
      </c>
      <c r="B64" s="294" t="s">
        <v>223</v>
      </c>
      <c r="C64" s="295" t="s">
        <v>224</v>
      </c>
      <c r="D64" s="296" t="s">
        <v>116</v>
      </c>
      <c r="E64" s="297">
        <v>12</v>
      </c>
      <c r="F64" s="297">
        <v>0</v>
      </c>
      <c r="G64" s="298">
        <f>E64*F64</f>
        <v>0</v>
      </c>
      <c r="H64" s="299">
        <v>0</v>
      </c>
      <c r="I64" s="300">
        <f>E64*H64</f>
        <v>0</v>
      </c>
      <c r="J64" s="299"/>
      <c r="K64" s="300">
        <f>E64*J64</f>
        <v>0</v>
      </c>
      <c r="O64" s="292">
        <v>2</v>
      </c>
      <c r="AA64" s="261">
        <v>3</v>
      </c>
      <c r="AB64" s="261">
        <v>9</v>
      </c>
      <c r="AC64" s="261" t="s">
        <v>223</v>
      </c>
      <c r="AZ64" s="261">
        <v>3</v>
      </c>
      <c r="BA64" s="261">
        <f>IF(AZ64=1,G64,0)</f>
        <v>0</v>
      </c>
      <c r="BB64" s="261">
        <f>IF(AZ64=2,G64,0)</f>
        <v>0</v>
      </c>
      <c r="BC64" s="261">
        <f>IF(AZ64=3,G64,0)</f>
        <v>0</v>
      </c>
      <c r="BD64" s="261">
        <f>IF(AZ64=4,G64,0)</f>
        <v>0</v>
      </c>
      <c r="BE64" s="261">
        <f>IF(AZ64=5,G64,0)</f>
        <v>0</v>
      </c>
      <c r="CA64" s="292">
        <v>3</v>
      </c>
      <c r="CB64" s="292">
        <v>9</v>
      </c>
    </row>
    <row r="65" spans="1:80" ht="12.75">
      <c r="A65" s="293">
        <v>52</v>
      </c>
      <c r="B65" s="294" t="s">
        <v>225</v>
      </c>
      <c r="C65" s="295" t="s">
        <v>226</v>
      </c>
      <c r="D65" s="296" t="s">
        <v>116</v>
      </c>
      <c r="E65" s="297">
        <v>1</v>
      </c>
      <c r="F65" s="297">
        <v>0</v>
      </c>
      <c r="G65" s="298">
        <f>E65*F65</f>
        <v>0</v>
      </c>
      <c r="H65" s="299">
        <v>0</v>
      </c>
      <c r="I65" s="300">
        <f>E65*H65</f>
        <v>0</v>
      </c>
      <c r="J65" s="299"/>
      <c r="K65" s="300">
        <f>E65*J65</f>
        <v>0</v>
      </c>
      <c r="O65" s="292">
        <v>2</v>
      </c>
      <c r="AA65" s="261">
        <v>3</v>
      </c>
      <c r="AB65" s="261">
        <v>9</v>
      </c>
      <c r="AC65" s="261" t="s">
        <v>225</v>
      </c>
      <c r="AZ65" s="261">
        <v>3</v>
      </c>
      <c r="BA65" s="261">
        <f>IF(AZ65=1,G65,0)</f>
        <v>0</v>
      </c>
      <c r="BB65" s="261">
        <f>IF(AZ65=2,G65,0)</f>
        <v>0</v>
      </c>
      <c r="BC65" s="261">
        <f>IF(AZ65=3,G65,0)</f>
        <v>0</v>
      </c>
      <c r="BD65" s="261">
        <f>IF(AZ65=4,G65,0)</f>
        <v>0</v>
      </c>
      <c r="BE65" s="261">
        <f>IF(AZ65=5,G65,0)</f>
        <v>0</v>
      </c>
      <c r="CA65" s="292">
        <v>3</v>
      </c>
      <c r="CB65" s="292">
        <v>9</v>
      </c>
    </row>
    <row r="66" spans="1:80" ht="12.75">
      <c r="A66" s="293">
        <v>53</v>
      </c>
      <c r="B66" s="294" t="s">
        <v>227</v>
      </c>
      <c r="C66" s="295" t="s">
        <v>228</v>
      </c>
      <c r="D66" s="296" t="s">
        <v>116</v>
      </c>
      <c r="E66" s="297">
        <v>3</v>
      </c>
      <c r="F66" s="297">
        <v>0</v>
      </c>
      <c r="G66" s="298">
        <f>E66*F66</f>
        <v>0</v>
      </c>
      <c r="H66" s="299">
        <v>0</v>
      </c>
      <c r="I66" s="300">
        <f>E66*H66</f>
        <v>0</v>
      </c>
      <c r="J66" s="299"/>
      <c r="K66" s="300">
        <f>E66*J66</f>
        <v>0</v>
      </c>
      <c r="O66" s="292">
        <v>2</v>
      </c>
      <c r="AA66" s="261">
        <v>3</v>
      </c>
      <c r="AB66" s="261">
        <v>9</v>
      </c>
      <c r="AC66" s="261" t="s">
        <v>227</v>
      </c>
      <c r="AZ66" s="261">
        <v>3</v>
      </c>
      <c r="BA66" s="261">
        <f>IF(AZ66=1,G66,0)</f>
        <v>0</v>
      </c>
      <c r="BB66" s="261">
        <f>IF(AZ66=2,G66,0)</f>
        <v>0</v>
      </c>
      <c r="BC66" s="261">
        <f>IF(AZ66=3,G66,0)</f>
        <v>0</v>
      </c>
      <c r="BD66" s="261">
        <f>IF(AZ66=4,G66,0)</f>
        <v>0</v>
      </c>
      <c r="BE66" s="261">
        <f>IF(AZ66=5,G66,0)</f>
        <v>0</v>
      </c>
      <c r="CA66" s="292">
        <v>3</v>
      </c>
      <c r="CB66" s="292">
        <v>9</v>
      </c>
    </row>
    <row r="67" spans="1:80" ht="12.75">
      <c r="A67" s="293">
        <v>54</v>
      </c>
      <c r="B67" s="294" t="s">
        <v>229</v>
      </c>
      <c r="C67" s="295" t="s">
        <v>230</v>
      </c>
      <c r="D67" s="296" t="s">
        <v>116</v>
      </c>
      <c r="E67" s="297">
        <v>9</v>
      </c>
      <c r="F67" s="297">
        <v>0</v>
      </c>
      <c r="G67" s="298">
        <f>E67*F67</f>
        <v>0</v>
      </c>
      <c r="H67" s="299">
        <v>0</v>
      </c>
      <c r="I67" s="300">
        <f>E67*H67</f>
        <v>0</v>
      </c>
      <c r="J67" s="299"/>
      <c r="K67" s="300">
        <f>E67*J67</f>
        <v>0</v>
      </c>
      <c r="O67" s="292">
        <v>2</v>
      </c>
      <c r="AA67" s="261">
        <v>3</v>
      </c>
      <c r="AB67" s="261">
        <v>9</v>
      </c>
      <c r="AC67" s="261" t="s">
        <v>229</v>
      </c>
      <c r="AZ67" s="261">
        <v>3</v>
      </c>
      <c r="BA67" s="261">
        <f>IF(AZ67=1,G67,0)</f>
        <v>0</v>
      </c>
      <c r="BB67" s="261">
        <f>IF(AZ67=2,G67,0)</f>
        <v>0</v>
      </c>
      <c r="BC67" s="261">
        <f>IF(AZ67=3,G67,0)</f>
        <v>0</v>
      </c>
      <c r="BD67" s="261">
        <f>IF(AZ67=4,G67,0)</f>
        <v>0</v>
      </c>
      <c r="BE67" s="261">
        <f>IF(AZ67=5,G67,0)</f>
        <v>0</v>
      </c>
      <c r="CA67" s="292">
        <v>3</v>
      </c>
      <c r="CB67" s="292">
        <v>9</v>
      </c>
    </row>
    <row r="68" spans="1:80" ht="12.75">
      <c r="A68" s="293">
        <v>55</v>
      </c>
      <c r="B68" s="294" t="s">
        <v>231</v>
      </c>
      <c r="C68" s="295" t="s">
        <v>232</v>
      </c>
      <c r="D68" s="296" t="s">
        <v>116</v>
      </c>
      <c r="E68" s="297">
        <v>1</v>
      </c>
      <c r="F68" s="297">
        <v>0</v>
      </c>
      <c r="G68" s="298">
        <f>E68*F68</f>
        <v>0</v>
      </c>
      <c r="H68" s="299">
        <v>0</v>
      </c>
      <c r="I68" s="300">
        <f>E68*H68</f>
        <v>0</v>
      </c>
      <c r="J68" s="299"/>
      <c r="K68" s="300">
        <f>E68*J68</f>
        <v>0</v>
      </c>
      <c r="O68" s="292">
        <v>2</v>
      </c>
      <c r="AA68" s="261">
        <v>3</v>
      </c>
      <c r="AB68" s="261">
        <v>9</v>
      </c>
      <c r="AC68" s="261" t="s">
        <v>231</v>
      </c>
      <c r="AZ68" s="261">
        <v>3</v>
      </c>
      <c r="BA68" s="261">
        <f>IF(AZ68=1,G68,0)</f>
        <v>0</v>
      </c>
      <c r="BB68" s="261">
        <f>IF(AZ68=2,G68,0)</f>
        <v>0</v>
      </c>
      <c r="BC68" s="261">
        <f>IF(AZ68=3,G68,0)</f>
        <v>0</v>
      </c>
      <c r="BD68" s="261">
        <f>IF(AZ68=4,G68,0)</f>
        <v>0</v>
      </c>
      <c r="BE68" s="261">
        <f>IF(AZ68=5,G68,0)</f>
        <v>0</v>
      </c>
      <c r="CA68" s="292">
        <v>3</v>
      </c>
      <c r="CB68" s="292">
        <v>9</v>
      </c>
    </row>
    <row r="69" spans="1:80" ht="12.75">
      <c r="A69" s="293">
        <v>56</v>
      </c>
      <c r="B69" s="294" t="s">
        <v>233</v>
      </c>
      <c r="C69" s="295" t="s">
        <v>234</v>
      </c>
      <c r="D69" s="296" t="s">
        <v>116</v>
      </c>
      <c r="E69" s="297">
        <v>8</v>
      </c>
      <c r="F69" s="297">
        <v>0</v>
      </c>
      <c r="G69" s="298">
        <f>E69*F69</f>
        <v>0</v>
      </c>
      <c r="H69" s="299">
        <v>0</v>
      </c>
      <c r="I69" s="300">
        <f>E69*H69</f>
        <v>0</v>
      </c>
      <c r="J69" s="299"/>
      <c r="K69" s="300">
        <f>E69*J69</f>
        <v>0</v>
      </c>
      <c r="O69" s="292">
        <v>2</v>
      </c>
      <c r="AA69" s="261">
        <v>3</v>
      </c>
      <c r="AB69" s="261">
        <v>9</v>
      </c>
      <c r="AC69" s="261" t="s">
        <v>233</v>
      </c>
      <c r="AZ69" s="261">
        <v>3</v>
      </c>
      <c r="BA69" s="261">
        <f>IF(AZ69=1,G69,0)</f>
        <v>0</v>
      </c>
      <c r="BB69" s="261">
        <f>IF(AZ69=2,G69,0)</f>
        <v>0</v>
      </c>
      <c r="BC69" s="261">
        <f>IF(AZ69=3,G69,0)</f>
        <v>0</v>
      </c>
      <c r="BD69" s="261">
        <f>IF(AZ69=4,G69,0)</f>
        <v>0</v>
      </c>
      <c r="BE69" s="261">
        <f>IF(AZ69=5,G69,0)</f>
        <v>0</v>
      </c>
      <c r="CA69" s="292">
        <v>3</v>
      </c>
      <c r="CB69" s="292">
        <v>9</v>
      </c>
    </row>
    <row r="70" spans="1:80" ht="12.75">
      <c r="A70" s="293">
        <v>57</v>
      </c>
      <c r="B70" s="294" t="s">
        <v>235</v>
      </c>
      <c r="C70" s="295" t="s">
        <v>236</v>
      </c>
      <c r="D70" s="296" t="s">
        <v>116</v>
      </c>
      <c r="E70" s="297">
        <v>6</v>
      </c>
      <c r="F70" s="297">
        <v>0</v>
      </c>
      <c r="G70" s="298">
        <f>E70*F70</f>
        <v>0</v>
      </c>
      <c r="H70" s="299">
        <v>0</v>
      </c>
      <c r="I70" s="300">
        <f>E70*H70</f>
        <v>0</v>
      </c>
      <c r="J70" s="299"/>
      <c r="K70" s="300">
        <f>E70*J70</f>
        <v>0</v>
      </c>
      <c r="O70" s="292">
        <v>2</v>
      </c>
      <c r="AA70" s="261">
        <v>3</v>
      </c>
      <c r="AB70" s="261">
        <v>9</v>
      </c>
      <c r="AC70" s="261" t="s">
        <v>235</v>
      </c>
      <c r="AZ70" s="261">
        <v>3</v>
      </c>
      <c r="BA70" s="261">
        <f>IF(AZ70=1,G70,0)</f>
        <v>0</v>
      </c>
      <c r="BB70" s="261">
        <f>IF(AZ70=2,G70,0)</f>
        <v>0</v>
      </c>
      <c r="BC70" s="261">
        <f>IF(AZ70=3,G70,0)</f>
        <v>0</v>
      </c>
      <c r="BD70" s="261">
        <f>IF(AZ70=4,G70,0)</f>
        <v>0</v>
      </c>
      <c r="BE70" s="261">
        <f>IF(AZ70=5,G70,0)</f>
        <v>0</v>
      </c>
      <c r="CA70" s="292">
        <v>3</v>
      </c>
      <c r="CB70" s="292">
        <v>9</v>
      </c>
    </row>
    <row r="71" spans="1:80" ht="12.75">
      <c r="A71" s="293">
        <v>58</v>
      </c>
      <c r="B71" s="294" t="s">
        <v>237</v>
      </c>
      <c r="C71" s="295" t="s">
        <v>238</v>
      </c>
      <c r="D71" s="296" t="s">
        <v>116</v>
      </c>
      <c r="E71" s="297">
        <v>1</v>
      </c>
      <c r="F71" s="297">
        <v>0</v>
      </c>
      <c r="G71" s="298">
        <f>E71*F71</f>
        <v>0</v>
      </c>
      <c r="H71" s="299">
        <v>0.011</v>
      </c>
      <c r="I71" s="300">
        <f>E71*H71</f>
        <v>0.011</v>
      </c>
      <c r="J71" s="299"/>
      <c r="K71" s="300">
        <f>E71*J71</f>
        <v>0</v>
      </c>
      <c r="O71" s="292">
        <v>2</v>
      </c>
      <c r="AA71" s="261">
        <v>3</v>
      </c>
      <c r="AB71" s="261">
        <v>9</v>
      </c>
      <c r="AC71" s="261" t="s">
        <v>237</v>
      </c>
      <c r="AZ71" s="261">
        <v>3</v>
      </c>
      <c r="BA71" s="261">
        <f>IF(AZ71=1,G71,0)</f>
        <v>0</v>
      </c>
      <c r="BB71" s="261">
        <f>IF(AZ71=2,G71,0)</f>
        <v>0</v>
      </c>
      <c r="BC71" s="261">
        <f>IF(AZ71=3,G71,0)</f>
        <v>0</v>
      </c>
      <c r="BD71" s="261">
        <f>IF(AZ71=4,G71,0)</f>
        <v>0</v>
      </c>
      <c r="BE71" s="261">
        <f>IF(AZ71=5,G71,0)</f>
        <v>0</v>
      </c>
      <c r="CA71" s="292">
        <v>3</v>
      </c>
      <c r="CB71" s="292">
        <v>9</v>
      </c>
    </row>
    <row r="72" spans="1:80" ht="12.75">
      <c r="A72" s="293">
        <v>59</v>
      </c>
      <c r="B72" s="294" t="s">
        <v>239</v>
      </c>
      <c r="C72" s="295" t="s">
        <v>240</v>
      </c>
      <c r="D72" s="296" t="s">
        <v>116</v>
      </c>
      <c r="E72" s="297">
        <v>1</v>
      </c>
      <c r="F72" s="297">
        <v>0</v>
      </c>
      <c r="G72" s="298">
        <f>E72*F72</f>
        <v>0</v>
      </c>
      <c r="H72" s="299">
        <v>0.011</v>
      </c>
      <c r="I72" s="300">
        <f>E72*H72</f>
        <v>0.011</v>
      </c>
      <c r="J72" s="299"/>
      <c r="K72" s="300">
        <f>E72*J72</f>
        <v>0</v>
      </c>
      <c r="O72" s="292">
        <v>2</v>
      </c>
      <c r="AA72" s="261">
        <v>3</v>
      </c>
      <c r="AB72" s="261">
        <v>9</v>
      </c>
      <c r="AC72" s="261" t="s">
        <v>239</v>
      </c>
      <c r="AZ72" s="261">
        <v>3</v>
      </c>
      <c r="BA72" s="261">
        <f>IF(AZ72=1,G72,0)</f>
        <v>0</v>
      </c>
      <c r="BB72" s="261">
        <f>IF(AZ72=2,G72,0)</f>
        <v>0</v>
      </c>
      <c r="BC72" s="261">
        <f>IF(AZ72=3,G72,0)</f>
        <v>0</v>
      </c>
      <c r="BD72" s="261">
        <f>IF(AZ72=4,G72,0)</f>
        <v>0</v>
      </c>
      <c r="BE72" s="261">
        <f>IF(AZ72=5,G72,0)</f>
        <v>0</v>
      </c>
      <c r="CA72" s="292">
        <v>3</v>
      </c>
      <c r="CB72" s="292">
        <v>9</v>
      </c>
    </row>
    <row r="73" spans="1:80" ht="12.75">
      <c r="A73" s="293">
        <v>60</v>
      </c>
      <c r="B73" s="294" t="s">
        <v>241</v>
      </c>
      <c r="C73" s="295" t="s">
        <v>242</v>
      </c>
      <c r="D73" s="296" t="s">
        <v>116</v>
      </c>
      <c r="E73" s="297">
        <v>1</v>
      </c>
      <c r="F73" s="297">
        <v>0</v>
      </c>
      <c r="G73" s="298">
        <f>E73*F73</f>
        <v>0</v>
      </c>
      <c r="H73" s="299">
        <v>0.01</v>
      </c>
      <c r="I73" s="300">
        <f>E73*H73</f>
        <v>0.01</v>
      </c>
      <c r="J73" s="299"/>
      <c r="K73" s="300">
        <f>E73*J73</f>
        <v>0</v>
      </c>
      <c r="O73" s="292">
        <v>2</v>
      </c>
      <c r="AA73" s="261">
        <v>3</v>
      </c>
      <c r="AB73" s="261">
        <v>9</v>
      </c>
      <c r="AC73" s="261" t="s">
        <v>241</v>
      </c>
      <c r="AZ73" s="261">
        <v>3</v>
      </c>
      <c r="BA73" s="261">
        <f>IF(AZ73=1,G73,0)</f>
        <v>0</v>
      </c>
      <c r="BB73" s="261">
        <f>IF(AZ73=2,G73,0)</f>
        <v>0</v>
      </c>
      <c r="BC73" s="261">
        <f>IF(AZ73=3,G73,0)</f>
        <v>0</v>
      </c>
      <c r="BD73" s="261">
        <f>IF(AZ73=4,G73,0)</f>
        <v>0</v>
      </c>
      <c r="BE73" s="261">
        <f>IF(AZ73=5,G73,0)</f>
        <v>0</v>
      </c>
      <c r="CA73" s="292">
        <v>3</v>
      </c>
      <c r="CB73" s="292">
        <v>9</v>
      </c>
    </row>
    <row r="74" spans="1:80" ht="12.75">
      <c r="A74" s="293">
        <v>61</v>
      </c>
      <c r="B74" s="294" t="s">
        <v>243</v>
      </c>
      <c r="C74" s="295" t="s">
        <v>244</v>
      </c>
      <c r="D74" s="296" t="s">
        <v>116</v>
      </c>
      <c r="E74" s="297">
        <v>1</v>
      </c>
      <c r="F74" s="297">
        <v>0</v>
      </c>
      <c r="G74" s="298">
        <f>E74*F74</f>
        <v>0</v>
      </c>
      <c r="H74" s="299">
        <v>0.026</v>
      </c>
      <c r="I74" s="300">
        <f>E74*H74</f>
        <v>0.026</v>
      </c>
      <c r="J74" s="299"/>
      <c r="K74" s="300">
        <f>E74*J74</f>
        <v>0</v>
      </c>
      <c r="O74" s="292">
        <v>2</v>
      </c>
      <c r="AA74" s="261">
        <v>3</v>
      </c>
      <c r="AB74" s="261">
        <v>9</v>
      </c>
      <c r="AC74" s="261" t="s">
        <v>243</v>
      </c>
      <c r="AZ74" s="261">
        <v>3</v>
      </c>
      <c r="BA74" s="261">
        <f>IF(AZ74=1,G74,0)</f>
        <v>0</v>
      </c>
      <c r="BB74" s="261">
        <f>IF(AZ74=2,G74,0)</f>
        <v>0</v>
      </c>
      <c r="BC74" s="261">
        <f>IF(AZ74=3,G74,0)</f>
        <v>0</v>
      </c>
      <c r="BD74" s="261">
        <f>IF(AZ74=4,G74,0)</f>
        <v>0</v>
      </c>
      <c r="BE74" s="261">
        <f>IF(AZ74=5,G74,0)</f>
        <v>0</v>
      </c>
      <c r="CA74" s="292">
        <v>3</v>
      </c>
      <c r="CB74" s="292">
        <v>9</v>
      </c>
    </row>
    <row r="75" spans="1:80" ht="12.75">
      <c r="A75" s="293">
        <v>62</v>
      </c>
      <c r="B75" s="294" t="s">
        <v>245</v>
      </c>
      <c r="C75" s="295" t="s">
        <v>246</v>
      </c>
      <c r="D75" s="296" t="s">
        <v>116</v>
      </c>
      <c r="E75" s="297">
        <v>1</v>
      </c>
      <c r="F75" s="297">
        <v>0</v>
      </c>
      <c r="G75" s="298">
        <f>E75*F75</f>
        <v>0</v>
      </c>
      <c r="H75" s="299">
        <v>0.027</v>
      </c>
      <c r="I75" s="300">
        <f>E75*H75</f>
        <v>0.027</v>
      </c>
      <c r="J75" s="299"/>
      <c r="K75" s="300">
        <f>E75*J75</f>
        <v>0</v>
      </c>
      <c r="O75" s="292">
        <v>2</v>
      </c>
      <c r="AA75" s="261">
        <v>3</v>
      </c>
      <c r="AB75" s="261">
        <v>9</v>
      </c>
      <c r="AC75" s="261" t="s">
        <v>245</v>
      </c>
      <c r="AZ75" s="261">
        <v>3</v>
      </c>
      <c r="BA75" s="261">
        <f>IF(AZ75=1,G75,0)</f>
        <v>0</v>
      </c>
      <c r="BB75" s="261">
        <f>IF(AZ75=2,G75,0)</f>
        <v>0</v>
      </c>
      <c r="BC75" s="261">
        <f>IF(AZ75=3,G75,0)</f>
        <v>0</v>
      </c>
      <c r="BD75" s="261">
        <f>IF(AZ75=4,G75,0)</f>
        <v>0</v>
      </c>
      <c r="BE75" s="261">
        <f>IF(AZ75=5,G75,0)</f>
        <v>0</v>
      </c>
      <c r="CA75" s="292">
        <v>3</v>
      </c>
      <c r="CB75" s="292">
        <v>9</v>
      </c>
    </row>
    <row r="76" spans="1:57" ht="12.75">
      <c r="A76" s="302"/>
      <c r="B76" s="303" t="s">
        <v>100</v>
      </c>
      <c r="C76" s="304" t="s">
        <v>148</v>
      </c>
      <c r="D76" s="305"/>
      <c r="E76" s="306"/>
      <c r="F76" s="307"/>
      <c r="G76" s="308">
        <f>SUM(G26:G75)</f>
        <v>0</v>
      </c>
      <c r="H76" s="309"/>
      <c r="I76" s="310">
        <f>SUM(I26:I75)</f>
        <v>0.5975500000000001</v>
      </c>
      <c r="J76" s="309"/>
      <c r="K76" s="310">
        <f>SUM(K26:K75)</f>
        <v>0</v>
      </c>
      <c r="O76" s="292">
        <v>4</v>
      </c>
      <c r="BA76" s="311">
        <f>SUM(BA26:BA75)</f>
        <v>0</v>
      </c>
      <c r="BB76" s="311">
        <f>SUM(BB26:BB75)</f>
        <v>0</v>
      </c>
      <c r="BC76" s="311">
        <f>SUM(BC26:BC75)</f>
        <v>0</v>
      </c>
      <c r="BD76" s="311">
        <f>SUM(BD26:BD75)</f>
        <v>0</v>
      </c>
      <c r="BE76" s="311">
        <f>SUM(BE26:BE75)</f>
        <v>0</v>
      </c>
    </row>
    <row r="77" spans="1:15" ht="12.75">
      <c r="A77" s="282" t="s">
        <v>97</v>
      </c>
      <c r="B77" s="283" t="s">
        <v>247</v>
      </c>
      <c r="C77" s="284" t="s">
        <v>248</v>
      </c>
      <c r="D77" s="285"/>
      <c r="E77" s="286"/>
      <c r="F77" s="286"/>
      <c r="G77" s="287"/>
      <c r="H77" s="288"/>
      <c r="I77" s="289"/>
      <c r="J77" s="290"/>
      <c r="K77" s="291"/>
      <c r="O77" s="292">
        <v>1</v>
      </c>
    </row>
    <row r="78" spans="1:80" ht="12.75">
      <c r="A78" s="293">
        <v>63</v>
      </c>
      <c r="B78" s="294" t="s">
        <v>250</v>
      </c>
      <c r="C78" s="295" t="s">
        <v>251</v>
      </c>
      <c r="D78" s="296" t="s">
        <v>116</v>
      </c>
      <c r="E78" s="297">
        <v>1</v>
      </c>
      <c r="F78" s="297">
        <v>0</v>
      </c>
      <c r="G78" s="298">
        <f>E78*F78</f>
        <v>0</v>
      </c>
      <c r="H78" s="299">
        <v>0</v>
      </c>
      <c r="I78" s="300">
        <f>E78*H78</f>
        <v>0</v>
      </c>
      <c r="J78" s="299">
        <v>0</v>
      </c>
      <c r="K78" s="300">
        <f>E78*J78</f>
        <v>0</v>
      </c>
      <c r="O78" s="292">
        <v>2</v>
      </c>
      <c r="AA78" s="261">
        <v>1</v>
      </c>
      <c r="AB78" s="261">
        <v>9</v>
      </c>
      <c r="AC78" s="261">
        <v>9</v>
      </c>
      <c r="AZ78" s="261">
        <v>4</v>
      </c>
      <c r="BA78" s="261">
        <f>IF(AZ78=1,G78,0)</f>
        <v>0</v>
      </c>
      <c r="BB78" s="261">
        <f>IF(AZ78=2,G78,0)</f>
        <v>0</v>
      </c>
      <c r="BC78" s="261">
        <f>IF(AZ78=3,G78,0)</f>
        <v>0</v>
      </c>
      <c r="BD78" s="261">
        <f>IF(AZ78=4,G78,0)</f>
        <v>0</v>
      </c>
      <c r="BE78" s="261">
        <f>IF(AZ78=5,G78,0)</f>
        <v>0</v>
      </c>
      <c r="CA78" s="292">
        <v>1</v>
      </c>
      <c r="CB78" s="292">
        <v>9</v>
      </c>
    </row>
    <row r="79" spans="1:57" ht="12.75">
      <c r="A79" s="302"/>
      <c r="B79" s="303" t="s">
        <v>100</v>
      </c>
      <c r="C79" s="304" t="s">
        <v>249</v>
      </c>
      <c r="D79" s="305"/>
      <c r="E79" s="306"/>
      <c r="F79" s="307"/>
      <c r="G79" s="308">
        <f>SUM(G77:G78)</f>
        <v>0</v>
      </c>
      <c r="H79" s="309"/>
      <c r="I79" s="310">
        <f>SUM(I77:I78)</f>
        <v>0</v>
      </c>
      <c r="J79" s="309"/>
      <c r="K79" s="310">
        <f>SUM(K77:K78)</f>
        <v>0</v>
      </c>
      <c r="O79" s="292">
        <v>4</v>
      </c>
      <c r="BA79" s="311">
        <f>SUM(BA77:BA78)</f>
        <v>0</v>
      </c>
      <c r="BB79" s="311">
        <f>SUM(BB77:BB78)</f>
        <v>0</v>
      </c>
      <c r="BC79" s="311">
        <f>SUM(BC77:BC78)</f>
        <v>0</v>
      </c>
      <c r="BD79" s="311">
        <f>SUM(BD77:BD78)</f>
        <v>0</v>
      </c>
      <c r="BE79" s="311">
        <f>SUM(BE77:BE78)</f>
        <v>0</v>
      </c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ht="12.75">
      <c r="E95" s="261"/>
    </row>
    <row r="96" ht="12.75">
      <c r="E96" s="261"/>
    </row>
    <row r="97" ht="12.75">
      <c r="E97" s="261"/>
    </row>
    <row r="98" ht="12.75">
      <c r="E98" s="261"/>
    </row>
    <row r="99" ht="12.75">
      <c r="E99" s="261"/>
    </row>
    <row r="100" ht="12.75">
      <c r="E100" s="261"/>
    </row>
    <row r="101" ht="12.75">
      <c r="E101" s="261"/>
    </row>
    <row r="102" ht="12.75">
      <c r="E102" s="261"/>
    </row>
    <row r="103" spans="1:7" ht="12.75">
      <c r="A103" s="301"/>
      <c r="B103" s="301"/>
      <c r="C103" s="301"/>
      <c r="D103" s="301"/>
      <c r="E103" s="301"/>
      <c r="F103" s="301"/>
      <c r="G103" s="301"/>
    </row>
    <row r="104" spans="1:7" ht="12.75">
      <c r="A104" s="301"/>
      <c r="B104" s="301"/>
      <c r="C104" s="301"/>
      <c r="D104" s="301"/>
      <c r="E104" s="301"/>
      <c r="F104" s="301"/>
      <c r="G104" s="301"/>
    </row>
    <row r="105" spans="1:7" ht="12.75">
      <c r="A105" s="301"/>
      <c r="B105" s="301"/>
      <c r="C105" s="301"/>
      <c r="D105" s="301"/>
      <c r="E105" s="301"/>
      <c r="F105" s="301"/>
      <c r="G105" s="301"/>
    </row>
    <row r="106" spans="1:7" ht="12.75">
      <c r="A106" s="301"/>
      <c r="B106" s="301"/>
      <c r="C106" s="301"/>
      <c r="D106" s="301"/>
      <c r="E106" s="301"/>
      <c r="F106" s="301"/>
      <c r="G106" s="301"/>
    </row>
    <row r="107" ht="12.75">
      <c r="E107" s="261"/>
    </row>
    <row r="108" ht="12.75">
      <c r="E108" s="261"/>
    </row>
    <row r="109" ht="12.75">
      <c r="E109" s="261"/>
    </row>
    <row r="110" ht="12.75">
      <c r="E110" s="261"/>
    </row>
    <row r="111" ht="12.75">
      <c r="E111" s="261"/>
    </row>
    <row r="112" ht="12.75">
      <c r="E112" s="261"/>
    </row>
    <row r="113" ht="12.75">
      <c r="E113" s="261"/>
    </row>
    <row r="114" ht="12.75">
      <c r="E114" s="261"/>
    </row>
    <row r="115" ht="12.75">
      <c r="E115" s="261"/>
    </row>
    <row r="116" ht="12.75">
      <c r="E116" s="261"/>
    </row>
    <row r="117" ht="12.75">
      <c r="E117" s="261"/>
    </row>
    <row r="118" ht="12.75">
      <c r="E118" s="261"/>
    </row>
    <row r="119" ht="12.75">
      <c r="E119" s="261"/>
    </row>
    <row r="120" ht="12.75">
      <c r="E120" s="261"/>
    </row>
    <row r="121" ht="12.75">
      <c r="E121" s="261"/>
    </row>
    <row r="122" ht="12.75">
      <c r="E122" s="261"/>
    </row>
    <row r="123" ht="12.75">
      <c r="E123" s="261"/>
    </row>
    <row r="124" ht="12.75">
      <c r="E124" s="261"/>
    </row>
    <row r="125" ht="12.75">
      <c r="E125" s="261"/>
    </row>
    <row r="126" ht="12.75">
      <c r="E126" s="261"/>
    </row>
    <row r="127" ht="12.75">
      <c r="E127" s="261"/>
    </row>
    <row r="128" ht="12.75">
      <c r="E128" s="261"/>
    </row>
    <row r="129" ht="12.75">
      <c r="E129" s="261"/>
    </row>
    <row r="130" ht="12.75">
      <c r="E130" s="261"/>
    </row>
    <row r="131" ht="12.75">
      <c r="E131" s="261"/>
    </row>
    <row r="132" ht="12.75">
      <c r="E132" s="261"/>
    </row>
    <row r="133" ht="12.75">
      <c r="E133" s="261"/>
    </row>
    <row r="134" ht="12.75">
      <c r="E134" s="261"/>
    </row>
    <row r="135" ht="12.75">
      <c r="E135" s="261"/>
    </row>
    <row r="136" ht="12.75">
      <c r="E136" s="261"/>
    </row>
    <row r="137" ht="12.75">
      <c r="E137" s="261"/>
    </row>
    <row r="138" spans="1:2" ht="12.75">
      <c r="A138" s="312"/>
      <c r="B138" s="312"/>
    </row>
    <row r="139" spans="1:7" ht="12.75">
      <c r="A139" s="301"/>
      <c r="B139" s="301"/>
      <c r="C139" s="313"/>
      <c r="D139" s="313"/>
      <c r="E139" s="314"/>
      <c r="F139" s="313"/>
      <c r="G139" s="315"/>
    </row>
    <row r="140" spans="1:7" ht="12.75">
      <c r="A140" s="316"/>
      <c r="B140" s="316"/>
      <c r="C140" s="301"/>
      <c r="D140" s="301"/>
      <c r="E140" s="317"/>
      <c r="F140" s="301"/>
      <c r="G140" s="301"/>
    </row>
    <row r="141" spans="1:7" ht="12.75">
      <c r="A141" s="301"/>
      <c r="B141" s="301"/>
      <c r="C141" s="301"/>
      <c r="D141" s="301"/>
      <c r="E141" s="317"/>
      <c r="F141" s="301"/>
      <c r="G141" s="301"/>
    </row>
    <row r="142" spans="1:7" ht="12.75">
      <c r="A142" s="301"/>
      <c r="B142" s="301"/>
      <c r="C142" s="301"/>
      <c r="D142" s="301"/>
      <c r="E142" s="317"/>
      <c r="F142" s="301"/>
      <c r="G142" s="301"/>
    </row>
    <row r="143" spans="1:7" ht="12.75">
      <c r="A143" s="301"/>
      <c r="B143" s="301"/>
      <c r="C143" s="301"/>
      <c r="D143" s="301"/>
      <c r="E143" s="317"/>
      <c r="F143" s="301"/>
      <c r="G143" s="301"/>
    </row>
    <row r="144" spans="1:7" ht="12.75">
      <c r="A144" s="301"/>
      <c r="B144" s="301"/>
      <c r="C144" s="301"/>
      <c r="D144" s="301"/>
      <c r="E144" s="317"/>
      <c r="F144" s="301"/>
      <c r="G144" s="301"/>
    </row>
    <row r="145" spans="1:7" ht="12.75">
      <c r="A145" s="301"/>
      <c r="B145" s="301"/>
      <c r="C145" s="301"/>
      <c r="D145" s="301"/>
      <c r="E145" s="317"/>
      <c r="F145" s="301"/>
      <c r="G145" s="301"/>
    </row>
    <row r="146" spans="1:7" ht="12.75">
      <c r="A146" s="301"/>
      <c r="B146" s="301"/>
      <c r="C146" s="301"/>
      <c r="D146" s="301"/>
      <c r="E146" s="317"/>
      <c r="F146" s="301"/>
      <c r="G146" s="301"/>
    </row>
    <row r="147" spans="1:7" ht="12.75">
      <c r="A147" s="301"/>
      <c r="B147" s="301"/>
      <c r="C147" s="301"/>
      <c r="D147" s="301"/>
      <c r="E147" s="317"/>
      <c r="F147" s="301"/>
      <c r="G147" s="301"/>
    </row>
    <row r="148" spans="1:7" ht="12.75">
      <c r="A148" s="301"/>
      <c r="B148" s="301"/>
      <c r="C148" s="301"/>
      <c r="D148" s="301"/>
      <c r="E148" s="317"/>
      <c r="F148" s="301"/>
      <c r="G148" s="301"/>
    </row>
    <row r="149" spans="1:7" ht="12.75">
      <c r="A149" s="301"/>
      <c r="B149" s="301"/>
      <c r="C149" s="301"/>
      <c r="D149" s="301"/>
      <c r="E149" s="317"/>
      <c r="F149" s="301"/>
      <c r="G149" s="301"/>
    </row>
    <row r="150" spans="1:7" ht="12.75">
      <c r="A150" s="301"/>
      <c r="B150" s="301"/>
      <c r="C150" s="301"/>
      <c r="D150" s="301"/>
      <c r="E150" s="317"/>
      <c r="F150" s="301"/>
      <c r="G150" s="301"/>
    </row>
    <row r="151" spans="1:7" ht="12.75">
      <c r="A151" s="301"/>
      <c r="B151" s="301"/>
      <c r="C151" s="301"/>
      <c r="D151" s="301"/>
      <c r="E151" s="317"/>
      <c r="F151" s="301"/>
      <c r="G151" s="301"/>
    </row>
    <row r="152" spans="1:7" ht="12.75">
      <c r="A152" s="301"/>
      <c r="B152" s="301"/>
      <c r="C152" s="301"/>
      <c r="D152" s="301"/>
      <c r="E152" s="317"/>
      <c r="F152" s="301"/>
      <c r="G152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1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50390625" style="1" customWidth="1"/>
    <col min="5" max="5" width="13.50390625" style="1" customWidth="1"/>
    <col min="6" max="6" width="16.50390625" style="1" customWidth="1"/>
    <col min="7" max="7" width="15.375" style="1" customWidth="1"/>
    <col min="8" max="16384" width="9.125" style="1" customWidth="1"/>
  </cols>
  <sheetData>
    <row r="1" spans="1:7" ht="24.75" customHeight="1" thickBot="1">
      <c r="A1" s="101" t="s">
        <v>101</v>
      </c>
      <c r="B1" s="102"/>
      <c r="C1" s="102"/>
      <c r="D1" s="102"/>
      <c r="E1" s="102"/>
      <c r="F1" s="102"/>
      <c r="G1" s="102"/>
    </row>
    <row r="2" spans="1:7" ht="12.75" customHeight="1">
      <c r="A2" s="103" t="s">
        <v>32</v>
      </c>
      <c r="B2" s="104"/>
      <c r="C2" s="105" t="s">
        <v>261</v>
      </c>
      <c r="D2" s="105" t="s">
        <v>263</v>
      </c>
      <c r="E2" s="106"/>
      <c r="F2" s="107" t="s">
        <v>33</v>
      </c>
      <c r="G2" s="108"/>
    </row>
    <row r="3" spans="1:7" ht="3" customHeight="1" hidden="1">
      <c r="A3" s="109"/>
      <c r="B3" s="110"/>
      <c r="C3" s="111"/>
      <c r="D3" s="111"/>
      <c r="E3" s="112"/>
      <c r="F3" s="113"/>
      <c r="G3" s="114"/>
    </row>
    <row r="4" spans="1:7" ht="12" customHeight="1">
      <c r="A4" s="115" t="s">
        <v>34</v>
      </c>
      <c r="B4" s="110"/>
      <c r="C4" s="111"/>
      <c r="D4" s="111"/>
      <c r="E4" s="112"/>
      <c r="F4" s="113" t="s">
        <v>35</v>
      </c>
      <c r="G4" s="116"/>
    </row>
    <row r="5" spans="1:7" ht="12.9" customHeight="1">
      <c r="A5" s="117" t="s">
        <v>261</v>
      </c>
      <c r="B5" s="118"/>
      <c r="C5" s="119" t="s">
        <v>107</v>
      </c>
      <c r="D5" s="120"/>
      <c r="E5" s="118"/>
      <c r="F5" s="113" t="s">
        <v>36</v>
      </c>
      <c r="G5" s="114"/>
    </row>
    <row r="6" spans="1:15" ht="12.9" customHeight="1">
      <c r="A6" s="115" t="s">
        <v>37</v>
      </c>
      <c r="B6" s="110"/>
      <c r="C6" s="111"/>
      <c r="D6" s="111"/>
      <c r="E6" s="112"/>
      <c r="F6" s="121" t="s">
        <v>38</v>
      </c>
      <c r="G6" s="122"/>
      <c r="O6" s="123"/>
    </row>
    <row r="7" spans="1:7" ht="12.9" customHeight="1">
      <c r="A7" s="124" t="s">
        <v>98</v>
      </c>
      <c r="B7" s="125"/>
      <c r="C7" s="126" t="s">
        <v>103</v>
      </c>
      <c r="D7" s="127"/>
      <c r="E7" s="127"/>
      <c r="F7" s="128" t="s">
        <v>39</v>
      </c>
      <c r="G7" s="122">
        <f>IF(G6=0,,ROUND((F30+F32)/G6,1))</f>
        <v>0</v>
      </c>
    </row>
    <row r="8" spans="1:9" ht="12.75">
      <c r="A8" s="129" t="s">
        <v>40</v>
      </c>
      <c r="B8" s="113"/>
      <c r="C8" s="130"/>
      <c r="D8" s="130"/>
      <c r="E8" s="131"/>
      <c r="F8" s="132" t="s">
        <v>41</v>
      </c>
      <c r="G8" s="133"/>
      <c r="H8" s="134"/>
      <c r="I8" s="135"/>
    </row>
    <row r="9" spans="1:8" ht="12.75">
      <c r="A9" s="129" t="s">
        <v>42</v>
      </c>
      <c r="B9" s="113"/>
      <c r="C9" s="130"/>
      <c r="D9" s="130"/>
      <c r="E9" s="131"/>
      <c r="F9" s="113"/>
      <c r="G9" s="136"/>
      <c r="H9" s="137"/>
    </row>
    <row r="10" spans="1:8" ht="12.75">
      <c r="A10" s="129" t="s">
        <v>43</v>
      </c>
      <c r="B10" s="113"/>
      <c r="C10" s="130"/>
      <c r="D10" s="130"/>
      <c r="E10" s="130"/>
      <c r="F10" s="138"/>
      <c r="G10" s="139"/>
      <c r="H10" s="140"/>
    </row>
    <row r="11" spans="1:57" ht="13.5" customHeight="1">
      <c r="A11" s="129" t="s">
        <v>44</v>
      </c>
      <c r="B11" s="113"/>
      <c r="C11" s="130"/>
      <c r="D11" s="130"/>
      <c r="E11" s="130"/>
      <c r="F11" s="141" t="s">
        <v>45</v>
      </c>
      <c r="G11" s="142"/>
      <c r="H11" s="137"/>
      <c r="BA11" s="143"/>
      <c r="BB11" s="143"/>
      <c r="BC11" s="143"/>
      <c r="BD11" s="143"/>
      <c r="BE11" s="143"/>
    </row>
    <row r="12" spans="1:8" ht="12.75" customHeight="1">
      <c r="A12" s="144" t="s">
        <v>46</v>
      </c>
      <c r="B12" s="110"/>
      <c r="C12" s="145"/>
      <c r="D12" s="145"/>
      <c r="E12" s="145"/>
      <c r="F12" s="146" t="s">
        <v>47</v>
      </c>
      <c r="G12" s="147"/>
      <c r="H12" s="137"/>
    </row>
    <row r="13" spans="1:8" ht="28.5" customHeight="1" thickBot="1">
      <c r="A13" s="148" t="s">
        <v>48</v>
      </c>
      <c r="B13" s="149"/>
      <c r="C13" s="149"/>
      <c r="D13" s="149"/>
      <c r="E13" s="150"/>
      <c r="F13" s="150"/>
      <c r="G13" s="151"/>
      <c r="H13" s="137"/>
    </row>
    <row r="14" spans="1:7" ht="17.25" customHeight="1" thickBot="1">
      <c r="A14" s="152" t="s">
        <v>49</v>
      </c>
      <c r="B14" s="153"/>
      <c r="C14" s="154"/>
      <c r="D14" s="155" t="s">
        <v>50</v>
      </c>
      <c r="E14" s="156"/>
      <c r="F14" s="156"/>
      <c r="G14" s="154"/>
    </row>
    <row r="15" spans="1:7" ht="15.9" customHeight="1">
      <c r="A15" s="157"/>
      <c r="B15" s="158" t="s">
        <v>51</v>
      </c>
      <c r="C15" s="159">
        <f>'SL SL Rek'!E10</f>
        <v>0</v>
      </c>
      <c r="D15" s="160" t="str">
        <f>'SL SL Rek'!A15</f>
        <v>Ztížené výrobní podmínky</v>
      </c>
      <c r="E15" s="161"/>
      <c r="F15" s="162"/>
      <c r="G15" s="159">
        <f>'SL SL Rek'!I15</f>
        <v>0</v>
      </c>
    </row>
    <row r="16" spans="1:7" ht="15.9" customHeight="1">
      <c r="A16" s="157" t="s">
        <v>52</v>
      </c>
      <c r="B16" s="158" t="s">
        <v>53</v>
      </c>
      <c r="C16" s="159">
        <f>'SL SL Rek'!F10</f>
        <v>0</v>
      </c>
      <c r="D16" s="109" t="str">
        <f>'SL SL Rek'!A16</f>
        <v>Oborová přirážka</v>
      </c>
      <c r="E16" s="163"/>
      <c r="F16" s="164"/>
      <c r="G16" s="159">
        <f>'SL SL Rek'!I16</f>
        <v>0</v>
      </c>
    </row>
    <row r="17" spans="1:7" ht="15.9" customHeight="1">
      <c r="A17" s="157" t="s">
        <v>54</v>
      </c>
      <c r="B17" s="158" t="s">
        <v>55</v>
      </c>
      <c r="C17" s="159">
        <f>'SL SL Rek'!H10</f>
        <v>0</v>
      </c>
      <c r="D17" s="109" t="str">
        <f>'SL SL Rek'!A17</f>
        <v>Přesun stavebních kapacit</v>
      </c>
      <c r="E17" s="163"/>
      <c r="F17" s="164"/>
      <c r="G17" s="159">
        <f>'SL SL Rek'!I17</f>
        <v>0</v>
      </c>
    </row>
    <row r="18" spans="1:7" ht="15.9" customHeight="1">
      <c r="A18" s="165" t="s">
        <v>56</v>
      </c>
      <c r="B18" s="166" t="s">
        <v>57</v>
      </c>
      <c r="C18" s="159">
        <f>'SL SL Rek'!G10</f>
        <v>0</v>
      </c>
      <c r="D18" s="109" t="str">
        <f>'SL SL Rek'!A18</f>
        <v>Mimostaveništní doprava</v>
      </c>
      <c r="E18" s="163"/>
      <c r="F18" s="164"/>
      <c r="G18" s="159">
        <f>'SL SL Rek'!I18</f>
        <v>0</v>
      </c>
    </row>
    <row r="19" spans="1:7" ht="15.9" customHeight="1">
      <c r="A19" s="167" t="s">
        <v>58</v>
      </c>
      <c r="B19" s="158"/>
      <c r="C19" s="159">
        <f>SUM(C15:C18)</f>
        <v>0</v>
      </c>
      <c r="D19" s="109" t="str">
        <f>'SL SL Rek'!A19</f>
        <v>Zařízení staveniště</v>
      </c>
      <c r="E19" s="163"/>
      <c r="F19" s="164"/>
      <c r="G19" s="159">
        <f>'SL SL Rek'!I19</f>
        <v>0</v>
      </c>
    </row>
    <row r="20" spans="1:7" ht="15.9" customHeight="1">
      <c r="A20" s="167"/>
      <c r="B20" s="158"/>
      <c r="C20" s="159"/>
      <c r="D20" s="109" t="str">
        <f>'SL SL Rek'!A20</f>
        <v>Provoz investora</v>
      </c>
      <c r="E20" s="163"/>
      <c r="F20" s="164"/>
      <c r="G20" s="159">
        <f>'SL SL Rek'!I20</f>
        <v>0</v>
      </c>
    </row>
    <row r="21" spans="1:7" ht="15.9" customHeight="1">
      <c r="A21" s="167" t="s">
        <v>29</v>
      </c>
      <c r="B21" s="158"/>
      <c r="C21" s="159">
        <f>'SL SL Rek'!I10</f>
        <v>0</v>
      </c>
      <c r="D21" s="109" t="str">
        <f>'SL SL Rek'!A21</f>
        <v>Kompletační činnost (IČD)</v>
      </c>
      <c r="E21" s="163"/>
      <c r="F21" s="164"/>
      <c r="G21" s="159">
        <f>'SL SL Rek'!I21</f>
        <v>0</v>
      </c>
    </row>
    <row r="22" spans="1:7" ht="15.9" customHeight="1">
      <c r="A22" s="168" t="s">
        <v>59</v>
      </c>
      <c r="B22" s="137"/>
      <c r="C22" s="159">
        <f>C19+C21</f>
        <v>0</v>
      </c>
      <c r="D22" s="109" t="s">
        <v>60</v>
      </c>
      <c r="E22" s="163"/>
      <c r="F22" s="164"/>
      <c r="G22" s="159">
        <f>G23-SUM(G15:G21)</f>
        <v>0</v>
      </c>
    </row>
    <row r="23" spans="1:7" ht="15.9" customHeight="1" thickBot="1">
      <c r="A23" s="169" t="s">
        <v>61</v>
      </c>
      <c r="B23" s="170"/>
      <c r="C23" s="171">
        <f>C22+G23</f>
        <v>0</v>
      </c>
      <c r="D23" s="172" t="s">
        <v>62</v>
      </c>
      <c r="E23" s="173"/>
      <c r="F23" s="174"/>
      <c r="G23" s="159">
        <f>'SL SL Rek'!H23</f>
        <v>0</v>
      </c>
    </row>
    <row r="24" spans="1:7" ht="12.75">
      <c r="A24" s="175" t="s">
        <v>63</v>
      </c>
      <c r="B24" s="176"/>
      <c r="C24" s="177"/>
      <c r="D24" s="176" t="s">
        <v>64</v>
      </c>
      <c r="E24" s="176"/>
      <c r="F24" s="178" t="s">
        <v>65</v>
      </c>
      <c r="G24" s="179"/>
    </row>
    <row r="25" spans="1:7" ht="12.75">
      <c r="A25" s="168" t="s">
        <v>66</v>
      </c>
      <c r="B25" s="137"/>
      <c r="C25" s="180"/>
      <c r="D25" s="137" t="s">
        <v>66</v>
      </c>
      <c r="F25" s="181" t="s">
        <v>66</v>
      </c>
      <c r="G25" s="182"/>
    </row>
    <row r="26" spans="1:7" ht="37.5" customHeight="1">
      <c r="A26" s="168" t="s">
        <v>67</v>
      </c>
      <c r="B26" s="183"/>
      <c r="C26" s="180"/>
      <c r="D26" s="137" t="s">
        <v>67</v>
      </c>
      <c r="F26" s="181" t="s">
        <v>67</v>
      </c>
      <c r="G26" s="182"/>
    </row>
    <row r="27" spans="1:7" ht="12.75">
      <c r="A27" s="168"/>
      <c r="B27" s="184"/>
      <c r="C27" s="180"/>
      <c r="D27" s="137"/>
      <c r="F27" s="181"/>
      <c r="G27" s="182"/>
    </row>
    <row r="28" spans="1:7" ht="12.75">
      <c r="A28" s="168" t="s">
        <v>68</v>
      </c>
      <c r="B28" s="137"/>
      <c r="C28" s="180"/>
      <c r="D28" s="181" t="s">
        <v>69</v>
      </c>
      <c r="E28" s="180"/>
      <c r="F28" s="185" t="s">
        <v>69</v>
      </c>
      <c r="G28" s="182"/>
    </row>
    <row r="29" spans="1:7" ht="69" customHeight="1">
      <c r="A29" s="168"/>
      <c r="B29" s="137"/>
      <c r="C29" s="186"/>
      <c r="D29" s="187"/>
      <c r="E29" s="186"/>
      <c r="F29" s="137"/>
      <c r="G29" s="182"/>
    </row>
    <row r="30" spans="1:7" ht="12.75">
      <c r="A30" s="188" t="s">
        <v>11</v>
      </c>
      <c r="B30" s="189"/>
      <c r="C30" s="190">
        <v>15</v>
      </c>
      <c r="D30" s="189" t="s">
        <v>70</v>
      </c>
      <c r="E30" s="191"/>
      <c r="F30" s="192">
        <f>C23-F32</f>
        <v>0</v>
      </c>
      <c r="G30" s="193"/>
    </row>
    <row r="31" spans="1:7" ht="12.75">
      <c r="A31" s="188" t="s">
        <v>71</v>
      </c>
      <c r="B31" s="189"/>
      <c r="C31" s="190">
        <f>C30</f>
        <v>15</v>
      </c>
      <c r="D31" s="189" t="s">
        <v>72</v>
      </c>
      <c r="E31" s="191"/>
      <c r="F31" s="192">
        <f>ROUND(PRODUCT(F30,C31/100),0)</f>
        <v>0</v>
      </c>
      <c r="G31" s="193"/>
    </row>
    <row r="32" spans="1:7" ht="12.75">
      <c r="A32" s="188" t="s">
        <v>11</v>
      </c>
      <c r="B32" s="189"/>
      <c r="C32" s="190">
        <v>0</v>
      </c>
      <c r="D32" s="189" t="s">
        <v>72</v>
      </c>
      <c r="E32" s="191"/>
      <c r="F32" s="192">
        <v>0</v>
      </c>
      <c r="G32" s="193"/>
    </row>
    <row r="33" spans="1:7" ht="12.75">
      <c r="A33" s="188" t="s">
        <v>71</v>
      </c>
      <c r="B33" s="194"/>
      <c r="C33" s="195">
        <f>C32</f>
        <v>0</v>
      </c>
      <c r="D33" s="189" t="s">
        <v>72</v>
      </c>
      <c r="E33" s="164"/>
      <c r="F33" s="192">
        <f>ROUND(PRODUCT(F32,C33/100),0)</f>
        <v>0</v>
      </c>
      <c r="G33" s="193"/>
    </row>
    <row r="34" spans="1:7" s="201" customFormat="1" ht="19.5" customHeight="1" thickBot="1">
      <c r="A34" s="196" t="s">
        <v>73</v>
      </c>
      <c r="B34" s="197"/>
      <c r="C34" s="197"/>
      <c r="D34" s="197"/>
      <c r="E34" s="198"/>
      <c r="F34" s="199">
        <f>ROUND(SUM(F30:F33),0)</f>
        <v>0</v>
      </c>
      <c r="G34" s="200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202"/>
      <c r="C37" s="202"/>
      <c r="D37" s="202"/>
      <c r="E37" s="202"/>
      <c r="F37" s="202"/>
      <c r="G37" s="202"/>
      <c r="H37" s="1" t="s">
        <v>1</v>
      </c>
    </row>
    <row r="38" spans="1:8" ht="12.75" customHeight="1">
      <c r="A38" s="203"/>
      <c r="B38" s="202"/>
      <c r="C38" s="202"/>
      <c r="D38" s="202"/>
      <c r="E38" s="202"/>
      <c r="F38" s="202"/>
      <c r="G38" s="202"/>
      <c r="H38" s="1" t="s">
        <v>1</v>
      </c>
    </row>
    <row r="39" spans="1:8" ht="12.75">
      <c r="A39" s="203"/>
      <c r="B39" s="202"/>
      <c r="C39" s="202"/>
      <c r="D39" s="202"/>
      <c r="E39" s="202"/>
      <c r="F39" s="202"/>
      <c r="G39" s="202"/>
      <c r="H39" s="1" t="s">
        <v>1</v>
      </c>
    </row>
    <row r="40" spans="1:8" ht="12.75">
      <c r="A40" s="203"/>
      <c r="B40" s="202"/>
      <c r="C40" s="202"/>
      <c r="D40" s="202"/>
      <c r="E40" s="202"/>
      <c r="F40" s="202"/>
      <c r="G40" s="202"/>
      <c r="H40" s="1" t="s">
        <v>1</v>
      </c>
    </row>
    <row r="41" spans="1:8" ht="12.75">
      <c r="A41" s="203"/>
      <c r="B41" s="202"/>
      <c r="C41" s="202"/>
      <c r="D41" s="202"/>
      <c r="E41" s="202"/>
      <c r="F41" s="202"/>
      <c r="G41" s="202"/>
      <c r="H41" s="1" t="s">
        <v>1</v>
      </c>
    </row>
    <row r="42" spans="1:8" ht="12.75">
      <c r="A42" s="203"/>
      <c r="B42" s="202"/>
      <c r="C42" s="202"/>
      <c r="D42" s="202"/>
      <c r="E42" s="202"/>
      <c r="F42" s="202"/>
      <c r="G42" s="202"/>
      <c r="H42" s="1" t="s">
        <v>1</v>
      </c>
    </row>
    <row r="43" spans="1:8" ht="12.75">
      <c r="A43" s="203"/>
      <c r="B43" s="202"/>
      <c r="C43" s="202"/>
      <c r="D43" s="202"/>
      <c r="E43" s="202"/>
      <c r="F43" s="202"/>
      <c r="G43" s="202"/>
      <c r="H43" s="1" t="s">
        <v>1</v>
      </c>
    </row>
    <row r="44" spans="1:8" ht="12.75" customHeight="1">
      <c r="A44" s="203"/>
      <c r="B44" s="202"/>
      <c r="C44" s="202"/>
      <c r="D44" s="202"/>
      <c r="E44" s="202"/>
      <c r="F44" s="202"/>
      <c r="G44" s="202"/>
      <c r="H44" s="1" t="s">
        <v>1</v>
      </c>
    </row>
    <row r="45" spans="1:8" ht="12.75" customHeight="1">
      <c r="A45" s="203"/>
      <c r="B45" s="202"/>
      <c r="C45" s="202"/>
      <c r="D45" s="202"/>
      <c r="E45" s="202"/>
      <c r="F45" s="202"/>
      <c r="G45" s="202"/>
      <c r="H45" s="1" t="s">
        <v>1</v>
      </c>
    </row>
    <row r="46" spans="2:7" ht="12.75">
      <c r="B46" s="204"/>
      <c r="C46" s="204"/>
      <c r="D46" s="204"/>
      <c r="E46" s="204"/>
      <c r="F46" s="204"/>
      <c r="G46" s="204"/>
    </row>
    <row r="47" spans="2:7" ht="12.75">
      <c r="B47" s="204"/>
      <c r="C47" s="204"/>
      <c r="D47" s="204"/>
      <c r="E47" s="204"/>
      <c r="F47" s="204"/>
      <c r="G47" s="204"/>
    </row>
    <row r="48" spans="2:7" ht="12.75">
      <c r="B48" s="204"/>
      <c r="C48" s="204"/>
      <c r="D48" s="204"/>
      <c r="E48" s="204"/>
      <c r="F48" s="204"/>
      <c r="G48" s="204"/>
    </row>
    <row r="49" spans="2:7" ht="12.75">
      <c r="B49" s="204"/>
      <c r="C49" s="204"/>
      <c r="D49" s="204"/>
      <c r="E49" s="204"/>
      <c r="F49" s="204"/>
      <c r="G49" s="204"/>
    </row>
    <row r="50" spans="2:7" ht="12.75">
      <c r="B50" s="204"/>
      <c r="C50" s="204"/>
      <c r="D50" s="204"/>
      <c r="E50" s="204"/>
      <c r="F50" s="204"/>
      <c r="G50" s="204"/>
    </row>
    <row r="51" spans="2:7" ht="12.75">
      <c r="B51" s="204"/>
      <c r="C51" s="204"/>
      <c r="D51" s="204"/>
      <c r="E51" s="204"/>
      <c r="F51" s="204"/>
      <c r="G51" s="204"/>
    </row>
  </sheetData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4"/>
  <sheetViews>
    <sheetView workbookViewId="0" topLeftCell="A1">
      <selection activeCell="A1" sqref="A1:B1"/>
    </sheetView>
  </sheetViews>
  <sheetFormatPr defaultColWidth="9.125" defaultRowHeight="12.75"/>
  <cols>
    <col min="1" max="1" width="5.875" style="1" customWidth="1"/>
    <col min="2" max="2" width="6.125" style="1" customWidth="1"/>
    <col min="3" max="3" width="11.50390625" style="1" customWidth="1"/>
    <col min="4" max="4" width="15.875" style="1" customWidth="1"/>
    <col min="5" max="5" width="11.375" style="1" customWidth="1"/>
    <col min="6" max="6" width="10.875" style="1" customWidth="1"/>
    <col min="7" max="7" width="11.00390625" style="1" customWidth="1"/>
    <col min="8" max="8" width="11.125" style="1" customWidth="1"/>
    <col min="9" max="9" width="10.625" style="1" customWidth="1"/>
    <col min="10" max="16384" width="9.125" style="1" customWidth="1"/>
  </cols>
  <sheetData>
    <row r="1" spans="1:9" ht="13.8" thickTop="1">
      <c r="A1" s="205" t="s">
        <v>2</v>
      </c>
      <c r="B1" s="206"/>
      <c r="C1" s="207" t="s">
        <v>104</v>
      </c>
      <c r="D1" s="208"/>
      <c r="E1" s="209"/>
      <c r="F1" s="208"/>
      <c r="G1" s="210" t="s">
        <v>75</v>
      </c>
      <c r="H1" s="211" t="s">
        <v>261</v>
      </c>
      <c r="I1" s="212"/>
    </row>
    <row r="2" spans="1:9" ht="13.8" thickBot="1">
      <c r="A2" s="213" t="s">
        <v>76</v>
      </c>
      <c r="B2" s="214"/>
      <c r="C2" s="215" t="s">
        <v>262</v>
      </c>
      <c r="D2" s="216"/>
      <c r="E2" s="217"/>
      <c r="F2" s="216"/>
      <c r="G2" s="218" t="s">
        <v>263</v>
      </c>
      <c r="H2" s="219"/>
      <c r="I2" s="220"/>
    </row>
    <row r="3" ht="13.8" thickTop="1">
      <c r="F3" s="137"/>
    </row>
    <row r="4" spans="1:9" ht="19.5" customHeight="1">
      <c r="A4" s="221" t="s">
        <v>77</v>
      </c>
      <c r="B4" s="222"/>
      <c r="C4" s="222"/>
      <c r="D4" s="222"/>
      <c r="E4" s="223"/>
      <c r="F4" s="222"/>
      <c r="G4" s="222"/>
      <c r="H4" s="222"/>
      <c r="I4" s="222"/>
    </row>
    <row r="5" ht="13.8" thickBot="1"/>
    <row r="6" spans="1:9" s="137" customFormat="1" ht="13.8" thickBot="1">
      <c r="A6" s="224"/>
      <c r="B6" s="225" t="s">
        <v>78</v>
      </c>
      <c r="C6" s="225"/>
      <c r="D6" s="226"/>
      <c r="E6" s="227" t="s">
        <v>25</v>
      </c>
      <c r="F6" s="228" t="s">
        <v>26</v>
      </c>
      <c r="G6" s="228" t="s">
        <v>27</v>
      </c>
      <c r="H6" s="228" t="s">
        <v>28</v>
      </c>
      <c r="I6" s="229" t="s">
        <v>29</v>
      </c>
    </row>
    <row r="7" spans="1:9" s="137" customFormat="1" ht="12.75">
      <c r="A7" s="318" t="str">
        <f>'SL SL Pol'!B7</f>
        <v>97</v>
      </c>
      <c r="B7" s="70" t="str">
        <f>'SL SL Pol'!C7</f>
        <v>Prorážení otvorů</v>
      </c>
      <c r="D7" s="230"/>
      <c r="E7" s="319">
        <f>'SL SL Pol'!BA12</f>
        <v>0</v>
      </c>
      <c r="F7" s="320">
        <f>'SL SL Pol'!BB12</f>
        <v>0</v>
      </c>
      <c r="G7" s="320">
        <f>'SL SL Pol'!BC12</f>
        <v>0</v>
      </c>
      <c r="H7" s="320">
        <f>'SL SL Pol'!BD12</f>
        <v>0</v>
      </c>
      <c r="I7" s="321">
        <f>'SL SL Pol'!BE12</f>
        <v>0</v>
      </c>
    </row>
    <row r="8" spans="1:9" s="137" customFormat="1" ht="12.75">
      <c r="A8" s="318" t="str">
        <f>'SL SL Pol'!B13</f>
        <v>M21</v>
      </c>
      <c r="B8" s="70" t="str">
        <f>'SL SL Pol'!C13</f>
        <v>Elektromontáže</v>
      </c>
      <c r="D8" s="230"/>
      <c r="E8" s="319">
        <f>'SL SL Pol'!BA19</f>
        <v>0</v>
      </c>
      <c r="F8" s="320">
        <f>'SL SL Pol'!BB19</f>
        <v>0</v>
      </c>
      <c r="G8" s="320">
        <f>'SL SL Pol'!BC19</f>
        <v>0</v>
      </c>
      <c r="H8" s="320">
        <f>'SL SL Pol'!BD19</f>
        <v>0</v>
      </c>
      <c r="I8" s="321">
        <f>'SL SL Pol'!BE19</f>
        <v>0</v>
      </c>
    </row>
    <row r="9" spans="1:9" s="137" customFormat="1" ht="13.8" thickBot="1">
      <c r="A9" s="318" t="str">
        <f>'SL SL Pol'!B20</f>
        <v>M22</v>
      </c>
      <c r="B9" s="70" t="str">
        <f>'SL SL Pol'!C20</f>
        <v>Montáž sdělovací a zabezp. techniky</v>
      </c>
      <c r="D9" s="230"/>
      <c r="E9" s="319">
        <f>'SL SL Pol'!BA36</f>
        <v>0</v>
      </c>
      <c r="F9" s="320">
        <f>'SL SL Pol'!BB36</f>
        <v>0</v>
      </c>
      <c r="G9" s="320">
        <f>'SL SL Pol'!BC36</f>
        <v>0</v>
      </c>
      <c r="H9" s="320">
        <f>'SL SL Pol'!BD36</f>
        <v>0</v>
      </c>
      <c r="I9" s="321">
        <f>'SL SL Pol'!BE36</f>
        <v>0</v>
      </c>
    </row>
    <row r="10" spans="1:9" s="14" customFormat="1" ht="13.8" thickBot="1">
      <c r="A10" s="231"/>
      <c r="B10" s="232" t="s">
        <v>79</v>
      </c>
      <c r="C10" s="232"/>
      <c r="D10" s="233"/>
      <c r="E10" s="234">
        <f>SUM(E7:E9)</f>
        <v>0</v>
      </c>
      <c r="F10" s="235">
        <f>SUM(F7:F9)</f>
        <v>0</v>
      </c>
      <c r="G10" s="235">
        <f>SUM(G7:G9)</f>
        <v>0</v>
      </c>
      <c r="H10" s="235">
        <f>SUM(H7:H9)</f>
        <v>0</v>
      </c>
      <c r="I10" s="236">
        <f>SUM(I7:I9)</f>
        <v>0</v>
      </c>
    </row>
    <row r="11" spans="1:9" ht="12.75">
      <c r="A11" s="137"/>
      <c r="B11" s="137"/>
      <c r="C11" s="137"/>
      <c r="D11" s="137"/>
      <c r="E11" s="137"/>
      <c r="F11" s="137"/>
      <c r="G11" s="137"/>
      <c r="H11" s="137"/>
      <c r="I11" s="137"/>
    </row>
    <row r="12" spans="1:57" ht="19.5" customHeight="1">
      <c r="A12" s="222" t="s">
        <v>80</v>
      </c>
      <c r="B12" s="222"/>
      <c r="C12" s="222"/>
      <c r="D12" s="222"/>
      <c r="E12" s="222"/>
      <c r="F12" s="222"/>
      <c r="G12" s="237"/>
      <c r="H12" s="222"/>
      <c r="I12" s="222"/>
      <c r="BA12" s="143"/>
      <c r="BB12" s="143"/>
      <c r="BC12" s="143"/>
      <c r="BD12" s="143"/>
      <c r="BE12" s="143"/>
    </row>
    <row r="13" ht="13.8" thickBot="1"/>
    <row r="14" spans="1:9" ht="12.75">
      <c r="A14" s="175" t="s">
        <v>81</v>
      </c>
      <c r="B14" s="176"/>
      <c r="C14" s="176"/>
      <c r="D14" s="238"/>
      <c r="E14" s="239" t="s">
        <v>82</v>
      </c>
      <c r="F14" s="240" t="s">
        <v>12</v>
      </c>
      <c r="G14" s="241" t="s">
        <v>83</v>
      </c>
      <c r="H14" s="242"/>
      <c r="I14" s="243" t="s">
        <v>82</v>
      </c>
    </row>
    <row r="15" spans="1:53" ht="12.75">
      <c r="A15" s="167" t="s">
        <v>252</v>
      </c>
      <c r="B15" s="158"/>
      <c r="C15" s="158"/>
      <c r="D15" s="244"/>
      <c r="E15" s="245"/>
      <c r="F15" s="246"/>
      <c r="G15" s="247">
        <v>0</v>
      </c>
      <c r="H15" s="248"/>
      <c r="I15" s="249">
        <f>E15+F15*G15/100</f>
        <v>0</v>
      </c>
      <c r="BA15" s="1">
        <v>0</v>
      </c>
    </row>
    <row r="16" spans="1:53" ht="12.75">
      <c r="A16" s="167" t="s">
        <v>253</v>
      </c>
      <c r="B16" s="158"/>
      <c r="C16" s="158"/>
      <c r="D16" s="244"/>
      <c r="E16" s="245"/>
      <c r="F16" s="246"/>
      <c r="G16" s="247">
        <v>0</v>
      </c>
      <c r="H16" s="248"/>
      <c r="I16" s="249">
        <f>E16+F16*G16/100</f>
        <v>0</v>
      </c>
      <c r="BA16" s="1">
        <v>0</v>
      </c>
    </row>
    <row r="17" spans="1:53" ht="12.75">
      <c r="A17" s="167" t="s">
        <v>254</v>
      </c>
      <c r="B17" s="158"/>
      <c r="C17" s="158"/>
      <c r="D17" s="244"/>
      <c r="E17" s="245"/>
      <c r="F17" s="246"/>
      <c r="G17" s="247">
        <v>0</v>
      </c>
      <c r="H17" s="248"/>
      <c r="I17" s="249">
        <f>E17+F17*G17/100</f>
        <v>0</v>
      </c>
      <c r="BA17" s="1">
        <v>0</v>
      </c>
    </row>
    <row r="18" spans="1:53" ht="12.75">
      <c r="A18" s="167" t="s">
        <v>255</v>
      </c>
      <c r="B18" s="158"/>
      <c r="C18" s="158"/>
      <c r="D18" s="244"/>
      <c r="E18" s="245"/>
      <c r="F18" s="246"/>
      <c r="G18" s="247">
        <v>0</v>
      </c>
      <c r="H18" s="248"/>
      <c r="I18" s="249">
        <f>E18+F18*G18/100</f>
        <v>0</v>
      </c>
      <c r="BA18" s="1">
        <v>0</v>
      </c>
    </row>
    <row r="19" spans="1:53" ht="12.75">
      <c r="A19" s="167" t="s">
        <v>256</v>
      </c>
      <c r="B19" s="158"/>
      <c r="C19" s="158"/>
      <c r="D19" s="244"/>
      <c r="E19" s="245"/>
      <c r="F19" s="246"/>
      <c r="G19" s="247">
        <v>0</v>
      </c>
      <c r="H19" s="248"/>
      <c r="I19" s="249">
        <f>E19+F19*G19/100</f>
        <v>0</v>
      </c>
      <c r="BA19" s="1">
        <v>1</v>
      </c>
    </row>
    <row r="20" spans="1:53" ht="12.75">
      <c r="A20" s="167" t="s">
        <v>257</v>
      </c>
      <c r="B20" s="158"/>
      <c r="C20" s="158"/>
      <c r="D20" s="244"/>
      <c r="E20" s="245"/>
      <c r="F20" s="246"/>
      <c r="G20" s="247">
        <v>0</v>
      </c>
      <c r="H20" s="248"/>
      <c r="I20" s="249">
        <f>E20+F20*G20/100</f>
        <v>0</v>
      </c>
      <c r="BA20" s="1">
        <v>1</v>
      </c>
    </row>
    <row r="21" spans="1:53" ht="12.75">
      <c r="A21" s="167" t="s">
        <v>258</v>
      </c>
      <c r="B21" s="158"/>
      <c r="C21" s="158"/>
      <c r="D21" s="244"/>
      <c r="E21" s="245"/>
      <c r="F21" s="246"/>
      <c r="G21" s="247">
        <v>0</v>
      </c>
      <c r="H21" s="248"/>
      <c r="I21" s="249">
        <f>E21+F21*G21/100</f>
        <v>0</v>
      </c>
      <c r="BA21" s="1">
        <v>2</v>
      </c>
    </row>
    <row r="22" spans="1:53" ht="12.75">
      <c r="A22" s="167" t="s">
        <v>259</v>
      </c>
      <c r="B22" s="158"/>
      <c r="C22" s="158"/>
      <c r="D22" s="244"/>
      <c r="E22" s="245"/>
      <c r="F22" s="246"/>
      <c r="G22" s="247">
        <v>0</v>
      </c>
      <c r="H22" s="248"/>
      <c r="I22" s="249">
        <f>E22+F22*G22/100</f>
        <v>0</v>
      </c>
      <c r="BA22" s="1">
        <v>2</v>
      </c>
    </row>
    <row r="23" spans="1:9" ht="13.8" thickBot="1">
      <c r="A23" s="250"/>
      <c r="B23" s="251" t="s">
        <v>84</v>
      </c>
      <c r="C23" s="252"/>
      <c r="D23" s="253"/>
      <c r="E23" s="254"/>
      <c r="F23" s="255"/>
      <c r="G23" s="255"/>
      <c r="H23" s="256">
        <f>SUM(I15:I22)</f>
        <v>0</v>
      </c>
      <c r="I23" s="257"/>
    </row>
    <row r="25" spans="2:9" ht="12.75">
      <c r="B25" s="14"/>
      <c r="F25" s="258"/>
      <c r="G25" s="259"/>
      <c r="H25" s="259"/>
      <c r="I25" s="54"/>
    </row>
    <row r="26" spans="6:9" ht="12.75">
      <c r="F26" s="258"/>
      <c r="G26" s="259"/>
      <c r="H26" s="259"/>
      <c r="I26" s="54"/>
    </row>
    <row r="27" spans="6:9" ht="12.75">
      <c r="F27" s="258"/>
      <c r="G27" s="259"/>
      <c r="H27" s="259"/>
      <c r="I27" s="54"/>
    </row>
    <row r="28" spans="6:9" ht="12.75">
      <c r="F28" s="258"/>
      <c r="G28" s="259"/>
      <c r="H28" s="259"/>
      <c r="I28" s="54"/>
    </row>
    <row r="29" spans="6:9" ht="12.75">
      <c r="F29" s="258"/>
      <c r="G29" s="259"/>
      <c r="H29" s="259"/>
      <c r="I29" s="54"/>
    </row>
    <row r="30" spans="6:9" ht="12.75">
      <c r="F30" s="258"/>
      <c r="G30" s="259"/>
      <c r="H30" s="259"/>
      <c r="I30" s="54"/>
    </row>
    <row r="31" spans="6:9" ht="12.75">
      <c r="F31" s="258"/>
      <c r="G31" s="259"/>
      <c r="H31" s="259"/>
      <c r="I31" s="54"/>
    </row>
    <row r="32" spans="6:9" ht="12.75">
      <c r="F32" s="258"/>
      <c r="G32" s="259"/>
      <c r="H32" s="259"/>
      <c r="I32" s="54"/>
    </row>
    <row r="33" spans="6:9" ht="12.75">
      <c r="F33" s="258"/>
      <c r="G33" s="259"/>
      <c r="H33" s="259"/>
      <c r="I33" s="54"/>
    </row>
    <row r="34" spans="6:9" ht="12.75">
      <c r="F34" s="258"/>
      <c r="G34" s="259"/>
      <c r="H34" s="259"/>
      <c r="I34" s="54"/>
    </row>
    <row r="35" spans="6:9" ht="12.75">
      <c r="F35" s="258"/>
      <c r="G35" s="259"/>
      <c r="H35" s="259"/>
      <c r="I35" s="54"/>
    </row>
    <row r="36" spans="6:9" ht="12.75">
      <c r="F36" s="258"/>
      <c r="G36" s="259"/>
      <c r="H36" s="259"/>
      <c r="I36" s="54"/>
    </row>
    <row r="37" spans="6:9" ht="12.75">
      <c r="F37" s="258"/>
      <c r="G37" s="259"/>
      <c r="H37" s="259"/>
      <c r="I37" s="54"/>
    </row>
    <row r="38" spans="6:9" ht="12.75">
      <c r="F38" s="258"/>
      <c r="G38" s="259"/>
      <c r="H38" s="259"/>
      <c r="I38" s="54"/>
    </row>
    <row r="39" spans="6:9" ht="12.75">
      <c r="F39" s="258"/>
      <c r="G39" s="259"/>
      <c r="H39" s="259"/>
      <c r="I39" s="54"/>
    </row>
    <row r="40" spans="6:9" ht="12.75">
      <c r="F40" s="258"/>
      <c r="G40" s="259"/>
      <c r="H40" s="259"/>
      <c r="I40" s="54"/>
    </row>
    <row r="41" spans="6:9" ht="12.75">
      <c r="F41" s="258"/>
      <c r="G41" s="259"/>
      <c r="H41" s="259"/>
      <c r="I41" s="54"/>
    </row>
    <row r="42" spans="6:9" ht="12.75">
      <c r="F42" s="258"/>
      <c r="G42" s="259"/>
      <c r="H42" s="259"/>
      <c r="I42" s="54"/>
    </row>
    <row r="43" spans="6:9" ht="12.75">
      <c r="F43" s="258"/>
      <c r="G43" s="259"/>
      <c r="H43" s="259"/>
      <c r="I43" s="54"/>
    </row>
    <row r="44" spans="6:9" ht="12.75">
      <c r="F44" s="258"/>
      <c r="G44" s="259"/>
      <c r="H44" s="259"/>
      <c r="I44" s="54"/>
    </row>
    <row r="45" spans="6:9" ht="12.75">
      <c r="F45" s="258"/>
      <c r="G45" s="259"/>
      <c r="H45" s="259"/>
      <c r="I45" s="54"/>
    </row>
    <row r="46" spans="6:9" ht="12.75">
      <c r="F46" s="258"/>
      <c r="G46" s="259"/>
      <c r="H46" s="259"/>
      <c r="I46" s="54"/>
    </row>
    <row r="47" spans="6:9" ht="12.75">
      <c r="F47" s="258"/>
      <c r="G47" s="259"/>
      <c r="H47" s="259"/>
      <c r="I47" s="54"/>
    </row>
    <row r="48" spans="6:9" ht="12.75">
      <c r="F48" s="258"/>
      <c r="G48" s="259"/>
      <c r="H48" s="259"/>
      <c r="I48" s="54"/>
    </row>
    <row r="49" spans="6:9" ht="12.75">
      <c r="F49" s="258"/>
      <c r="G49" s="259"/>
      <c r="H49" s="259"/>
      <c r="I49" s="54"/>
    </row>
    <row r="50" spans="6:9" ht="12.75">
      <c r="F50" s="258"/>
      <c r="G50" s="259"/>
      <c r="H50" s="259"/>
      <c r="I50" s="54"/>
    </row>
    <row r="51" spans="6:9" ht="12.75">
      <c r="F51" s="258"/>
      <c r="G51" s="259"/>
      <c r="H51" s="259"/>
      <c r="I51" s="54"/>
    </row>
    <row r="52" spans="6:9" ht="12.75">
      <c r="F52" s="258"/>
      <c r="G52" s="259"/>
      <c r="H52" s="259"/>
      <c r="I52" s="54"/>
    </row>
    <row r="53" spans="6:9" ht="12.75">
      <c r="F53" s="258"/>
      <c r="G53" s="259"/>
      <c r="H53" s="259"/>
      <c r="I53" s="54"/>
    </row>
    <row r="54" spans="6:9" ht="12.75">
      <c r="F54" s="258"/>
      <c r="G54" s="259"/>
      <c r="H54" s="259"/>
      <c r="I54" s="54"/>
    </row>
    <row r="55" spans="6:9" ht="12.75">
      <c r="F55" s="258"/>
      <c r="G55" s="259"/>
      <c r="H55" s="259"/>
      <c r="I55" s="54"/>
    </row>
    <row r="56" spans="6:9" ht="12.75">
      <c r="F56" s="258"/>
      <c r="G56" s="259"/>
      <c r="H56" s="259"/>
      <c r="I56" s="54"/>
    </row>
    <row r="57" spans="6:9" ht="12.75">
      <c r="F57" s="258"/>
      <c r="G57" s="259"/>
      <c r="H57" s="259"/>
      <c r="I57" s="54"/>
    </row>
    <row r="58" spans="6:9" ht="12.75">
      <c r="F58" s="258"/>
      <c r="G58" s="259"/>
      <c r="H58" s="259"/>
      <c r="I58" s="54"/>
    </row>
    <row r="59" spans="6:9" ht="12.75">
      <c r="F59" s="258"/>
      <c r="G59" s="259"/>
      <c r="H59" s="259"/>
      <c r="I59" s="54"/>
    </row>
    <row r="60" spans="6:9" ht="12.75">
      <c r="F60" s="258"/>
      <c r="G60" s="259"/>
      <c r="H60" s="259"/>
      <c r="I60" s="54"/>
    </row>
    <row r="61" spans="6:9" ht="12.75">
      <c r="F61" s="258"/>
      <c r="G61" s="259"/>
      <c r="H61" s="259"/>
      <c r="I61" s="54"/>
    </row>
    <row r="62" spans="6:9" ht="12.75">
      <c r="F62" s="258"/>
      <c r="G62" s="259"/>
      <c r="H62" s="259"/>
      <c r="I62" s="54"/>
    </row>
    <row r="63" spans="6:9" ht="12.75">
      <c r="F63" s="258"/>
      <c r="G63" s="259"/>
      <c r="H63" s="259"/>
      <c r="I63" s="54"/>
    </row>
    <row r="64" spans="6:9" ht="12.75">
      <c r="F64" s="258"/>
      <c r="G64" s="259"/>
      <c r="H64" s="259"/>
      <c r="I64" s="54"/>
    </row>
    <row r="65" spans="6:9" ht="12.75">
      <c r="F65" s="258"/>
      <c r="G65" s="259"/>
      <c r="H65" s="259"/>
      <c r="I65" s="54"/>
    </row>
    <row r="66" spans="6:9" ht="12.75">
      <c r="F66" s="258"/>
      <c r="G66" s="259"/>
      <c r="H66" s="259"/>
      <c r="I66" s="54"/>
    </row>
    <row r="67" spans="6:9" ht="12.75">
      <c r="F67" s="258"/>
      <c r="G67" s="259"/>
      <c r="H67" s="259"/>
      <c r="I67" s="54"/>
    </row>
    <row r="68" spans="6:9" ht="12.75">
      <c r="F68" s="258"/>
      <c r="G68" s="259"/>
      <c r="H68" s="259"/>
      <c r="I68" s="54"/>
    </row>
    <row r="69" spans="6:9" ht="12.75">
      <c r="F69" s="258"/>
      <c r="G69" s="259"/>
      <c r="H69" s="259"/>
      <c r="I69" s="54"/>
    </row>
    <row r="70" spans="6:9" ht="12.75">
      <c r="F70" s="258"/>
      <c r="G70" s="259"/>
      <c r="H70" s="259"/>
      <c r="I70" s="54"/>
    </row>
    <row r="71" spans="6:9" ht="12.75">
      <c r="F71" s="258"/>
      <c r="G71" s="259"/>
      <c r="H71" s="259"/>
      <c r="I71" s="54"/>
    </row>
    <row r="72" spans="6:9" ht="12.75">
      <c r="F72" s="258"/>
      <c r="G72" s="259"/>
      <c r="H72" s="259"/>
      <c r="I72" s="54"/>
    </row>
    <row r="73" spans="6:9" ht="12.75">
      <c r="F73" s="258"/>
      <c r="G73" s="259"/>
      <c r="H73" s="259"/>
      <c r="I73" s="54"/>
    </row>
    <row r="74" spans="6:9" ht="12.75">
      <c r="F74" s="258"/>
      <c r="G74" s="259"/>
      <c r="H74" s="259"/>
      <c r="I74" s="54"/>
    </row>
  </sheetData>
  <mergeCells count="4">
    <mergeCell ref="A1:B1"/>
    <mergeCell ref="A2:B2"/>
    <mergeCell ref="G2:I2"/>
    <mergeCell ref="H23:I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9"/>
  <sheetViews>
    <sheetView showGridLines="0" showZeros="0" zoomScaleSheetLayoutView="100" workbookViewId="0" topLeftCell="A1">
      <selection activeCell="J1" sqref="J1:J65536 K1:K65536"/>
    </sheetView>
  </sheetViews>
  <sheetFormatPr defaultColWidth="9.125" defaultRowHeight="12.75"/>
  <cols>
    <col min="1" max="1" width="4.50390625" style="261" customWidth="1"/>
    <col min="2" max="2" width="11.50390625" style="261" customWidth="1"/>
    <col min="3" max="3" width="40.50390625" style="261" customWidth="1"/>
    <col min="4" max="4" width="5.50390625" style="261" customWidth="1"/>
    <col min="5" max="5" width="8.50390625" style="275" customWidth="1"/>
    <col min="6" max="6" width="9.875" style="261" customWidth="1"/>
    <col min="7" max="7" width="13.875" style="261" customWidth="1"/>
    <col min="8" max="8" width="11.625" style="261" hidden="1" customWidth="1"/>
    <col min="9" max="9" width="11.50390625" style="261" hidden="1" customWidth="1"/>
    <col min="10" max="10" width="11.00390625" style="261" hidden="1" customWidth="1"/>
    <col min="11" max="11" width="10.50390625" style="261" hidden="1" customWidth="1"/>
    <col min="12" max="12" width="75.25390625" style="261" customWidth="1"/>
    <col min="13" max="13" width="45.25390625" style="261" customWidth="1"/>
    <col min="14" max="16384" width="9.125" style="261" customWidth="1"/>
  </cols>
  <sheetData>
    <row r="1" spans="1:7" ht="15.6">
      <c r="A1" s="260" t="s">
        <v>102</v>
      </c>
      <c r="B1" s="260"/>
      <c r="C1" s="260"/>
      <c r="D1" s="260"/>
      <c r="E1" s="260"/>
      <c r="F1" s="260"/>
      <c r="G1" s="260"/>
    </row>
    <row r="2" spans="2:7" ht="14.25" customHeight="1" thickBot="1">
      <c r="B2" s="262"/>
      <c r="C2" s="263"/>
      <c r="D2" s="263"/>
      <c r="E2" s="264"/>
      <c r="F2" s="263"/>
      <c r="G2" s="263"/>
    </row>
    <row r="3" spans="1:7" ht="13.8" thickTop="1">
      <c r="A3" s="205" t="s">
        <v>2</v>
      </c>
      <c r="B3" s="206"/>
      <c r="C3" s="207" t="s">
        <v>104</v>
      </c>
      <c r="D3" s="265"/>
      <c r="E3" s="266" t="s">
        <v>85</v>
      </c>
      <c r="F3" s="267" t="str">
        <f>'SL SL Rek'!H1</f>
        <v>SL</v>
      </c>
      <c r="G3" s="268"/>
    </row>
    <row r="4" spans="1:7" ht="13.8" thickBot="1">
      <c r="A4" s="269" t="s">
        <v>76</v>
      </c>
      <c r="B4" s="214"/>
      <c r="C4" s="215" t="s">
        <v>262</v>
      </c>
      <c r="D4" s="270"/>
      <c r="E4" s="271" t="str">
        <f>'SL SL Rek'!G2</f>
        <v>ZŠ Hlubčická</v>
      </c>
      <c r="F4" s="272"/>
      <c r="G4" s="273"/>
    </row>
    <row r="5" spans="1:7" ht="13.8" thickTop="1">
      <c r="A5" s="274"/>
      <c r="G5" s="276"/>
    </row>
    <row r="6" spans="1:11" ht="27" customHeight="1">
      <c r="A6" s="277" t="s">
        <v>86</v>
      </c>
      <c r="B6" s="278" t="s">
        <v>87</v>
      </c>
      <c r="C6" s="278" t="s">
        <v>88</v>
      </c>
      <c r="D6" s="278" t="s">
        <v>89</v>
      </c>
      <c r="E6" s="279" t="s">
        <v>90</v>
      </c>
      <c r="F6" s="278" t="s">
        <v>91</v>
      </c>
      <c r="G6" s="280" t="s">
        <v>92</v>
      </c>
      <c r="H6" s="281" t="s">
        <v>93</v>
      </c>
      <c r="I6" s="281" t="s">
        <v>94</v>
      </c>
      <c r="J6" s="281" t="s">
        <v>95</v>
      </c>
      <c r="K6" s="281" t="s">
        <v>96</v>
      </c>
    </row>
    <row r="7" spans="1:15" ht="12.75">
      <c r="A7" s="282" t="s">
        <v>97</v>
      </c>
      <c r="B7" s="283" t="s">
        <v>117</v>
      </c>
      <c r="C7" s="284" t="s">
        <v>118</v>
      </c>
      <c r="D7" s="285"/>
      <c r="E7" s="286"/>
      <c r="F7" s="286"/>
      <c r="G7" s="287"/>
      <c r="H7" s="288"/>
      <c r="I7" s="289"/>
      <c r="J7" s="290"/>
      <c r="K7" s="291"/>
      <c r="O7" s="292">
        <v>1</v>
      </c>
    </row>
    <row r="8" spans="1:80" ht="12.75">
      <c r="A8" s="293">
        <v>1</v>
      </c>
      <c r="B8" s="294" t="s">
        <v>264</v>
      </c>
      <c r="C8" s="295" t="s">
        <v>265</v>
      </c>
      <c r="D8" s="296" t="s">
        <v>116</v>
      </c>
      <c r="E8" s="297">
        <v>5</v>
      </c>
      <c r="F8" s="297">
        <v>0</v>
      </c>
      <c r="G8" s="298">
        <f>E8*F8</f>
        <v>0</v>
      </c>
      <c r="H8" s="299">
        <v>0.00034</v>
      </c>
      <c r="I8" s="300">
        <f>E8*H8</f>
        <v>0.0017000000000000001</v>
      </c>
      <c r="J8" s="299">
        <v>-0.03</v>
      </c>
      <c r="K8" s="300">
        <f>E8*J8</f>
        <v>-0.15</v>
      </c>
      <c r="O8" s="292">
        <v>2</v>
      </c>
      <c r="AA8" s="261">
        <v>1</v>
      </c>
      <c r="AB8" s="261">
        <v>1</v>
      </c>
      <c r="AC8" s="261">
        <v>1</v>
      </c>
      <c r="AZ8" s="261">
        <v>1</v>
      </c>
      <c r="BA8" s="261">
        <f>IF(AZ8=1,G8,0)</f>
        <v>0</v>
      </c>
      <c r="BB8" s="261">
        <f>IF(AZ8=2,G8,0)</f>
        <v>0</v>
      </c>
      <c r="BC8" s="261">
        <f>IF(AZ8=3,G8,0)</f>
        <v>0</v>
      </c>
      <c r="BD8" s="261">
        <f>IF(AZ8=4,G8,0)</f>
        <v>0</v>
      </c>
      <c r="BE8" s="261">
        <f>IF(AZ8=5,G8,0)</f>
        <v>0</v>
      </c>
      <c r="CA8" s="292">
        <v>1</v>
      </c>
      <c r="CB8" s="292">
        <v>1</v>
      </c>
    </row>
    <row r="9" spans="1:80" ht="12.75">
      <c r="A9" s="293">
        <v>2</v>
      </c>
      <c r="B9" s="294" t="s">
        <v>266</v>
      </c>
      <c r="C9" s="295" t="s">
        <v>267</v>
      </c>
      <c r="D9" s="296" t="s">
        <v>116</v>
      </c>
      <c r="E9" s="297">
        <v>5</v>
      </c>
      <c r="F9" s="297">
        <v>0</v>
      </c>
      <c r="G9" s="298">
        <f>E9*F9</f>
        <v>0</v>
      </c>
      <c r="H9" s="299">
        <v>0</v>
      </c>
      <c r="I9" s="300">
        <f>E9*H9</f>
        <v>0</v>
      </c>
      <c r="J9" s="299">
        <v>-0.001</v>
      </c>
      <c r="K9" s="300">
        <f>E9*J9</f>
        <v>-0.005</v>
      </c>
      <c r="O9" s="292">
        <v>2</v>
      </c>
      <c r="AA9" s="261">
        <v>1</v>
      </c>
      <c r="AB9" s="261">
        <v>1</v>
      </c>
      <c r="AC9" s="261">
        <v>1</v>
      </c>
      <c r="AZ9" s="261">
        <v>1</v>
      </c>
      <c r="BA9" s="261">
        <f>IF(AZ9=1,G9,0)</f>
        <v>0</v>
      </c>
      <c r="BB9" s="261">
        <f>IF(AZ9=2,G9,0)</f>
        <v>0</v>
      </c>
      <c r="BC9" s="261">
        <f>IF(AZ9=3,G9,0)</f>
        <v>0</v>
      </c>
      <c r="BD9" s="261">
        <f>IF(AZ9=4,G9,0)</f>
        <v>0</v>
      </c>
      <c r="BE9" s="261">
        <f>IF(AZ9=5,G9,0)</f>
        <v>0</v>
      </c>
      <c r="CA9" s="292">
        <v>1</v>
      </c>
      <c r="CB9" s="292">
        <v>1</v>
      </c>
    </row>
    <row r="10" spans="1:80" ht="12.75">
      <c r="A10" s="293">
        <v>3</v>
      </c>
      <c r="B10" s="294" t="s">
        <v>120</v>
      </c>
      <c r="C10" s="295" t="s">
        <v>121</v>
      </c>
      <c r="D10" s="296" t="s">
        <v>116</v>
      </c>
      <c r="E10" s="297">
        <v>60</v>
      </c>
      <c r="F10" s="297">
        <v>0</v>
      </c>
      <c r="G10" s="298">
        <f>E10*F10</f>
        <v>0</v>
      </c>
      <c r="H10" s="299">
        <v>0.00067</v>
      </c>
      <c r="I10" s="300">
        <f>E10*H10</f>
        <v>0.0402</v>
      </c>
      <c r="J10" s="299">
        <v>-0.002</v>
      </c>
      <c r="K10" s="300">
        <f>E10*J10</f>
        <v>-0.12</v>
      </c>
      <c r="O10" s="292">
        <v>2</v>
      </c>
      <c r="AA10" s="261">
        <v>1</v>
      </c>
      <c r="AB10" s="261">
        <v>1</v>
      </c>
      <c r="AC10" s="261">
        <v>1</v>
      </c>
      <c r="AZ10" s="261">
        <v>1</v>
      </c>
      <c r="BA10" s="261">
        <f>IF(AZ10=1,G10,0)</f>
        <v>0</v>
      </c>
      <c r="BB10" s="261">
        <f>IF(AZ10=2,G10,0)</f>
        <v>0</v>
      </c>
      <c r="BC10" s="261">
        <f>IF(AZ10=3,G10,0)</f>
        <v>0</v>
      </c>
      <c r="BD10" s="261">
        <f>IF(AZ10=4,G10,0)</f>
        <v>0</v>
      </c>
      <c r="BE10" s="261">
        <f>IF(AZ10=5,G10,0)</f>
        <v>0</v>
      </c>
      <c r="CA10" s="292">
        <v>1</v>
      </c>
      <c r="CB10" s="292">
        <v>1</v>
      </c>
    </row>
    <row r="11" spans="1:80" ht="12.75">
      <c r="A11" s="293">
        <v>4</v>
      </c>
      <c r="B11" s="294" t="s">
        <v>268</v>
      </c>
      <c r="C11" s="295" t="s">
        <v>269</v>
      </c>
      <c r="D11" s="296" t="s">
        <v>128</v>
      </c>
      <c r="E11" s="297">
        <v>320</v>
      </c>
      <c r="F11" s="297">
        <v>0</v>
      </c>
      <c r="G11" s="298">
        <f>E11*F11</f>
        <v>0</v>
      </c>
      <c r="H11" s="299">
        <v>0.00049</v>
      </c>
      <c r="I11" s="300">
        <f>E11*H11</f>
        <v>0.1568</v>
      </c>
      <c r="J11" s="299">
        <v>-0.013</v>
      </c>
      <c r="K11" s="300">
        <f>E11*J11</f>
        <v>-4.16</v>
      </c>
      <c r="O11" s="292">
        <v>2</v>
      </c>
      <c r="AA11" s="261">
        <v>1</v>
      </c>
      <c r="AB11" s="261">
        <v>1</v>
      </c>
      <c r="AC11" s="261">
        <v>1</v>
      </c>
      <c r="AZ11" s="261">
        <v>1</v>
      </c>
      <c r="BA11" s="261">
        <f>IF(AZ11=1,G11,0)</f>
        <v>0</v>
      </c>
      <c r="BB11" s="261">
        <f>IF(AZ11=2,G11,0)</f>
        <v>0</v>
      </c>
      <c r="BC11" s="261">
        <f>IF(AZ11=3,G11,0)</f>
        <v>0</v>
      </c>
      <c r="BD11" s="261">
        <f>IF(AZ11=4,G11,0)</f>
        <v>0</v>
      </c>
      <c r="BE11" s="261">
        <f>IF(AZ11=5,G11,0)</f>
        <v>0</v>
      </c>
      <c r="CA11" s="292">
        <v>1</v>
      </c>
      <c r="CB11" s="292">
        <v>1</v>
      </c>
    </row>
    <row r="12" spans="1:57" ht="12.75">
      <c r="A12" s="302"/>
      <c r="B12" s="303" t="s">
        <v>100</v>
      </c>
      <c r="C12" s="304" t="s">
        <v>119</v>
      </c>
      <c r="D12" s="305"/>
      <c r="E12" s="306"/>
      <c r="F12" s="307"/>
      <c r="G12" s="308">
        <f>SUM(G7:G11)</f>
        <v>0</v>
      </c>
      <c r="H12" s="309"/>
      <c r="I12" s="310">
        <f>SUM(I7:I11)</f>
        <v>0.1987</v>
      </c>
      <c r="J12" s="309"/>
      <c r="K12" s="310">
        <f>SUM(K7:K11)</f>
        <v>-4.4350000000000005</v>
      </c>
      <c r="O12" s="292">
        <v>4</v>
      </c>
      <c r="BA12" s="311">
        <f>SUM(BA7:BA11)</f>
        <v>0</v>
      </c>
      <c r="BB12" s="311">
        <f>SUM(BB7:BB11)</f>
        <v>0</v>
      </c>
      <c r="BC12" s="311">
        <f>SUM(BC7:BC11)</f>
        <v>0</v>
      </c>
      <c r="BD12" s="311">
        <f>SUM(BD7:BD11)</f>
        <v>0</v>
      </c>
      <c r="BE12" s="311">
        <f>SUM(BE7:BE11)</f>
        <v>0</v>
      </c>
    </row>
    <row r="13" spans="1:15" ht="12.75">
      <c r="A13" s="282" t="s">
        <v>97</v>
      </c>
      <c r="B13" s="283" t="s">
        <v>146</v>
      </c>
      <c r="C13" s="284" t="s">
        <v>147</v>
      </c>
      <c r="D13" s="285"/>
      <c r="E13" s="286"/>
      <c r="F13" s="286"/>
      <c r="G13" s="287"/>
      <c r="H13" s="288"/>
      <c r="I13" s="289"/>
      <c r="J13" s="290"/>
      <c r="K13" s="291"/>
      <c r="O13" s="292">
        <v>1</v>
      </c>
    </row>
    <row r="14" spans="1:80" ht="20.4">
      <c r="A14" s="293">
        <v>5</v>
      </c>
      <c r="B14" s="294" t="s">
        <v>270</v>
      </c>
      <c r="C14" s="295" t="s">
        <v>271</v>
      </c>
      <c r="D14" s="296" t="s">
        <v>128</v>
      </c>
      <c r="E14" s="297">
        <v>200</v>
      </c>
      <c r="F14" s="297">
        <v>0</v>
      </c>
      <c r="G14" s="298">
        <f>E14*F14</f>
        <v>0</v>
      </c>
      <c r="H14" s="299">
        <v>4E-05</v>
      </c>
      <c r="I14" s="300">
        <f>E14*H14</f>
        <v>0.008</v>
      </c>
      <c r="J14" s="299">
        <v>0</v>
      </c>
      <c r="K14" s="300">
        <f>E14*J14</f>
        <v>0</v>
      </c>
      <c r="O14" s="292">
        <v>2</v>
      </c>
      <c r="AA14" s="261">
        <v>1</v>
      </c>
      <c r="AB14" s="261">
        <v>9</v>
      </c>
      <c r="AC14" s="261">
        <v>9</v>
      </c>
      <c r="AZ14" s="261">
        <v>4</v>
      </c>
      <c r="BA14" s="261">
        <f>IF(AZ14=1,G14,0)</f>
        <v>0</v>
      </c>
      <c r="BB14" s="261">
        <f>IF(AZ14=2,G14,0)</f>
        <v>0</v>
      </c>
      <c r="BC14" s="261">
        <f>IF(AZ14=3,G14,0)</f>
        <v>0</v>
      </c>
      <c r="BD14" s="261">
        <f>IF(AZ14=4,G14,0)</f>
        <v>0</v>
      </c>
      <c r="BE14" s="261">
        <f>IF(AZ14=5,G14,0)</f>
        <v>0</v>
      </c>
      <c r="CA14" s="292">
        <v>1</v>
      </c>
      <c r="CB14" s="292">
        <v>9</v>
      </c>
    </row>
    <row r="15" spans="1:80" ht="20.4">
      <c r="A15" s="293">
        <v>6</v>
      </c>
      <c r="B15" s="294" t="s">
        <v>272</v>
      </c>
      <c r="C15" s="295" t="s">
        <v>273</v>
      </c>
      <c r="D15" s="296" t="s">
        <v>128</v>
      </c>
      <c r="E15" s="297">
        <v>80</v>
      </c>
      <c r="F15" s="297">
        <v>0</v>
      </c>
      <c r="G15" s="298">
        <f>E15*F15</f>
        <v>0</v>
      </c>
      <c r="H15" s="299">
        <v>6E-05</v>
      </c>
      <c r="I15" s="300">
        <f>E15*H15</f>
        <v>0.0048000000000000004</v>
      </c>
      <c r="J15" s="299">
        <v>0</v>
      </c>
      <c r="K15" s="300">
        <f>E15*J15</f>
        <v>0</v>
      </c>
      <c r="O15" s="292">
        <v>2</v>
      </c>
      <c r="AA15" s="261">
        <v>1</v>
      </c>
      <c r="AB15" s="261">
        <v>9</v>
      </c>
      <c r="AC15" s="261">
        <v>9</v>
      </c>
      <c r="AZ15" s="261">
        <v>4</v>
      </c>
      <c r="BA15" s="261">
        <f>IF(AZ15=1,G15,0)</f>
        <v>0</v>
      </c>
      <c r="BB15" s="261">
        <f>IF(AZ15=2,G15,0)</f>
        <v>0</v>
      </c>
      <c r="BC15" s="261">
        <f>IF(AZ15=3,G15,0)</f>
        <v>0</v>
      </c>
      <c r="BD15" s="261">
        <f>IF(AZ15=4,G15,0)</f>
        <v>0</v>
      </c>
      <c r="BE15" s="261">
        <f>IF(AZ15=5,G15,0)</f>
        <v>0</v>
      </c>
      <c r="CA15" s="292">
        <v>1</v>
      </c>
      <c r="CB15" s="292">
        <v>9</v>
      </c>
    </row>
    <row r="16" spans="1:80" ht="20.4">
      <c r="A16" s="293">
        <v>7</v>
      </c>
      <c r="B16" s="294" t="s">
        <v>274</v>
      </c>
      <c r="C16" s="295" t="s">
        <v>275</v>
      </c>
      <c r="D16" s="296" t="s">
        <v>116</v>
      </c>
      <c r="E16" s="297">
        <v>45</v>
      </c>
      <c r="F16" s="297">
        <v>0</v>
      </c>
      <c r="G16" s="298">
        <f>E16*F16</f>
        <v>0</v>
      </c>
      <c r="H16" s="299">
        <v>4E-05</v>
      </c>
      <c r="I16" s="300">
        <f>E16*H16</f>
        <v>0.0018000000000000002</v>
      </c>
      <c r="J16" s="299">
        <v>0</v>
      </c>
      <c r="K16" s="300">
        <f>E16*J16</f>
        <v>0</v>
      </c>
      <c r="O16" s="292">
        <v>2</v>
      </c>
      <c r="AA16" s="261">
        <v>1</v>
      </c>
      <c r="AB16" s="261">
        <v>9</v>
      </c>
      <c r="AC16" s="261">
        <v>9</v>
      </c>
      <c r="AZ16" s="261">
        <v>4</v>
      </c>
      <c r="BA16" s="261">
        <f>IF(AZ16=1,G16,0)</f>
        <v>0</v>
      </c>
      <c r="BB16" s="261">
        <f>IF(AZ16=2,G16,0)</f>
        <v>0</v>
      </c>
      <c r="BC16" s="261">
        <f>IF(AZ16=3,G16,0)</f>
        <v>0</v>
      </c>
      <c r="BD16" s="261">
        <f>IF(AZ16=4,G16,0)</f>
        <v>0</v>
      </c>
      <c r="BE16" s="261">
        <f>IF(AZ16=5,G16,0)</f>
        <v>0</v>
      </c>
      <c r="CA16" s="292">
        <v>1</v>
      </c>
      <c r="CB16" s="292">
        <v>9</v>
      </c>
    </row>
    <row r="17" spans="1:80" ht="20.4">
      <c r="A17" s="293">
        <v>8</v>
      </c>
      <c r="B17" s="294" t="s">
        <v>276</v>
      </c>
      <c r="C17" s="295" t="s">
        <v>277</v>
      </c>
      <c r="D17" s="296" t="s">
        <v>116</v>
      </c>
      <c r="E17" s="297">
        <v>8</v>
      </c>
      <c r="F17" s="297">
        <v>0</v>
      </c>
      <c r="G17" s="298">
        <f>E17*F17</f>
        <v>0</v>
      </c>
      <c r="H17" s="299">
        <v>6E-05</v>
      </c>
      <c r="I17" s="300">
        <f>E17*H17</f>
        <v>0.00048</v>
      </c>
      <c r="J17" s="299">
        <v>0</v>
      </c>
      <c r="K17" s="300">
        <f>E17*J17</f>
        <v>0</v>
      </c>
      <c r="O17" s="292">
        <v>2</v>
      </c>
      <c r="AA17" s="261">
        <v>1</v>
      </c>
      <c r="AB17" s="261">
        <v>9</v>
      </c>
      <c r="AC17" s="261">
        <v>9</v>
      </c>
      <c r="AZ17" s="261">
        <v>4</v>
      </c>
      <c r="BA17" s="261">
        <f>IF(AZ17=1,G17,0)</f>
        <v>0</v>
      </c>
      <c r="BB17" s="261">
        <f>IF(AZ17=2,G17,0)</f>
        <v>0</v>
      </c>
      <c r="BC17" s="261">
        <f>IF(AZ17=3,G17,0)</f>
        <v>0</v>
      </c>
      <c r="BD17" s="261">
        <f>IF(AZ17=4,G17,0)</f>
        <v>0</v>
      </c>
      <c r="BE17" s="261">
        <f>IF(AZ17=5,G17,0)</f>
        <v>0</v>
      </c>
      <c r="CA17" s="292">
        <v>1</v>
      </c>
      <c r="CB17" s="292">
        <v>9</v>
      </c>
    </row>
    <row r="18" spans="1:80" ht="12.75">
      <c r="A18" s="293">
        <v>9</v>
      </c>
      <c r="B18" s="294" t="s">
        <v>278</v>
      </c>
      <c r="C18" s="295" t="s">
        <v>279</v>
      </c>
      <c r="D18" s="296" t="s">
        <v>116</v>
      </c>
      <c r="E18" s="297">
        <v>25</v>
      </c>
      <c r="F18" s="297">
        <v>0</v>
      </c>
      <c r="G18" s="298">
        <f>E18*F18</f>
        <v>0</v>
      </c>
      <c r="H18" s="299">
        <v>6E-05</v>
      </c>
      <c r="I18" s="300">
        <f>E18*H18</f>
        <v>0.0015</v>
      </c>
      <c r="J18" s="299">
        <v>0</v>
      </c>
      <c r="K18" s="300">
        <f>E18*J18</f>
        <v>0</v>
      </c>
      <c r="O18" s="292">
        <v>2</v>
      </c>
      <c r="AA18" s="261">
        <v>1</v>
      </c>
      <c r="AB18" s="261">
        <v>9</v>
      </c>
      <c r="AC18" s="261">
        <v>9</v>
      </c>
      <c r="AZ18" s="261">
        <v>4</v>
      </c>
      <c r="BA18" s="261">
        <f>IF(AZ18=1,G18,0)</f>
        <v>0</v>
      </c>
      <c r="BB18" s="261">
        <f>IF(AZ18=2,G18,0)</f>
        <v>0</v>
      </c>
      <c r="BC18" s="261">
        <f>IF(AZ18=3,G18,0)</f>
        <v>0</v>
      </c>
      <c r="BD18" s="261">
        <f>IF(AZ18=4,G18,0)</f>
        <v>0</v>
      </c>
      <c r="BE18" s="261">
        <f>IF(AZ18=5,G18,0)</f>
        <v>0</v>
      </c>
      <c r="CA18" s="292">
        <v>1</v>
      </c>
      <c r="CB18" s="292">
        <v>9</v>
      </c>
    </row>
    <row r="19" spans="1:57" ht="12.75">
      <c r="A19" s="302"/>
      <c r="B19" s="303" t="s">
        <v>100</v>
      </c>
      <c r="C19" s="304" t="s">
        <v>148</v>
      </c>
      <c r="D19" s="305"/>
      <c r="E19" s="306"/>
      <c r="F19" s="307"/>
      <c r="G19" s="308">
        <f>SUM(G13:G18)</f>
        <v>0</v>
      </c>
      <c r="H19" s="309"/>
      <c r="I19" s="310">
        <f>SUM(I13:I18)</f>
        <v>0.01658</v>
      </c>
      <c r="J19" s="309"/>
      <c r="K19" s="310">
        <f>SUM(K13:K18)</f>
        <v>0</v>
      </c>
      <c r="O19" s="292">
        <v>4</v>
      </c>
      <c r="BA19" s="311">
        <f>SUM(BA13:BA18)</f>
        <v>0</v>
      </c>
      <c r="BB19" s="311">
        <f>SUM(BB13:BB18)</f>
        <v>0</v>
      </c>
      <c r="BC19" s="311">
        <f>SUM(BC13:BC18)</f>
        <v>0</v>
      </c>
      <c r="BD19" s="311">
        <f>SUM(BD13:BD18)</f>
        <v>0</v>
      </c>
      <c r="BE19" s="311">
        <f>SUM(BE13:BE18)</f>
        <v>0</v>
      </c>
    </row>
    <row r="20" spans="1:15" ht="12.75">
      <c r="A20" s="282" t="s">
        <v>97</v>
      </c>
      <c r="B20" s="283" t="s">
        <v>247</v>
      </c>
      <c r="C20" s="284" t="s">
        <v>248</v>
      </c>
      <c r="D20" s="285"/>
      <c r="E20" s="286"/>
      <c r="F20" s="286"/>
      <c r="G20" s="287"/>
      <c r="H20" s="288"/>
      <c r="I20" s="289"/>
      <c r="J20" s="290"/>
      <c r="K20" s="291"/>
      <c r="O20" s="292">
        <v>1</v>
      </c>
    </row>
    <row r="21" spans="1:80" ht="12.75">
      <c r="A21" s="293">
        <v>10</v>
      </c>
      <c r="B21" s="294" t="s">
        <v>280</v>
      </c>
      <c r="C21" s="295" t="s">
        <v>281</v>
      </c>
      <c r="D21" s="296" t="s">
        <v>116</v>
      </c>
      <c r="E21" s="297">
        <v>4</v>
      </c>
      <c r="F21" s="297">
        <v>0</v>
      </c>
      <c r="G21" s="298">
        <f>E21*F21</f>
        <v>0</v>
      </c>
      <c r="H21" s="299">
        <v>0</v>
      </c>
      <c r="I21" s="300">
        <f>E21*H21</f>
        <v>0</v>
      </c>
      <c r="J21" s="299">
        <v>0</v>
      </c>
      <c r="K21" s="300">
        <f>E21*J21</f>
        <v>0</v>
      </c>
      <c r="O21" s="292">
        <v>2</v>
      </c>
      <c r="AA21" s="261">
        <v>1</v>
      </c>
      <c r="AB21" s="261">
        <v>9</v>
      </c>
      <c r="AC21" s="261">
        <v>9</v>
      </c>
      <c r="AZ21" s="261">
        <v>4</v>
      </c>
      <c r="BA21" s="261">
        <f>IF(AZ21=1,G21,0)</f>
        <v>0</v>
      </c>
      <c r="BB21" s="261">
        <f>IF(AZ21=2,G21,0)</f>
        <v>0</v>
      </c>
      <c r="BC21" s="261">
        <f>IF(AZ21=3,G21,0)</f>
        <v>0</v>
      </c>
      <c r="BD21" s="261">
        <f>IF(AZ21=4,G21,0)</f>
        <v>0</v>
      </c>
      <c r="BE21" s="261">
        <f>IF(AZ21=5,G21,0)</f>
        <v>0</v>
      </c>
      <c r="CA21" s="292">
        <v>1</v>
      </c>
      <c r="CB21" s="292">
        <v>9</v>
      </c>
    </row>
    <row r="22" spans="1:80" ht="12.75">
      <c r="A22" s="293">
        <v>11</v>
      </c>
      <c r="B22" s="294" t="s">
        <v>282</v>
      </c>
      <c r="C22" s="295" t="s">
        <v>283</v>
      </c>
      <c r="D22" s="296" t="s">
        <v>116</v>
      </c>
      <c r="E22" s="297">
        <v>10</v>
      </c>
      <c r="F22" s="297">
        <v>0</v>
      </c>
      <c r="G22" s="298">
        <f>E22*F22</f>
        <v>0</v>
      </c>
      <c r="H22" s="299">
        <v>0</v>
      </c>
      <c r="I22" s="300">
        <f>E22*H22</f>
        <v>0</v>
      </c>
      <c r="J22" s="299">
        <v>0</v>
      </c>
      <c r="K22" s="300">
        <f>E22*J22</f>
        <v>0</v>
      </c>
      <c r="O22" s="292">
        <v>2</v>
      </c>
      <c r="AA22" s="261">
        <v>1</v>
      </c>
      <c r="AB22" s="261">
        <v>9</v>
      </c>
      <c r="AC22" s="261">
        <v>9</v>
      </c>
      <c r="AZ22" s="261">
        <v>4</v>
      </c>
      <c r="BA22" s="261">
        <f>IF(AZ22=1,G22,0)</f>
        <v>0</v>
      </c>
      <c r="BB22" s="261">
        <f>IF(AZ22=2,G22,0)</f>
        <v>0</v>
      </c>
      <c r="BC22" s="261">
        <f>IF(AZ22=3,G22,0)</f>
        <v>0</v>
      </c>
      <c r="BD22" s="261">
        <f>IF(AZ22=4,G22,0)</f>
        <v>0</v>
      </c>
      <c r="BE22" s="261">
        <f>IF(AZ22=5,G22,0)</f>
        <v>0</v>
      </c>
      <c r="CA22" s="292">
        <v>1</v>
      </c>
      <c r="CB22" s="292">
        <v>9</v>
      </c>
    </row>
    <row r="23" spans="1:80" ht="12.75">
      <c r="A23" s="293">
        <v>12</v>
      </c>
      <c r="B23" s="294" t="s">
        <v>284</v>
      </c>
      <c r="C23" s="295" t="s">
        <v>285</v>
      </c>
      <c r="D23" s="296" t="s">
        <v>116</v>
      </c>
      <c r="E23" s="297">
        <v>1</v>
      </c>
      <c r="F23" s="297">
        <v>0</v>
      </c>
      <c r="G23" s="298">
        <f>E23*F23</f>
        <v>0</v>
      </c>
      <c r="H23" s="299">
        <v>0</v>
      </c>
      <c r="I23" s="300">
        <f>E23*H23</f>
        <v>0</v>
      </c>
      <c r="J23" s="299">
        <v>0</v>
      </c>
      <c r="K23" s="300">
        <f>E23*J23</f>
        <v>0</v>
      </c>
      <c r="O23" s="292">
        <v>2</v>
      </c>
      <c r="AA23" s="261">
        <v>1</v>
      </c>
      <c r="AB23" s="261">
        <v>9</v>
      </c>
      <c r="AC23" s="261">
        <v>9</v>
      </c>
      <c r="AZ23" s="261">
        <v>4</v>
      </c>
      <c r="BA23" s="261">
        <f>IF(AZ23=1,G23,0)</f>
        <v>0</v>
      </c>
      <c r="BB23" s="261">
        <f>IF(AZ23=2,G23,0)</f>
        <v>0</v>
      </c>
      <c r="BC23" s="261">
        <f>IF(AZ23=3,G23,0)</f>
        <v>0</v>
      </c>
      <c r="BD23" s="261">
        <f>IF(AZ23=4,G23,0)</f>
        <v>0</v>
      </c>
      <c r="BE23" s="261">
        <f>IF(AZ23=5,G23,0)</f>
        <v>0</v>
      </c>
      <c r="CA23" s="292">
        <v>1</v>
      </c>
      <c r="CB23" s="292">
        <v>9</v>
      </c>
    </row>
    <row r="24" spans="1:80" ht="12.75">
      <c r="A24" s="293">
        <v>13</v>
      </c>
      <c r="B24" s="294" t="s">
        <v>286</v>
      </c>
      <c r="C24" s="295" t="s">
        <v>287</v>
      </c>
      <c r="D24" s="296" t="s">
        <v>116</v>
      </c>
      <c r="E24" s="297">
        <v>15</v>
      </c>
      <c r="F24" s="297">
        <v>0</v>
      </c>
      <c r="G24" s="298">
        <f>E24*F24</f>
        <v>0</v>
      </c>
      <c r="H24" s="299">
        <v>0</v>
      </c>
      <c r="I24" s="300">
        <f>E24*H24</f>
        <v>0</v>
      </c>
      <c r="J24" s="299">
        <v>0</v>
      </c>
      <c r="K24" s="300">
        <f>E24*J24</f>
        <v>0</v>
      </c>
      <c r="O24" s="292">
        <v>2</v>
      </c>
      <c r="AA24" s="261">
        <v>1</v>
      </c>
      <c r="AB24" s="261">
        <v>9</v>
      </c>
      <c r="AC24" s="261">
        <v>9</v>
      </c>
      <c r="AZ24" s="261">
        <v>4</v>
      </c>
      <c r="BA24" s="261">
        <f>IF(AZ24=1,G24,0)</f>
        <v>0</v>
      </c>
      <c r="BB24" s="261">
        <f>IF(AZ24=2,G24,0)</f>
        <v>0</v>
      </c>
      <c r="BC24" s="261">
        <f>IF(AZ24=3,G24,0)</f>
        <v>0</v>
      </c>
      <c r="BD24" s="261">
        <f>IF(AZ24=4,G24,0)</f>
        <v>0</v>
      </c>
      <c r="BE24" s="261">
        <f>IF(AZ24=5,G24,0)</f>
        <v>0</v>
      </c>
      <c r="CA24" s="292">
        <v>1</v>
      </c>
      <c r="CB24" s="292">
        <v>9</v>
      </c>
    </row>
    <row r="25" spans="1:80" ht="12.75">
      <c r="A25" s="293">
        <v>14</v>
      </c>
      <c r="B25" s="294" t="s">
        <v>288</v>
      </c>
      <c r="C25" s="295" t="s">
        <v>289</v>
      </c>
      <c r="D25" s="296" t="s">
        <v>116</v>
      </c>
      <c r="E25" s="297">
        <v>2</v>
      </c>
      <c r="F25" s="297">
        <v>0</v>
      </c>
      <c r="G25" s="298">
        <f>E25*F25</f>
        <v>0</v>
      </c>
      <c r="H25" s="299">
        <v>0</v>
      </c>
      <c r="I25" s="300">
        <f>E25*H25</f>
        <v>0</v>
      </c>
      <c r="J25" s="299">
        <v>0</v>
      </c>
      <c r="K25" s="300">
        <f>E25*J25</f>
        <v>0</v>
      </c>
      <c r="O25" s="292">
        <v>2</v>
      </c>
      <c r="AA25" s="261">
        <v>1</v>
      </c>
      <c r="AB25" s="261">
        <v>9</v>
      </c>
      <c r="AC25" s="261">
        <v>9</v>
      </c>
      <c r="AZ25" s="261">
        <v>4</v>
      </c>
      <c r="BA25" s="261">
        <f>IF(AZ25=1,G25,0)</f>
        <v>0</v>
      </c>
      <c r="BB25" s="261">
        <f>IF(AZ25=2,G25,0)</f>
        <v>0</v>
      </c>
      <c r="BC25" s="261">
        <f>IF(AZ25=3,G25,0)</f>
        <v>0</v>
      </c>
      <c r="BD25" s="261">
        <f>IF(AZ25=4,G25,0)</f>
        <v>0</v>
      </c>
      <c r="BE25" s="261">
        <f>IF(AZ25=5,G25,0)</f>
        <v>0</v>
      </c>
      <c r="CA25" s="292">
        <v>1</v>
      </c>
      <c r="CB25" s="292">
        <v>9</v>
      </c>
    </row>
    <row r="26" spans="1:80" ht="12.75">
      <c r="A26" s="293">
        <v>15</v>
      </c>
      <c r="B26" s="294" t="s">
        <v>290</v>
      </c>
      <c r="C26" s="295" t="s">
        <v>291</v>
      </c>
      <c r="D26" s="296" t="s">
        <v>292</v>
      </c>
      <c r="E26" s="297">
        <v>10</v>
      </c>
      <c r="F26" s="297">
        <v>0</v>
      </c>
      <c r="G26" s="298">
        <f>E26*F26</f>
        <v>0</v>
      </c>
      <c r="H26" s="299">
        <v>0</v>
      </c>
      <c r="I26" s="300">
        <f>E26*H26</f>
        <v>0</v>
      </c>
      <c r="J26" s="299">
        <v>0</v>
      </c>
      <c r="K26" s="300">
        <f>E26*J26</f>
        <v>0</v>
      </c>
      <c r="O26" s="292">
        <v>2</v>
      </c>
      <c r="AA26" s="261">
        <v>1</v>
      </c>
      <c r="AB26" s="261">
        <v>9</v>
      </c>
      <c r="AC26" s="261">
        <v>9</v>
      </c>
      <c r="AZ26" s="261">
        <v>4</v>
      </c>
      <c r="BA26" s="261">
        <f>IF(AZ26=1,G26,0)</f>
        <v>0</v>
      </c>
      <c r="BB26" s="261">
        <f>IF(AZ26=2,G26,0)</f>
        <v>0</v>
      </c>
      <c r="BC26" s="261">
        <f>IF(AZ26=3,G26,0)</f>
        <v>0</v>
      </c>
      <c r="BD26" s="261">
        <f>IF(AZ26=4,G26,0)</f>
        <v>0</v>
      </c>
      <c r="BE26" s="261">
        <f>IF(AZ26=5,G26,0)</f>
        <v>0</v>
      </c>
      <c r="CA26" s="292">
        <v>1</v>
      </c>
      <c r="CB26" s="292">
        <v>9</v>
      </c>
    </row>
    <row r="27" spans="1:80" ht="12.75">
      <c r="A27" s="293">
        <v>16</v>
      </c>
      <c r="B27" s="294" t="s">
        <v>293</v>
      </c>
      <c r="C27" s="295" t="s">
        <v>294</v>
      </c>
      <c r="D27" s="296" t="s">
        <v>116</v>
      </c>
      <c r="E27" s="297">
        <v>5</v>
      </c>
      <c r="F27" s="297">
        <v>0</v>
      </c>
      <c r="G27" s="298">
        <f>E27*F27</f>
        <v>0</v>
      </c>
      <c r="H27" s="299">
        <v>0.0001</v>
      </c>
      <c r="I27" s="300">
        <f>E27*H27</f>
        <v>0.0005</v>
      </c>
      <c r="J27" s="299">
        <v>0</v>
      </c>
      <c r="K27" s="300">
        <f>E27*J27</f>
        <v>0</v>
      </c>
      <c r="O27" s="292">
        <v>2</v>
      </c>
      <c r="AA27" s="261">
        <v>1</v>
      </c>
      <c r="AB27" s="261">
        <v>9</v>
      </c>
      <c r="AC27" s="261">
        <v>9</v>
      </c>
      <c r="AZ27" s="261">
        <v>4</v>
      </c>
      <c r="BA27" s="261">
        <f>IF(AZ27=1,G27,0)</f>
        <v>0</v>
      </c>
      <c r="BB27" s="261">
        <f>IF(AZ27=2,G27,0)</f>
        <v>0</v>
      </c>
      <c r="BC27" s="261">
        <f>IF(AZ27=3,G27,0)</f>
        <v>0</v>
      </c>
      <c r="BD27" s="261">
        <f>IF(AZ27=4,G27,0)</f>
        <v>0</v>
      </c>
      <c r="BE27" s="261">
        <f>IF(AZ27=5,G27,0)</f>
        <v>0</v>
      </c>
      <c r="CA27" s="292">
        <v>1</v>
      </c>
      <c r="CB27" s="292">
        <v>9</v>
      </c>
    </row>
    <row r="28" spans="1:80" ht="20.4">
      <c r="A28" s="293">
        <v>17</v>
      </c>
      <c r="B28" s="294" t="s">
        <v>295</v>
      </c>
      <c r="C28" s="295" t="s">
        <v>296</v>
      </c>
      <c r="D28" s="296" t="s">
        <v>99</v>
      </c>
      <c r="E28" s="297">
        <v>10</v>
      </c>
      <c r="F28" s="297">
        <v>0</v>
      </c>
      <c r="G28" s="298">
        <f>E28*F28</f>
        <v>0</v>
      </c>
      <c r="H28" s="299">
        <v>0</v>
      </c>
      <c r="I28" s="300">
        <f>E28*H28</f>
        <v>0</v>
      </c>
      <c r="J28" s="299">
        <v>0</v>
      </c>
      <c r="K28" s="300">
        <f>E28*J28</f>
        <v>0</v>
      </c>
      <c r="O28" s="292">
        <v>2</v>
      </c>
      <c r="AA28" s="261">
        <v>1</v>
      </c>
      <c r="AB28" s="261">
        <v>9</v>
      </c>
      <c r="AC28" s="261">
        <v>9</v>
      </c>
      <c r="AZ28" s="261">
        <v>4</v>
      </c>
      <c r="BA28" s="261">
        <f>IF(AZ28=1,G28,0)</f>
        <v>0</v>
      </c>
      <c r="BB28" s="261">
        <f>IF(AZ28=2,G28,0)</f>
        <v>0</v>
      </c>
      <c r="BC28" s="261">
        <f>IF(AZ28=3,G28,0)</f>
        <v>0</v>
      </c>
      <c r="BD28" s="261">
        <f>IF(AZ28=4,G28,0)</f>
        <v>0</v>
      </c>
      <c r="BE28" s="261">
        <f>IF(AZ28=5,G28,0)</f>
        <v>0</v>
      </c>
      <c r="CA28" s="292">
        <v>1</v>
      </c>
      <c r="CB28" s="292">
        <v>9</v>
      </c>
    </row>
    <row r="29" spans="1:80" ht="12.75">
      <c r="A29" s="293">
        <v>18</v>
      </c>
      <c r="B29" s="294" t="s">
        <v>250</v>
      </c>
      <c r="C29" s="295" t="s">
        <v>297</v>
      </c>
      <c r="D29" s="296" t="s">
        <v>116</v>
      </c>
      <c r="E29" s="297">
        <v>1</v>
      </c>
      <c r="F29" s="297">
        <v>0</v>
      </c>
      <c r="G29" s="298">
        <f>E29*F29</f>
        <v>0</v>
      </c>
      <c r="H29" s="299">
        <v>0</v>
      </c>
      <c r="I29" s="300">
        <f>E29*H29</f>
        <v>0</v>
      </c>
      <c r="J29" s="299">
        <v>0</v>
      </c>
      <c r="K29" s="300">
        <f>E29*J29</f>
        <v>0</v>
      </c>
      <c r="O29" s="292">
        <v>2</v>
      </c>
      <c r="AA29" s="261">
        <v>1</v>
      </c>
      <c r="AB29" s="261">
        <v>9</v>
      </c>
      <c r="AC29" s="261">
        <v>9</v>
      </c>
      <c r="AZ29" s="261">
        <v>4</v>
      </c>
      <c r="BA29" s="261">
        <f>IF(AZ29=1,G29,0)</f>
        <v>0</v>
      </c>
      <c r="BB29" s="261">
        <f>IF(AZ29=2,G29,0)</f>
        <v>0</v>
      </c>
      <c r="BC29" s="261">
        <f>IF(AZ29=3,G29,0)</f>
        <v>0</v>
      </c>
      <c r="BD29" s="261">
        <f>IF(AZ29=4,G29,0)</f>
        <v>0</v>
      </c>
      <c r="BE29" s="261">
        <f>IF(AZ29=5,G29,0)</f>
        <v>0</v>
      </c>
      <c r="CA29" s="292">
        <v>1</v>
      </c>
      <c r="CB29" s="292">
        <v>9</v>
      </c>
    </row>
    <row r="30" spans="1:80" ht="12.75">
      <c r="A30" s="293">
        <v>19</v>
      </c>
      <c r="B30" s="294" t="s">
        <v>298</v>
      </c>
      <c r="C30" s="295" t="s">
        <v>299</v>
      </c>
      <c r="D30" s="296" t="s">
        <v>116</v>
      </c>
      <c r="E30" s="297">
        <v>120</v>
      </c>
      <c r="F30" s="297">
        <v>0</v>
      </c>
      <c r="G30" s="298">
        <f>E30*F30</f>
        <v>0</v>
      </c>
      <c r="H30" s="299">
        <v>0.00012</v>
      </c>
      <c r="I30" s="300">
        <f>E30*H30</f>
        <v>0.0144</v>
      </c>
      <c r="J30" s="299">
        <v>0</v>
      </c>
      <c r="K30" s="300">
        <f>E30*J30</f>
        <v>0</v>
      </c>
      <c r="O30" s="292">
        <v>2</v>
      </c>
      <c r="AA30" s="261">
        <v>1</v>
      </c>
      <c r="AB30" s="261">
        <v>9</v>
      </c>
      <c r="AC30" s="261">
        <v>9</v>
      </c>
      <c r="AZ30" s="261">
        <v>4</v>
      </c>
      <c r="BA30" s="261">
        <f>IF(AZ30=1,G30,0)</f>
        <v>0</v>
      </c>
      <c r="BB30" s="261">
        <f>IF(AZ30=2,G30,0)</f>
        <v>0</v>
      </c>
      <c r="BC30" s="261">
        <f>IF(AZ30=3,G30,0)</f>
        <v>0</v>
      </c>
      <c r="BD30" s="261">
        <f>IF(AZ30=4,G30,0)</f>
        <v>0</v>
      </c>
      <c r="BE30" s="261">
        <f>IF(AZ30=5,G30,0)</f>
        <v>0</v>
      </c>
      <c r="CA30" s="292">
        <v>1</v>
      </c>
      <c r="CB30" s="292">
        <v>9</v>
      </c>
    </row>
    <row r="31" spans="1:80" ht="12.75">
      <c r="A31" s="293">
        <v>20</v>
      </c>
      <c r="B31" s="294" t="s">
        <v>300</v>
      </c>
      <c r="C31" s="295" t="s">
        <v>301</v>
      </c>
      <c r="D31" s="296" t="s">
        <v>128</v>
      </c>
      <c r="E31" s="297">
        <v>95</v>
      </c>
      <c r="F31" s="297">
        <v>0</v>
      </c>
      <c r="G31" s="298">
        <f>E31*F31</f>
        <v>0</v>
      </c>
      <c r="H31" s="299">
        <v>0.00012</v>
      </c>
      <c r="I31" s="300">
        <f>E31*H31</f>
        <v>0.0114</v>
      </c>
      <c r="J31" s="299">
        <v>0</v>
      </c>
      <c r="K31" s="300">
        <f>E31*J31</f>
        <v>0</v>
      </c>
      <c r="O31" s="292">
        <v>2</v>
      </c>
      <c r="AA31" s="261">
        <v>1</v>
      </c>
      <c r="AB31" s="261">
        <v>9</v>
      </c>
      <c r="AC31" s="261">
        <v>9</v>
      </c>
      <c r="AZ31" s="261">
        <v>4</v>
      </c>
      <c r="BA31" s="261">
        <f>IF(AZ31=1,G31,0)</f>
        <v>0</v>
      </c>
      <c r="BB31" s="261">
        <f>IF(AZ31=2,G31,0)</f>
        <v>0</v>
      </c>
      <c r="BC31" s="261">
        <f>IF(AZ31=3,G31,0)</f>
        <v>0</v>
      </c>
      <c r="BD31" s="261">
        <f>IF(AZ31=4,G31,0)</f>
        <v>0</v>
      </c>
      <c r="BE31" s="261">
        <f>IF(AZ31=5,G31,0)</f>
        <v>0</v>
      </c>
      <c r="CA31" s="292">
        <v>1</v>
      </c>
      <c r="CB31" s="292">
        <v>9</v>
      </c>
    </row>
    <row r="32" spans="1:80" ht="12.75">
      <c r="A32" s="293">
        <v>21</v>
      </c>
      <c r="B32" s="294" t="s">
        <v>302</v>
      </c>
      <c r="C32" s="295" t="s">
        <v>303</v>
      </c>
      <c r="D32" s="296" t="s">
        <v>116</v>
      </c>
      <c r="E32" s="297">
        <v>1</v>
      </c>
      <c r="F32" s="297">
        <v>0</v>
      </c>
      <c r="G32" s="298">
        <f>E32*F32</f>
        <v>0</v>
      </c>
      <c r="H32" s="299">
        <v>0</v>
      </c>
      <c r="I32" s="300">
        <f>E32*H32</f>
        <v>0</v>
      </c>
      <c r="J32" s="299">
        <v>0</v>
      </c>
      <c r="K32" s="300">
        <f>E32*J32</f>
        <v>0</v>
      </c>
      <c r="O32" s="292">
        <v>2</v>
      </c>
      <c r="AA32" s="261">
        <v>1</v>
      </c>
      <c r="AB32" s="261">
        <v>9</v>
      </c>
      <c r="AC32" s="261">
        <v>9</v>
      </c>
      <c r="AZ32" s="261">
        <v>4</v>
      </c>
      <c r="BA32" s="261">
        <f>IF(AZ32=1,G32,0)</f>
        <v>0</v>
      </c>
      <c r="BB32" s="261">
        <f>IF(AZ32=2,G32,0)</f>
        <v>0</v>
      </c>
      <c r="BC32" s="261">
        <f>IF(AZ32=3,G32,0)</f>
        <v>0</v>
      </c>
      <c r="BD32" s="261">
        <f>IF(AZ32=4,G32,0)</f>
        <v>0</v>
      </c>
      <c r="BE32" s="261">
        <f>IF(AZ32=5,G32,0)</f>
        <v>0</v>
      </c>
      <c r="CA32" s="292">
        <v>1</v>
      </c>
      <c r="CB32" s="292">
        <v>9</v>
      </c>
    </row>
    <row r="33" spans="1:80" ht="12.75">
      <c r="A33" s="293">
        <v>22</v>
      </c>
      <c r="B33" s="294" t="s">
        <v>304</v>
      </c>
      <c r="C33" s="295" t="s">
        <v>305</v>
      </c>
      <c r="D33" s="296" t="s">
        <v>128</v>
      </c>
      <c r="E33" s="297">
        <v>500</v>
      </c>
      <c r="F33" s="297">
        <v>0</v>
      </c>
      <c r="G33" s="298">
        <f>E33*F33</f>
        <v>0</v>
      </c>
      <c r="H33" s="299">
        <v>0.00067</v>
      </c>
      <c r="I33" s="300">
        <f>E33*H33</f>
        <v>0.335</v>
      </c>
      <c r="J33" s="299"/>
      <c r="K33" s="300">
        <f>E33*J33</f>
        <v>0</v>
      </c>
      <c r="O33" s="292">
        <v>2</v>
      </c>
      <c r="AA33" s="261">
        <v>3</v>
      </c>
      <c r="AB33" s="261">
        <v>9</v>
      </c>
      <c r="AC33" s="261">
        <v>34133120</v>
      </c>
      <c r="AZ33" s="261">
        <v>3</v>
      </c>
      <c r="BA33" s="261">
        <f>IF(AZ33=1,G33,0)</f>
        <v>0</v>
      </c>
      <c r="BB33" s="261">
        <f>IF(AZ33=2,G33,0)</f>
        <v>0</v>
      </c>
      <c r="BC33" s="261">
        <f>IF(AZ33=3,G33,0)</f>
        <v>0</v>
      </c>
      <c r="BD33" s="261">
        <f>IF(AZ33=4,G33,0)</f>
        <v>0</v>
      </c>
      <c r="BE33" s="261">
        <f>IF(AZ33=5,G33,0)</f>
        <v>0</v>
      </c>
      <c r="CA33" s="292">
        <v>3</v>
      </c>
      <c r="CB33" s="292">
        <v>9</v>
      </c>
    </row>
    <row r="34" spans="1:80" ht="12.75">
      <c r="A34" s="293">
        <v>23</v>
      </c>
      <c r="B34" s="294" t="s">
        <v>306</v>
      </c>
      <c r="C34" s="295" t="s">
        <v>307</v>
      </c>
      <c r="D34" s="296" t="s">
        <v>116</v>
      </c>
      <c r="E34" s="297">
        <v>10</v>
      </c>
      <c r="F34" s="297">
        <v>0</v>
      </c>
      <c r="G34" s="298">
        <f>E34*F34</f>
        <v>0</v>
      </c>
      <c r="H34" s="299">
        <v>0.0001</v>
      </c>
      <c r="I34" s="300">
        <f>E34*H34</f>
        <v>0.001</v>
      </c>
      <c r="J34" s="299"/>
      <c r="K34" s="300">
        <f>E34*J34</f>
        <v>0</v>
      </c>
      <c r="O34" s="292">
        <v>2</v>
      </c>
      <c r="AA34" s="261">
        <v>3</v>
      </c>
      <c r="AB34" s="261">
        <v>9</v>
      </c>
      <c r="AC34" s="261">
        <v>44985101</v>
      </c>
      <c r="AZ34" s="261">
        <v>3</v>
      </c>
      <c r="BA34" s="261">
        <f>IF(AZ34=1,G34,0)</f>
        <v>0</v>
      </c>
      <c r="BB34" s="261">
        <f>IF(AZ34=2,G34,0)</f>
        <v>0</v>
      </c>
      <c r="BC34" s="261">
        <f>IF(AZ34=3,G34,0)</f>
        <v>0</v>
      </c>
      <c r="BD34" s="261">
        <f>IF(AZ34=4,G34,0)</f>
        <v>0</v>
      </c>
      <c r="BE34" s="261">
        <f>IF(AZ34=5,G34,0)</f>
        <v>0</v>
      </c>
      <c r="CA34" s="292">
        <v>3</v>
      </c>
      <c r="CB34" s="292">
        <v>9</v>
      </c>
    </row>
    <row r="35" spans="1:80" ht="12.75">
      <c r="A35" s="293">
        <v>24</v>
      </c>
      <c r="B35" s="294" t="s">
        <v>308</v>
      </c>
      <c r="C35" s="295" t="s">
        <v>309</v>
      </c>
      <c r="D35" s="296" t="s">
        <v>116</v>
      </c>
      <c r="E35" s="297">
        <v>1</v>
      </c>
      <c r="F35" s="297">
        <v>0</v>
      </c>
      <c r="G35" s="298">
        <f>E35*F35</f>
        <v>0</v>
      </c>
      <c r="H35" s="299">
        <v>0.0005</v>
      </c>
      <c r="I35" s="300">
        <f>E35*H35</f>
        <v>0.0005</v>
      </c>
      <c r="J35" s="299"/>
      <c r="K35" s="300">
        <f>E35*J35</f>
        <v>0</v>
      </c>
      <c r="O35" s="292">
        <v>2</v>
      </c>
      <c r="AA35" s="261">
        <v>3</v>
      </c>
      <c r="AB35" s="261">
        <v>9</v>
      </c>
      <c r="AC35" s="261" t="s">
        <v>308</v>
      </c>
      <c r="AZ35" s="261">
        <v>3</v>
      </c>
      <c r="BA35" s="261">
        <f>IF(AZ35=1,G35,0)</f>
        <v>0</v>
      </c>
      <c r="BB35" s="261">
        <f>IF(AZ35=2,G35,0)</f>
        <v>0</v>
      </c>
      <c r="BC35" s="261">
        <f>IF(AZ35=3,G35,0)</f>
        <v>0</v>
      </c>
      <c r="BD35" s="261">
        <f>IF(AZ35=4,G35,0)</f>
        <v>0</v>
      </c>
      <c r="BE35" s="261">
        <f>IF(AZ35=5,G35,0)</f>
        <v>0</v>
      </c>
      <c r="CA35" s="292">
        <v>3</v>
      </c>
      <c r="CB35" s="292">
        <v>9</v>
      </c>
    </row>
    <row r="36" spans="1:57" ht="12.75">
      <c r="A36" s="302"/>
      <c r="B36" s="303" t="s">
        <v>100</v>
      </c>
      <c r="C36" s="304" t="s">
        <v>249</v>
      </c>
      <c r="D36" s="305"/>
      <c r="E36" s="306"/>
      <c r="F36" s="307"/>
      <c r="G36" s="308">
        <f>SUM(G20:G35)</f>
        <v>0</v>
      </c>
      <c r="H36" s="309"/>
      <c r="I36" s="310">
        <f>SUM(I20:I35)</f>
        <v>0.3628</v>
      </c>
      <c r="J36" s="309"/>
      <c r="K36" s="310">
        <f>SUM(K20:K35)</f>
        <v>0</v>
      </c>
      <c r="O36" s="292">
        <v>4</v>
      </c>
      <c r="BA36" s="311">
        <f>SUM(BA20:BA35)</f>
        <v>0</v>
      </c>
      <c r="BB36" s="311">
        <f>SUM(BB20:BB35)</f>
        <v>0</v>
      </c>
      <c r="BC36" s="311">
        <f>SUM(BC20:BC35)</f>
        <v>0</v>
      </c>
      <c r="BD36" s="311">
        <f>SUM(BD20:BD35)</f>
        <v>0</v>
      </c>
      <c r="BE36" s="311">
        <f>SUM(BE20:BE35)</f>
        <v>0</v>
      </c>
    </row>
    <row r="37" ht="12.75">
      <c r="E37" s="261"/>
    </row>
    <row r="38" ht="12.75">
      <c r="E38" s="261"/>
    </row>
    <row r="39" ht="12.75">
      <c r="E39" s="261"/>
    </row>
    <row r="40" ht="12.75">
      <c r="E40" s="261"/>
    </row>
    <row r="41" ht="12.75">
      <c r="E41" s="261"/>
    </row>
    <row r="42" ht="12.75">
      <c r="E42" s="261"/>
    </row>
    <row r="43" ht="12.75">
      <c r="E43" s="261"/>
    </row>
    <row r="44" ht="12.75">
      <c r="E44" s="261"/>
    </row>
    <row r="45" ht="12.75">
      <c r="E45" s="261"/>
    </row>
    <row r="46" ht="12.75">
      <c r="E46" s="261"/>
    </row>
    <row r="47" ht="12.75">
      <c r="E47" s="261"/>
    </row>
    <row r="48" ht="12.75">
      <c r="E48" s="261"/>
    </row>
    <row r="49" ht="12.75">
      <c r="E49" s="261"/>
    </row>
    <row r="50" ht="12.75">
      <c r="E50" s="261"/>
    </row>
    <row r="51" ht="12.75">
      <c r="E51" s="261"/>
    </row>
    <row r="52" ht="12.75">
      <c r="E52" s="261"/>
    </row>
    <row r="53" ht="12.75">
      <c r="E53" s="261"/>
    </row>
    <row r="54" ht="12.75">
      <c r="E54" s="261"/>
    </row>
    <row r="55" ht="12.75">
      <c r="E55" s="261"/>
    </row>
    <row r="56" ht="12.75">
      <c r="E56" s="261"/>
    </row>
    <row r="57" ht="12.75">
      <c r="E57" s="261"/>
    </row>
    <row r="58" ht="12.75">
      <c r="E58" s="261"/>
    </row>
    <row r="59" ht="12.75">
      <c r="E59" s="261"/>
    </row>
    <row r="60" spans="1:7" ht="12.75">
      <c r="A60" s="301"/>
      <c r="B60" s="301"/>
      <c r="C60" s="301"/>
      <c r="D60" s="301"/>
      <c r="E60" s="301"/>
      <c r="F60" s="301"/>
      <c r="G60" s="301"/>
    </row>
    <row r="61" spans="1:7" ht="12.75">
      <c r="A61" s="301"/>
      <c r="B61" s="301"/>
      <c r="C61" s="301"/>
      <c r="D61" s="301"/>
      <c r="E61" s="301"/>
      <c r="F61" s="301"/>
      <c r="G61" s="301"/>
    </row>
    <row r="62" spans="1:7" ht="12.75">
      <c r="A62" s="301"/>
      <c r="B62" s="301"/>
      <c r="C62" s="301"/>
      <c r="D62" s="301"/>
      <c r="E62" s="301"/>
      <c r="F62" s="301"/>
      <c r="G62" s="301"/>
    </row>
    <row r="63" spans="1:7" ht="12.75">
      <c r="A63" s="301"/>
      <c r="B63" s="301"/>
      <c r="C63" s="301"/>
      <c r="D63" s="301"/>
      <c r="E63" s="301"/>
      <c r="F63" s="301"/>
      <c r="G63" s="301"/>
    </row>
    <row r="64" ht="12.75">
      <c r="E64" s="261"/>
    </row>
    <row r="65" ht="12.75">
      <c r="E65" s="261"/>
    </row>
    <row r="66" ht="12.75">
      <c r="E66" s="261"/>
    </row>
    <row r="67" ht="12.75">
      <c r="E67" s="261"/>
    </row>
    <row r="68" ht="12.75">
      <c r="E68" s="261"/>
    </row>
    <row r="69" ht="12.75">
      <c r="E69" s="261"/>
    </row>
    <row r="70" ht="12.75">
      <c r="E70" s="261"/>
    </row>
    <row r="71" ht="12.75">
      <c r="E71" s="261"/>
    </row>
    <row r="72" ht="12.75">
      <c r="E72" s="261"/>
    </row>
    <row r="73" ht="12.75">
      <c r="E73" s="261"/>
    </row>
    <row r="74" ht="12.75">
      <c r="E74" s="261"/>
    </row>
    <row r="75" ht="12.75">
      <c r="E75" s="261"/>
    </row>
    <row r="76" ht="12.75">
      <c r="E76" s="261"/>
    </row>
    <row r="77" ht="12.75">
      <c r="E77" s="261"/>
    </row>
    <row r="78" ht="12.75">
      <c r="E78" s="261"/>
    </row>
    <row r="79" ht="12.75">
      <c r="E79" s="261"/>
    </row>
    <row r="80" ht="12.75">
      <c r="E80" s="261"/>
    </row>
    <row r="81" ht="12.75">
      <c r="E81" s="261"/>
    </row>
    <row r="82" ht="12.75">
      <c r="E82" s="261"/>
    </row>
    <row r="83" ht="12.75">
      <c r="E83" s="261"/>
    </row>
    <row r="84" ht="12.75">
      <c r="E84" s="261"/>
    </row>
    <row r="85" ht="12.75">
      <c r="E85" s="261"/>
    </row>
    <row r="86" ht="12.75">
      <c r="E86" s="261"/>
    </row>
    <row r="87" ht="12.75">
      <c r="E87" s="261"/>
    </row>
    <row r="88" ht="12.75">
      <c r="E88" s="261"/>
    </row>
    <row r="89" ht="12.75">
      <c r="E89" s="261"/>
    </row>
    <row r="90" ht="12.75">
      <c r="E90" s="261"/>
    </row>
    <row r="91" ht="12.75">
      <c r="E91" s="261"/>
    </row>
    <row r="92" ht="12.75">
      <c r="E92" s="261"/>
    </row>
    <row r="93" ht="12.75">
      <c r="E93" s="261"/>
    </row>
    <row r="94" ht="12.75">
      <c r="E94" s="261"/>
    </row>
    <row r="95" spans="1:2" ht="12.75">
      <c r="A95" s="312"/>
      <c r="B95" s="312"/>
    </row>
    <row r="96" spans="1:7" ht="12.75">
      <c r="A96" s="301"/>
      <c r="B96" s="301"/>
      <c r="C96" s="313"/>
      <c r="D96" s="313"/>
      <c r="E96" s="314"/>
      <c r="F96" s="313"/>
      <c r="G96" s="315"/>
    </row>
    <row r="97" spans="1:7" ht="12.75">
      <c r="A97" s="316"/>
      <c r="B97" s="316"/>
      <c r="C97" s="301"/>
      <c r="D97" s="301"/>
      <c r="E97" s="317"/>
      <c r="F97" s="301"/>
      <c r="G97" s="301"/>
    </row>
    <row r="98" spans="1:7" ht="12.75">
      <c r="A98" s="301"/>
      <c r="B98" s="301"/>
      <c r="C98" s="301"/>
      <c r="D98" s="301"/>
      <c r="E98" s="317"/>
      <c r="F98" s="301"/>
      <c r="G98" s="301"/>
    </row>
    <row r="99" spans="1:7" ht="12.75">
      <c r="A99" s="301"/>
      <c r="B99" s="301"/>
      <c r="C99" s="301"/>
      <c r="D99" s="301"/>
      <c r="E99" s="317"/>
      <c r="F99" s="301"/>
      <c r="G99" s="301"/>
    </row>
    <row r="100" spans="1:7" ht="12.75">
      <c r="A100" s="301"/>
      <c r="B100" s="301"/>
      <c r="C100" s="301"/>
      <c r="D100" s="301"/>
      <c r="E100" s="317"/>
      <c r="F100" s="301"/>
      <c r="G100" s="301"/>
    </row>
    <row r="101" spans="1:7" ht="12.75">
      <c r="A101" s="301"/>
      <c r="B101" s="301"/>
      <c r="C101" s="301"/>
      <c r="D101" s="301"/>
      <c r="E101" s="317"/>
      <c r="F101" s="301"/>
      <c r="G101" s="301"/>
    </row>
    <row r="102" spans="1:7" ht="12.75">
      <c r="A102" s="301"/>
      <c r="B102" s="301"/>
      <c r="C102" s="301"/>
      <c r="D102" s="301"/>
      <c r="E102" s="317"/>
      <c r="F102" s="301"/>
      <c r="G102" s="301"/>
    </row>
    <row r="103" spans="1:7" ht="12.75">
      <c r="A103" s="301"/>
      <c r="B103" s="301"/>
      <c r="C103" s="301"/>
      <c r="D103" s="301"/>
      <c r="E103" s="317"/>
      <c r="F103" s="301"/>
      <c r="G103" s="301"/>
    </row>
    <row r="104" spans="1:7" ht="12.75">
      <c r="A104" s="301"/>
      <c r="B104" s="301"/>
      <c r="C104" s="301"/>
      <c r="D104" s="301"/>
      <c r="E104" s="317"/>
      <c r="F104" s="301"/>
      <c r="G104" s="301"/>
    </row>
    <row r="105" spans="1:7" ht="12.75">
      <c r="A105" s="301"/>
      <c r="B105" s="301"/>
      <c r="C105" s="301"/>
      <c r="D105" s="301"/>
      <c r="E105" s="317"/>
      <c r="F105" s="301"/>
      <c r="G105" s="301"/>
    </row>
    <row r="106" spans="1:7" ht="12.75">
      <c r="A106" s="301"/>
      <c r="B106" s="301"/>
      <c r="C106" s="301"/>
      <c r="D106" s="301"/>
      <c r="E106" s="317"/>
      <c r="F106" s="301"/>
      <c r="G106" s="301"/>
    </row>
    <row r="107" spans="1:7" ht="12.75">
      <c r="A107" s="301"/>
      <c r="B107" s="301"/>
      <c r="C107" s="301"/>
      <c r="D107" s="301"/>
      <c r="E107" s="317"/>
      <c r="F107" s="301"/>
      <c r="G107" s="301"/>
    </row>
    <row r="108" spans="1:7" ht="12.75">
      <c r="A108" s="301"/>
      <c r="B108" s="301"/>
      <c r="C108" s="301"/>
      <c r="D108" s="301"/>
      <c r="E108" s="317"/>
      <c r="F108" s="301"/>
      <c r="G108" s="301"/>
    </row>
    <row r="109" spans="1:7" ht="12.75">
      <c r="A109" s="301"/>
      <c r="B109" s="301"/>
      <c r="C109" s="301"/>
      <c r="D109" s="301"/>
      <c r="E109" s="317"/>
      <c r="F109" s="301"/>
      <c r="G109" s="301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FRYDL</cp:lastModifiedBy>
  <cp:lastPrinted>2014-04-03T16:31:07Z</cp:lastPrinted>
  <dcterms:created xsi:type="dcterms:W3CDTF">2014-04-03T16:28:57Z</dcterms:created>
  <dcterms:modified xsi:type="dcterms:W3CDTF">2014-04-03T16:32:08Z</dcterms:modified>
  <cp:category/>
  <cp:version/>
  <cp:contentType/>
  <cp:contentStatus/>
</cp:coreProperties>
</file>