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verak\Desktop\Výběrová řízení 2016\1. SVČ MÉĎA - ůprava portálu jeviště, osvětlení\K uveřejnění\"/>
    </mc:Choice>
  </mc:AlternateContent>
  <bookViews>
    <workbookView xWindow="285" yWindow="330" windowWidth="22695" windowHeight="927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Rekapitulace!$G$10</definedName>
    <definedName name="Dodavka0">Položky!#REF!</definedName>
    <definedName name="HSV">Rekapitulace!$E$10</definedName>
    <definedName name="HSV0">Položky!#REF!</definedName>
    <definedName name="HZS">Rekapitulace!$I$10</definedName>
    <definedName name="HZS0">Položky!#REF!</definedName>
    <definedName name="JKSO">'Krycí list'!$G$2</definedName>
    <definedName name="MJ">'Krycí list'!$G$5</definedName>
    <definedName name="Mont">Rekapitulace!$H$10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Položky!$A$1:$G$67</definedName>
    <definedName name="_xlnm.Print_Area" localSheetId="1">Rekapitulace!$A$1:$I$24</definedName>
    <definedName name="PocetMJ">'Krycí list'!$G$6</definedName>
    <definedName name="Poznamka">'Krycí list'!$B$37</definedName>
    <definedName name="Projektant">'Krycí list'!$C$8</definedName>
    <definedName name="PSV">Rekapitulace!$F$10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65" i="3"/>
  <c r="BD65" i="3"/>
  <c r="BC65" i="3"/>
  <c r="BB65" i="3"/>
  <c r="BA65" i="3"/>
  <c r="G65" i="3"/>
  <c r="BE63" i="3"/>
  <c r="BD63" i="3"/>
  <c r="BC63" i="3"/>
  <c r="BB63" i="3"/>
  <c r="BA63" i="3"/>
  <c r="G63" i="3"/>
  <c r="BE61" i="3"/>
  <c r="BD61" i="3"/>
  <c r="BC61" i="3"/>
  <c r="BB61" i="3"/>
  <c r="BA61" i="3"/>
  <c r="G61" i="3"/>
  <c r="BE59" i="3"/>
  <c r="BD59" i="3"/>
  <c r="BC59" i="3"/>
  <c r="BB59" i="3"/>
  <c r="BA59" i="3"/>
  <c r="G59" i="3"/>
  <c r="BE57" i="3"/>
  <c r="BD57" i="3"/>
  <c r="BC57" i="3"/>
  <c r="BB57" i="3"/>
  <c r="BA57" i="3"/>
  <c r="G57" i="3"/>
  <c r="BE55" i="3"/>
  <c r="BD55" i="3"/>
  <c r="BC55" i="3"/>
  <c r="BB55" i="3"/>
  <c r="BA55" i="3"/>
  <c r="G55" i="3"/>
  <c r="BE53" i="3"/>
  <c r="BC53" i="3"/>
  <c r="BB53" i="3"/>
  <c r="BA53" i="3"/>
  <c r="G53" i="3"/>
  <c r="BD53" i="3" s="1"/>
  <c r="BE51" i="3"/>
  <c r="BC51" i="3"/>
  <c r="BB51" i="3"/>
  <c r="BA51" i="3"/>
  <c r="G51" i="3"/>
  <c r="BD51" i="3" s="1"/>
  <c r="BE49" i="3"/>
  <c r="BC49" i="3"/>
  <c r="BB49" i="3"/>
  <c r="BA49" i="3"/>
  <c r="G49" i="3"/>
  <c r="BD49" i="3" s="1"/>
  <c r="BE47" i="3"/>
  <c r="BC47" i="3"/>
  <c r="BB47" i="3"/>
  <c r="BA47" i="3"/>
  <c r="G47" i="3"/>
  <c r="BD47" i="3" s="1"/>
  <c r="BE45" i="3"/>
  <c r="BC45" i="3"/>
  <c r="BB45" i="3"/>
  <c r="BA45" i="3"/>
  <c r="G45" i="3"/>
  <c r="BD45" i="3" s="1"/>
  <c r="BE43" i="3"/>
  <c r="BC43" i="3"/>
  <c r="BB43" i="3"/>
  <c r="BA43" i="3"/>
  <c r="G43" i="3"/>
  <c r="BD43" i="3" s="1"/>
  <c r="BE41" i="3"/>
  <c r="BC41" i="3"/>
  <c r="BB41" i="3"/>
  <c r="BA41" i="3"/>
  <c r="G41" i="3"/>
  <c r="BD41" i="3" s="1"/>
  <c r="BE39" i="3"/>
  <c r="BC39" i="3"/>
  <c r="BB39" i="3"/>
  <c r="BA39" i="3"/>
  <c r="G39" i="3"/>
  <c r="BD39" i="3" s="1"/>
  <c r="BE37" i="3"/>
  <c r="BC37" i="3"/>
  <c r="BB37" i="3"/>
  <c r="BA37" i="3"/>
  <c r="G37" i="3"/>
  <c r="BD37" i="3" s="1"/>
  <c r="BE35" i="3"/>
  <c r="BC35" i="3"/>
  <c r="BB35" i="3"/>
  <c r="BA35" i="3"/>
  <c r="G35" i="3"/>
  <c r="BD35" i="3" s="1"/>
  <c r="BE33" i="3"/>
  <c r="BC33" i="3"/>
  <c r="BB33" i="3"/>
  <c r="BA33" i="3"/>
  <c r="G33" i="3"/>
  <c r="BD33" i="3" s="1"/>
  <c r="BE31" i="3"/>
  <c r="BC31" i="3"/>
  <c r="BB31" i="3"/>
  <c r="BA31" i="3"/>
  <c r="G31" i="3"/>
  <c r="BD31" i="3" s="1"/>
  <c r="BE30" i="3"/>
  <c r="BC30" i="3"/>
  <c r="BB30" i="3"/>
  <c r="BA30" i="3"/>
  <c r="G30" i="3"/>
  <c r="BD30" i="3" s="1"/>
  <c r="BE29" i="3"/>
  <c r="BC29" i="3"/>
  <c r="BB29" i="3"/>
  <c r="BA29" i="3"/>
  <c r="G29" i="3"/>
  <c r="BD29" i="3" s="1"/>
  <c r="BE28" i="3"/>
  <c r="BC28" i="3"/>
  <c r="BB28" i="3"/>
  <c r="BA28" i="3"/>
  <c r="G28" i="3"/>
  <c r="BD28" i="3" s="1"/>
  <c r="BE26" i="3"/>
  <c r="BC26" i="3"/>
  <c r="BB26" i="3"/>
  <c r="BA26" i="3"/>
  <c r="G26" i="3"/>
  <c r="BD26" i="3" s="1"/>
  <c r="BE24" i="3"/>
  <c r="BC24" i="3"/>
  <c r="BB24" i="3"/>
  <c r="BA24" i="3"/>
  <c r="G24" i="3"/>
  <c r="BE22" i="3"/>
  <c r="BC22" i="3"/>
  <c r="BB22" i="3"/>
  <c r="BB67" i="3" s="1"/>
  <c r="F9" i="2" s="1"/>
  <c r="BA22" i="3"/>
  <c r="G22" i="3"/>
  <c r="BD22" i="3" s="1"/>
  <c r="B9" i="2"/>
  <c r="A9" i="2"/>
  <c r="C67" i="3"/>
  <c r="BE18" i="3"/>
  <c r="BD18" i="3"/>
  <c r="BC18" i="3"/>
  <c r="BB18" i="3"/>
  <c r="G18" i="3"/>
  <c r="BA18" i="3" s="1"/>
  <c r="BE17" i="3"/>
  <c r="BD17" i="3"/>
  <c r="BC17" i="3"/>
  <c r="BB17" i="3"/>
  <c r="BB20" i="3" s="1"/>
  <c r="F8" i="2" s="1"/>
  <c r="G17" i="3"/>
  <c r="BA17" i="3" s="1"/>
  <c r="BE16" i="3"/>
  <c r="BD16" i="3"/>
  <c r="BC16" i="3"/>
  <c r="BB16" i="3"/>
  <c r="G16" i="3"/>
  <c r="BA16" i="3" s="1"/>
  <c r="BA20" i="3" s="1"/>
  <c r="E8" i="2" s="1"/>
  <c r="B8" i="2"/>
  <c r="A8" i="2"/>
  <c r="C20" i="3"/>
  <c r="BE12" i="3"/>
  <c r="BD12" i="3"/>
  <c r="BC12" i="3"/>
  <c r="BB12" i="3"/>
  <c r="BA12" i="3"/>
  <c r="G12" i="3"/>
  <c r="BE10" i="3"/>
  <c r="BD10" i="3"/>
  <c r="BC10" i="3"/>
  <c r="BC14" i="3" s="1"/>
  <c r="G7" i="2" s="1"/>
  <c r="BB10" i="3"/>
  <c r="G10" i="3"/>
  <c r="BA10" i="3" s="1"/>
  <c r="BE8" i="3"/>
  <c r="BD8" i="3"/>
  <c r="BC8" i="3"/>
  <c r="BB8" i="3"/>
  <c r="G8" i="3"/>
  <c r="BA8" i="3" s="1"/>
  <c r="BA14" i="3" s="1"/>
  <c r="E7" i="2" s="1"/>
  <c r="B7" i="2"/>
  <c r="A7" i="2"/>
  <c r="BB14" i="3"/>
  <c r="F7" i="2" s="1"/>
  <c r="C14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F10" i="2" l="1"/>
  <c r="C16" i="1" s="1"/>
  <c r="BE14" i="3"/>
  <c r="I7" i="2" s="1"/>
  <c r="BD14" i="3"/>
  <c r="H7" i="2" s="1"/>
  <c r="BC20" i="3"/>
  <c r="G8" i="2" s="1"/>
  <c r="BE20" i="3"/>
  <c r="I8" i="2" s="1"/>
  <c r="BD20" i="3"/>
  <c r="H8" i="2" s="1"/>
  <c r="BE67" i="3"/>
  <c r="I9" i="2" s="1"/>
  <c r="BC67" i="3"/>
  <c r="G9" i="2" s="1"/>
  <c r="BA67" i="3"/>
  <c r="E9" i="2" s="1"/>
  <c r="E10" i="2" s="1"/>
  <c r="G67" i="3"/>
  <c r="BD24" i="3"/>
  <c r="BD67" i="3" s="1"/>
  <c r="H9" i="2" s="1"/>
  <c r="H10" i="2" s="1"/>
  <c r="G10" i="2"/>
  <c r="C18" i="1" s="1"/>
  <c r="G14" i="3"/>
  <c r="G20" i="3"/>
  <c r="G15" i="2" l="1"/>
  <c r="I15" i="2" s="1"/>
  <c r="G16" i="2"/>
  <c r="I16" i="2" s="1"/>
  <c r="G16" i="1" s="1"/>
  <c r="C15" i="1"/>
  <c r="G18" i="2"/>
  <c r="I18" i="2" s="1"/>
  <c r="G18" i="1" s="1"/>
  <c r="G17" i="2"/>
  <c r="I17" i="2" s="1"/>
  <c r="G17" i="1" s="1"/>
  <c r="I10" i="2"/>
  <c r="C21" i="1" s="1"/>
  <c r="C17" i="1"/>
  <c r="G20" i="2"/>
  <c r="I20" i="2" s="1"/>
  <c r="G20" i="1" s="1"/>
  <c r="G19" i="2"/>
  <c r="I19" i="2" s="1"/>
  <c r="G19" i="1" s="1"/>
  <c r="G22" i="2"/>
  <c r="I22" i="2" s="1"/>
  <c r="G15" i="1"/>
  <c r="C19" i="1"/>
  <c r="C22" i="1" s="1"/>
  <c r="G21" i="2"/>
  <c r="I21" i="2" s="1"/>
  <c r="G21" i="1" s="1"/>
  <c r="H23" i="2" l="1"/>
  <c r="G23" i="1" s="1"/>
  <c r="G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<sst xmlns="http://schemas.openxmlformats.org/spreadsheetml/2006/main" count="266" uniqueCount="184">
  <si>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</si>
  <si>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</si>
  <si>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</si>
  <si>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</si>
  <si>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</si>
  <si>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</si>
  <si>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</si>
  <si>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</si>
  <si>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</si>
  <si>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</si>
  <si>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</si>
  <si>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</si>
  <si>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</si>
  <si>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</si>
  <si>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</si>
  <si>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</si>
  <si>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</si>
  <si>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</si>
  <si>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</si>
  <si>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</si>
  <si>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</si>
  <si>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</si>
  <si>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</si>
  <si>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</si>
  <si>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</si>
  <si>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</si>
  <si>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</si>
  <si>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</si>
  <si>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</si>
  <si>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</si>
  <si>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</si>
  <si>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</si>
  <si>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</si>
  <si>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</si>
  <si>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</si>
  <si>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</si>
  <si>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</si>
  <si>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</si>
  <si>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</si>
  <si>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</si>
  <si>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</si>
  <si>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</si>
  <si>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</si>
  <si>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</si>
  <si>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</si>
  <si>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</si>
  <si>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</si>
  <si>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</si>
  <si>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</si>
  <si>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</si>
  <si>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</si>
  <si>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</si>
  <si>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</si>
  <si>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</si>
  <si>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</si>
  <si>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</si>
  <si>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</si>
  <si>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</si>
  <si>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</si>
  <si>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</si>
  <si>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</si>
  <si>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</si>
  <si>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</si>
  <si>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</si>
  <si>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</si>
  <si>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</si>
  <si>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</si>
  <si>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</si>
  <si>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</si>
  <si>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</si>
  <si>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</si>
  <si>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</si>
  <si>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</si>
  <si>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</si>
  <si>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</si>
  <si>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SLEPÝ ROZPOČET</t>
  </si>
  <si>
    <t>Slepý rozpočet</t>
  </si>
  <si>
    <t>081214</t>
  </si>
  <si>
    <t>Švecová Martina</t>
  </si>
  <si>
    <t>2</t>
  </si>
  <si>
    <t>SVČ Méďa Krnov</t>
  </si>
  <si>
    <t>250115</t>
  </si>
  <si>
    <t>SVČ Méďa Krnov společenský sál</t>
  </si>
  <si>
    <t>61</t>
  </si>
  <si>
    <t>Upravy povrchů vnitřní</t>
  </si>
  <si>
    <t>611401211RT2</t>
  </si>
  <si>
    <t>Oprava omítky na zdech stropech o ploše do 0,25 m2 s použitím suché maltové směsi</t>
  </si>
  <si>
    <t>kus</t>
  </si>
  <si>
    <t>Zapravení krabic KU</t>
  </si>
  <si>
    <t>611421111RT2</t>
  </si>
  <si>
    <t>Oprava váp. omítek stropů do 5% plochy - hrubých s použitím suché maltové směsi</t>
  </si>
  <si>
    <t>m2</t>
  </si>
  <si>
    <t>Zapravení drážek</t>
  </si>
  <si>
    <t>611421131RT2</t>
  </si>
  <si>
    <t>Oprava váp. omítek stropů do 5% plochy - štukových s použitím suché maltové směsi</t>
  </si>
  <si>
    <t>Zapravení drážek hladký povrch</t>
  </si>
  <si>
    <t>97</t>
  </si>
  <si>
    <t>Prorážení otvorů</t>
  </si>
  <si>
    <t>972055241R00</t>
  </si>
  <si>
    <t xml:space="preserve">Vybourání otvorů stropy pro závěs na lustry </t>
  </si>
  <si>
    <t>973031324R00</t>
  </si>
  <si>
    <t xml:space="preserve">Vysekání kapes zeď cihel. MVC, pl. 0,1m2, hl. 15cm </t>
  </si>
  <si>
    <t>974031132R00</t>
  </si>
  <si>
    <t xml:space="preserve">Vysekání rýh ve zdi cihelné 5 x 7 cm </t>
  </si>
  <si>
    <t>m</t>
  </si>
  <si>
    <t>Provedení drážek</t>
  </si>
  <si>
    <t>M21</t>
  </si>
  <si>
    <t>Elektromontáže</t>
  </si>
  <si>
    <t>210010021RT1</t>
  </si>
  <si>
    <t>Trubka tuhá z PVC uložená pevně, 16 mm včetně dodávky trubky 1516</t>
  </si>
  <si>
    <t>Pro montáž vedení na půdě, cena včetně úchytů trubek</t>
  </si>
  <si>
    <t>210010311RT1</t>
  </si>
  <si>
    <t>Krabice univerzální KU 68, bez zapojení-kruhová včetně dodávky KU 68-1902</t>
  </si>
  <si>
    <t>Odbočné krabice a krabice pro zás.230V a vypínač</t>
  </si>
  <si>
    <t>210010351RT1</t>
  </si>
  <si>
    <t>Rozvodka krabicová z lis. izol. 6455-11 do 4 mm2 včetně dodávky krabice Tř2 IP65</t>
  </si>
  <si>
    <t>Ukončovací krabice pro pódium a odbočné krabice na půdu</t>
  </si>
  <si>
    <t>210100001R00</t>
  </si>
  <si>
    <t xml:space="preserve">Ukončení vodičů v rozvaděči + zapojení do 2,5 mm2 </t>
  </si>
  <si>
    <t>210100002R00</t>
  </si>
  <si>
    <t xml:space="preserve">Ukončení vodičů v rozvaděči + zapojení do 6 mm2 </t>
  </si>
  <si>
    <t>210110003RT1</t>
  </si>
  <si>
    <t>Spínač nástěnný seriový - řaz. 5, obyč.prostředí včetně dodávky spínače 3553-05929</t>
  </si>
  <si>
    <t>210111011RT6</t>
  </si>
  <si>
    <t>Zásuvka domovní zapuštěná - provedení 2P+PE včetně dodávky zásuvky a rámečku</t>
  </si>
  <si>
    <t>Zásuvkové obvody na pódiu</t>
  </si>
  <si>
    <t>210190002R00</t>
  </si>
  <si>
    <t xml:space="preserve">Montáž celoplechových rozvodnic do váhy 50 kg </t>
  </si>
  <si>
    <t>rozváděč TSX 12 a SO</t>
  </si>
  <si>
    <t>210190004R00</t>
  </si>
  <si>
    <t xml:space="preserve">Úprava RMS2 </t>
  </si>
  <si>
    <t>Úprava stávajícího R MS2 podia včetně dodávky RCD jističe, potřebných svorkovnic+PE, vodičů na výplet</t>
  </si>
  <si>
    <t>210190011R00</t>
  </si>
  <si>
    <t xml:space="preserve">Montáž ovládacího pultu -TSX-SO </t>
  </si>
  <si>
    <t>cena včetně dodávky propojovacího kabelu UTP cat 5e 5m + montáž</t>
  </si>
  <si>
    <t>210200006R00</t>
  </si>
  <si>
    <t xml:space="preserve">Montáž lustrů </t>
  </si>
  <si>
    <t>Cena včetně uchycení na krovy a  dodávka konstrukce uchycení, v ceně je stavba potřebného pojízdného lešení a veškeré potřebné práce na úchyt lustrů</t>
  </si>
  <si>
    <t>210200013R00</t>
  </si>
  <si>
    <t xml:space="preserve">Svítidlo žárovkové 2112405, 60 W, stropní </t>
  </si>
  <si>
    <t>Montáž bočních světel</t>
  </si>
  <si>
    <t>210201077R00</t>
  </si>
  <si>
    <t xml:space="preserve">Svítidlo zářivkové 5311501 2x40W řetízkový závěs </t>
  </si>
  <si>
    <t>Světla na podium</t>
  </si>
  <si>
    <t>210800105RT3</t>
  </si>
  <si>
    <t>Kabel CYKY 750 V 3x1,5 mm2 uložený pod omítkou včetně dodávky kabelu 3Cx1,5</t>
  </si>
  <si>
    <t>Cena včetně prořezu 10%</t>
  </si>
  <si>
    <t>210800106RT3</t>
  </si>
  <si>
    <t>Kabel CYKY 750 V 3x2,5 mm2 uložený pod omítkou včetně dodávky kabelu 3Cx2,5</t>
  </si>
  <si>
    <t>včetně 10% prořez</t>
  </si>
  <si>
    <t>210800132RT1</t>
  </si>
  <si>
    <t>Kabel CYKY 750 V 5x4 mm2 pod omítkou včetně dodávky kabelu</t>
  </si>
  <si>
    <t>cena včetně prořezu 10%</t>
  </si>
  <si>
    <t>210800527RT1</t>
  </si>
  <si>
    <t>Vodič nn a vn CY 6 mm2 uložený ve zdi včetně dodávky vodiče CY 6</t>
  </si>
  <si>
    <t>RZ4230001R00</t>
  </si>
  <si>
    <t xml:space="preserve">Výchozí revize elektro </t>
  </si>
  <si>
    <t>Výchozí RZ + veškeré zkoušky zařízení + zaučení obsluhy + předání díla</t>
  </si>
  <si>
    <t>34800604.V</t>
  </si>
  <si>
    <t>Centrální lustr 229/21 dodávka Nemlein</t>
  </si>
  <si>
    <t>Lustr 150x100cm + závěsná tyč, pro 21 zdrojů E27/105W, cena včetně reciklačního poplatku</t>
  </si>
  <si>
    <t>34800605.V</t>
  </si>
  <si>
    <t>lustr menší 230/07 dodávka Nemlein</t>
  </si>
  <si>
    <t>Lustr 100x100cm + závěsná tyč, pro 7 zdrojů E27/105W, cena včetně reciklačního poplatku</t>
  </si>
  <si>
    <t>34800606.V</t>
  </si>
  <si>
    <t>Halogenová žárovka 105W/E27</t>
  </si>
  <si>
    <t>do lustrů a bočních světel, cena včetně reciklačního poplatku</t>
  </si>
  <si>
    <t>34800607.V</t>
  </si>
  <si>
    <t>Svítidlo na strany stěn interiové 090/02 dodávka Nemlein</t>
  </si>
  <si>
    <t>Světlo na zeď, pro 2 zdroje E27/105W, cena včetně reciklačního poplatku</t>
  </si>
  <si>
    <t>34814106</t>
  </si>
  <si>
    <t>Svítidlo stropní zářivkové fa Modus 236+EP</t>
  </si>
  <si>
    <t>světlo nad pódium včetně zdrojů a úchytů, včetně reciklačního poplatku</t>
  </si>
  <si>
    <t>34814110</t>
  </si>
  <si>
    <t>RTSX 12+SO dodávka TStechnik, Újezd u Brna</t>
  </si>
  <si>
    <t>Stmívací zařízení pro 12 okruhů včetně jištění rozváděče a ovládače SO+ provedení SW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</si>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</sst>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9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250115</v>
      </c>
      <c r="D2" s="5" t="str">
        <f>Rekapitulace!G2</f>
        <v>SVČ Méďa Krnov společenský sál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79</v>
      </c>
      <c r="B5" s="18"/>
      <c r="C5" s="19" t="s">
        <v>80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77</v>
      </c>
      <c r="B7" s="25"/>
      <c r="C7" s="26" t="s">
        <v>78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07"/>
      <c r="D8" s="207"/>
      <c r="E8" s="208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7">
        <f>Projektant</f>
        <v>0</v>
      </c>
      <c r="D9" s="207"/>
      <c r="E9" s="208"/>
      <c r="F9" s="13"/>
      <c r="G9" s="34"/>
      <c r="H9" s="35"/>
    </row>
    <row r="10" spans="1:57" x14ac:dyDescent="0.2">
      <c r="A10" s="29" t="s">
        <v>14</v>
      </c>
      <c r="B10" s="13"/>
      <c r="C10" s="207"/>
      <c r="D10" s="207"/>
      <c r="E10" s="207"/>
      <c r="F10" s="36"/>
      <c r="G10" s="37"/>
      <c r="H10" s="38"/>
    </row>
    <row r="11" spans="1:57" ht="13.5" customHeight="1" x14ac:dyDescent="0.2">
      <c r="A11" s="29" t="s">
        <v>15</v>
      </c>
      <c r="B11" s="13"/>
      <c r="C11" s="207"/>
      <c r="D11" s="207"/>
      <c r="E11" s="207"/>
      <c r="F11" s="39" t="s">
        <v>16</v>
      </c>
      <c r="G11" s="40">
        <v>81214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9"/>
      <c r="D12" s="209"/>
      <c r="E12" s="209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Rekapitulace!A15</f>
        <v>Ztížené výrobní podmínky</v>
      </c>
      <c r="E15" s="58"/>
      <c r="F15" s="59"/>
      <c r="G15" s="56">
        <f>Rekapitulace!I15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Rekapitulace!A16</f>
        <v>Oborová přirážka</v>
      </c>
      <c r="E16" s="60"/>
      <c r="F16" s="61"/>
      <c r="G16" s="56">
        <f>Rekapitulace!I16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Rekapitulace!A17</f>
        <v>Přesun stavebních kapacit</v>
      </c>
      <c r="E17" s="60"/>
      <c r="F17" s="61"/>
      <c r="G17" s="56">
        <f>Rekapitulace!I17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Rekapitulace!A18</f>
        <v>Mimostaveništní doprava</v>
      </c>
      <c r="E18" s="60"/>
      <c r="F18" s="61"/>
      <c r="G18" s="56">
        <f>Rekapitulace!I18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Rekapitulace!A19</f>
        <v>Zařízení staveniště</v>
      </c>
      <c r="E19" s="60"/>
      <c r="F19" s="61"/>
      <c r="G19" s="56">
        <f>Rekapitulace!I19</f>
        <v>0</v>
      </c>
    </row>
    <row r="20" spans="1:7" ht="15.95" customHeight="1" x14ac:dyDescent="0.2">
      <c r="A20" s="64"/>
      <c r="B20" s="55"/>
      <c r="C20" s="56"/>
      <c r="D20" s="9" t="str">
        <f>Rekapitulace!A20</f>
        <v>Provoz investora</v>
      </c>
      <c r="E20" s="60"/>
      <c r="F20" s="61"/>
      <c r="G20" s="56">
        <f>Rekapitulace!I20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Rekapitulace!A21</f>
        <v>Kompletační činnost (IČD)</v>
      </c>
      <c r="E21" s="60"/>
      <c r="F21" s="61"/>
      <c r="G21" s="56">
        <f>Rekapitulace!I21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10" t="s">
        <v>33</v>
      </c>
      <c r="B23" s="211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15</v>
      </c>
      <c r="D30" s="86" t="s">
        <v>43</v>
      </c>
      <c r="E30" s="88"/>
      <c r="F30" s="202">
        <f>C23-F32</f>
        <v>0</v>
      </c>
      <c r="G30" s="203"/>
    </row>
    <row r="31" spans="1:7" x14ac:dyDescent="0.2">
      <c r="A31" s="85" t="s">
        <v>44</v>
      </c>
      <c r="B31" s="86"/>
      <c r="C31" s="87">
        <f>SazbaDPH1</f>
        <v>15</v>
      </c>
      <c r="D31" s="86" t="s">
        <v>45</v>
      </c>
      <c r="E31" s="88"/>
      <c r="F31" s="202">
        <f>ROUND(PRODUCT(F30,C31/100),0)</f>
        <v>0</v>
      </c>
      <c r="G31" s="203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2">
        <v>0</v>
      </c>
      <c r="G32" s="203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2">
        <f>ROUND(PRODUCT(F32,C33/100),0)</f>
        <v>0</v>
      </c>
      <c r="G33" s="203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4">
        <f>ROUND(SUM(F30:F33),0)</f>
        <v>0</v>
      </c>
      <c r="G34" s="205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06"/>
      <c r="C37" s="206"/>
      <c r="D37" s="206"/>
      <c r="E37" s="206"/>
      <c r="F37" s="206"/>
      <c r="G37" s="206"/>
      <c r="H37" t="s">
        <v>5</v>
      </c>
    </row>
    <row r="38" spans="1:8" ht="12.75" customHeight="1" x14ac:dyDescent="0.2">
      <c r="A38" s="96"/>
      <c r="B38" s="206"/>
      <c r="C38" s="206"/>
      <c r="D38" s="206"/>
      <c r="E38" s="206"/>
      <c r="F38" s="206"/>
      <c r="G38" s="206"/>
      <c r="H38" t="s">
        <v>5</v>
      </c>
    </row>
    <row r="39" spans="1:8" x14ac:dyDescent="0.2">
      <c r="A39" s="96"/>
      <c r="B39" s="206"/>
      <c r="C39" s="206"/>
      <c r="D39" s="206"/>
      <c r="E39" s="206"/>
      <c r="F39" s="206"/>
      <c r="G39" s="206"/>
      <c r="H39" t="s">
        <v>5</v>
      </c>
    </row>
    <row r="40" spans="1:8" x14ac:dyDescent="0.2">
      <c r="A40" s="96"/>
      <c r="B40" s="206"/>
      <c r="C40" s="206"/>
      <c r="D40" s="206"/>
      <c r="E40" s="206"/>
      <c r="F40" s="206"/>
      <c r="G40" s="206"/>
      <c r="H40" t="s">
        <v>5</v>
      </c>
    </row>
    <row r="41" spans="1:8" x14ac:dyDescent="0.2">
      <c r="A41" s="96"/>
      <c r="B41" s="206"/>
      <c r="C41" s="206"/>
      <c r="D41" s="206"/>
      <c r="E41" s="206"/>
      <c r="F41" s="206"/>
      <c r="G41" s="206"/>
      <c r="H41" t="s">
        <v>5</v>
      </c>
    </row>
    <row r="42" spans="1:8" x14ac:dyDescent="0.2">
      <c r="A42" s="96"/>
      <c r="B42" s="206"/>
      <c r="C42" s="206"/>
      <c r="D42" s="206"/>
      <c r="E42" s="206"/>
      <c r="F42" s="206"/>
      <c r="G42" s="206"/>
      <c r="H42" t="s">
        <v>5</v>
      </c>
    </row>
    <row r="43" spans="1:8" x14ac:dyDescent="0.2">
      <c r="A43" s="96"/>
      <c r="B43" s="206"/>
      <c r="C43" s="206"/>
      <c r="D43" s="206"/>
      <c r="E43" s="206"/>
      <c r="F43" s="206"/>
      <c r="G43" s="206"/>
      <c r="H43" t="s">
        <v>5</v>
      </c>
    </row>
    <row r="44" spans="1:8" x14ac:dyDescent="0.2">
      <c r="A44" s="96"/>
      <c r="B44" s="206"/>
      <c r="C44" s="206"/>
      <c r="D44" s="206"/>
      <c r="E44" s="206"/>
      <c r="F44" s="206"/>
      <c r="G44" s="206"/>
      <c r="H44" t="s">
        <v>5</v>
      </c>
    </row>
    <row r="45" spans="1:8" ht="0.75" customHeight="1" x14ac:dyDescent="0.2">
      <c r="A45" s="96"/>
      <c r="B45" s="206"/>
      <c r="C45" s="206"/>
      <c r="D45" s="206"/>
      <c r="E45" s="206"/>
      <c r="F45" s="206"/>
      <c r="G45" s="206"/>
      <c r="H45" t="s">
        <v>5</v>
      </c>
    </row>
    <row r="46" spans="1:8" x14ac:dyDescent="0.2">
      <c r="B46" s="201"/>
      <c r="C46" s="201"/>
      <c r="D46" s="201"/>
      <c r="E46" s="201"/>
      <c r="F46" s="201"/>
      <c r="G46" s="201"/>
    </row>
    <row r="47" spans="1:8" x14ac:dyDescent="0.2">
      <c r="B47" s="201"/>
      <c r="C47" s="201"/>
      <c r="D47" s="201"/>
      <c r="E47" s="201"/>
      <c r="F47" s="201"/>
      <c r="G47" s="201"/>
    </row>
    <row r="48" spans="1:8" x14ac:dyDescent="0.2">
      <c r="B48" s="201"/>
      <c r="C48" s="201"/>
      <c r="D48" s="201"/>
      <c r="E48" s="201"/>
      <c r="F48" s="201"/>
      <c r="G48" s="201"/>
    </row>
    <row r="49" spans="2:7" x14ac:dyDescent="0.2">
      <c r="B49" s="201"/>
      <c r="C49" s="201"/>
      <c r="D49" s="201"/>
      <c r="E49" s="201"/>
      <c r="F49" s="201"/>
      <c r="G49" s="201"/>
    </row>
    <row r="50" spans="2:7" x14ac:dyDescent="0.2">
      <c r="B50" s="201"/>
      <c r="C50" s="201"/>
      <c r="D50" s="201"/>
      <c r="E50" s="201"/>
      <c r="F50" s="201"/>
      <c r="G50" s="201"/>
    </row>
    <row r="51" spans="2:7" x14ac:dyDescent="0.2">
      <c r="B51" s="201"/>
      <c r="C51" s="201"/>
      <c r="D51" s="201"/>
      <c r="E51" s="201"/>
      <c r="F51" s="201"/>
      <c r="G51" s="201"/>
    </row>
    <row r="52" spans="2:7" x14ac:dyDescent="0.2">
      <c r="B52" s="201"/>
      <c r="C52" s="201"/>
      <c r="D52" s="201"/>
      <c r="E52" s="201"/>
      <c r="F52" s="201"/>
      <c r="G52" s="201"/>
    </row>
    <row r="53" spans="2:7" x14ac:dyDescent="0.2">
      <c r="B53" s="201"/>
      <c r="C53" s="201"/>
      <c r="D53" s="201"/>
      <c r="E53" s="201"/>
      <c r="F53" s="201"/>
      <c r="G53" s="201"/>
    </row>
    <row r="54" spans="2:7" x14ac:dyDescent="0.2">
      <c r="B54" s="201"/>
      <c r="C54" s="201"/>
      <c r="D54" s="201"/>
      <c r="E54" s="201"/>
      <c r="F54" s="201"/>
      <c r="G54" s="201"/>
    </row>
    <row r="55" spans="2:7" x14ac:dyDescent="0.2">
      <c r="B55" s="201"/>
      <c r="C55" s="201"/>
      <c r="D55" s="201"/>
      <c r="E55" s="201"/>
      <c r="F55" s="201"/>
      <c r="G55" s="201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workbookViewId="0">
      <selection activeCell="H23" sqref="H23:I2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2" t="s">
        <v>48</v>
      </c>
      <c r="B1" s="213"/>
      <c r="C1" s="97" t="str">
        <f>CONCATENATE(cislostavby," ",nazevstavby)</f>
        <v>081214 Švecová Martina</v>
      </c>
      <c r="D1" s="98"/>
      <c r="E1" s="99"/>
      <c r="F1" s="98"/>
      <c r="G1" s="100" t="s">
        <v>49</v>
      </c>
      <c r="H1" s="101" t="s">
        <v>81</v>
      </c>
      <c r="I1" s="102"/>
    </row>
    <row r="2" spans="1:57" ht="13.5" thickBot="1" x14ac:dyDescent="0.25">
      <c r="A2" s="214" t="s">
        <v>50</v>
      </c>
      <c r="B2" s="215"/>
      <c r="C2" s="103" t="str">
        <f>CONCATENATE(cisloobjektu," ",nazevobjektu)</f>
        <v>2 SVČ Méďa Krnov</v>
      </c>
      <c r="D2" s="104"/>
      <c r="E2" s="105"/>
      <c r="F2" s="104"/>
      <c r="G2" s="216" t="s">
        <v>82</v>
      </c>
      <c r="H2" s="217"/>
      <c r="I2" s="218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 x14ac:dyDescent="0.2">
      <c r="A7" s="197" t="str">
        <f>Položky!B7</f>
        <v>61</v>
      </c>
      <c r="B7" s="115" t="str">
        <f>Položky!C7</f>
        <v>Upravy povrchů vnitřní</v>
      </c>
      <c r="C7" s="66"/>
      <c r="D7" s="116"/>
      <c r="E7" s="198">
        <f>Položky!BA14</f>
        <v>0</v>
      </c>
      <c r="F7" s="199">
        <f>Položky!BB14</f>
        <v>0</v>
      </c>
      <c r="G7" s="199">
        <f>Položky!BC14</f>
        <v>0</v>
      </c>
      <c r="H7" s="199">
        <f>Položky!BD14</f>
        <v>0</v>
      </c>
      <c r="I7" s="200">
        <f>Položky!BE14</f>
        <v>0</v>
      </c>
    </row>
    <row r="8" spans="1:57" s="35" customFormat="1" x14ac:dyDescent="0.2">
      <c r="A8" s="197" t="str">
        <f>Položky!B15</f>
        <v>97</v>
      </c>
      <c r="B8" s="115" t="str">
        <f>Položky!C15</f>
        <v>Prorážení otvorů</v>
      </c>
      <c r="C8" s="66"/>
      <c r="D8" s="116"/>
      <c r="E8" s="198">
        <f>Položky!BA20</f>
        <v>0</v>
      </c>
      <c r="F8" s="199">
        <f>Položky!BB20</f>
        <v>0</v>
      </c>
      <c r="G8" s="199">
        <f>Položky!BC20</f>
        <v>0</v>
      </c>
      <c r="H8" s="199">
        <f>Položky!BD20</f>
        <v>0</v>
      </c>
      <c r="I8" s="200">
        <f>Položky!BE20</f>
        <v>0</v>
      </c>
    </row>
    <row r="9" spans="1:57" s="35" customFormat="1" ht="13.5" thickBot="1" x14ac:dyDescent="0.25">
      <c r="A9" s="197" t="str">
        <f>Položky!B21</f>
        <v>M21</v>
      </c>
      <c r="B9" s="115" t="str">
        <f>Položky!C21</f>
        <v>Elektromontáže</v>
      </c>
      <c r="C9" s="66"/>
      <c r="D9" s="116"/>
      <c r="E9" s="198">
        <f>Položky!BA67</f>
        <v>0</v>
      </c>
      <c r="F9" s="199">
        <f>Položky!BB67</f>
        <v>0</v>
      </c>
      <c r="G9" s="199">
        <f>Položky!BC67</f>
        <v>0</v>
      </c>
      <c r="H9" s="199">
        <f>Položky!BD67</f>
        <v>0</v>
      </c>
      <c r="I9" s="200">
        <f>Položky!BE67</f>
        <v>0</v>
      </c>
    </row>
    <row r="10" spans="1:57" s="123" customFormat="1" ht="13.5" thickBot="1" x14ac:dyDescent="0.25">
      <c r="A10" s="117"/>
      <c r="B10" s="118" t="s">
        <v>57</v>
      </c>
      <c r="C10" s="118"/>
      <c r="D10" s="119"/>
      <c r="E10" s="120">
        <f>SUM(E7:E9)</f>
        <v>0</v>
      </c>
      <c r="F10" s="121">
        <f>SUM(F7:F9)</f>
        <v>0</v>
      </c>
      <c r="G10" s="121">
        <f>SUM(G7:G9)</f>
        <v>0</v>
      </c>
      <c r="H10" s="121">
        <f>SUM(H7:H9)</f>
        <v>0</v>
      </c>
      <c r="I10" s="122">
        <f>SUM(I7:I9)</f>
        <v>0</v>
      </c>
    </row>
    <row r="11" spans="1:57" x14ac:dyDescent="0.2">
      <c r="A11" s="66"/>
      <c r="B11" s="66"/>
      <c r="C11" s="66"/>
      <c r="D11" s="66"/>
      <c r="E11" s="66"/>
      <c r="F11" s="66"/>
      <c r="G11" s="66"/>
      <c r="H11" s="66"/>
      <c r="I11" s="66"/>
    </row>
    <row r="12" spans="1:57" ht="19.5" customHeight="1" x14ac:dyDescent="0.25">
      <c r="A12" s="107" t="s">
        <v>58</v>
      </c>
      <c r="B12" s="107"/>
      <c r="C12" s="107"/>
      <c r="D12" s="107"/>
      <c r="E12" s="107"/>
      <c r="F12" s="107"/>
      <c r="G12" s="124"/>
      <c r="H12" s="107"/>
      <c r="I12" s="107"/>
      <c r="BA12" s="41"/>
      <c r="BB12" s="41"/>
      <c r="BC12" s="41"/>
      <c r="BD12" s="41"/>
      <c r="BE12" s="41"/>
    </row>
    <row r="13" spans="1:57" ht="13.5" thickBot="1" x14ac:dyDescent="0.25">
      <c r="A13" s="77"/>
      <c r="B13" s="77"/>
      <c r="C13" s="77"/>
      <c r="D13" s="77"/>
      <c r="E13" s="77"/>
      <c r="F13" s="77"/>
      <c r="G13" s="77"/>
      <c r="H13" s="77"/>
      <c r="I13" s="77"/>
    </row>
    <row r="14" spans="1:57" x14ac:dyDescent="0.2">
      <c r="A14" s="71" t="s">
        <v>59</v>
      </c>
      <c r="B14" s="72"/>
      <c r="C14" s="72"/>
      <c r="D14" s="125"/>
      <c r="E14" s="126" t="s">
        <v>60</v>
      </c>
      <c r="F14" s="127" t="s">
        <v>61</v>
      </c>
      <c r="G14" s="128" t="s">
        <v>62</v>
      </c>
      <c r="H14" s="129"/>
      <c r="I14" s="130" t="s">
        <v>60</v>
      </c>
    </row>
    <row r="15" spans="1:57" x14ac:dyDescent="0.2">
      <c r="A15" s="64" t="s">
        <v>176</v>
      </c>
      <c r="B15" s="55"/>
      <c r="C15" s="55"/>
      <c r="D15" s="131"/>
      <c r="E15" s="132"/>
      <c r="F15" s="133"/>
      <c r="G15" s="134">
        <f t="shared" ref="G15:G22" si="0">CHOOSE(BA15+1,HSV+PSV,HSV+PSV+Mont,HSV+PSV+Dodavka+Mont,HSV,PSV,Mont,Dodavka,Mont+Dodavka,0)</f>
        <v>0</v>
      </c>
      <c r="H15" s="135"/>
      <c r="I15" s="136">
        <f t="shared" ref="I15:I22" si="1">E15+F15*G15/100</f>
        <v>0</v>
      </c>
      <c r="BA15">
        <v>0</v>
      </c>
    </row>
    <row r="16" spans="1:57" x14ac:dyDescent="0.2">
      <c r="A16" s="64" t="s">
        <v>177</v>
      </c>
      <c r="B16" s="55"/>
      <c r="C16" s="55"/>
      <c r="D16" s="131"/>
      <c r="E16" s="132"/>
      <c r="F16" s="133"/>
      <c r="G16" s="134">
        <f t="shared" si="0"/>
        <v>0</v>
      </c>
      <c r="H16" s="135"/>
      <c r="I16" s="136">
        <f t="shared" si="1"/>
        <v>0</v>
      </c>
      <c r="BA16">
        <v>0</v>
      </c>
    </row>
    <row r="17" spans="1:53" x14ac:dyDescent="0.2">
      <c r="A17" s="64" t="s">
        <v>178</v>
      </c>
      <c r="B17" s="55"/>
      <c r="C17" s="55"/>
      <c r="D17" s="131"/>
      <c r="E17" s="132"/>
      <c r="F17" s="133"/>
      <c r="G17" s="134">
        <f t="shared" si="0"/>
        <v>0</v>
      </c>
      <c r="H17" s="135"/>
      <c r="I17" s="136">
        <f t="shared" si="1"/>
        <v>0</v>
      </c>
      <c r="BA17">
        <v>0</v>
      </c>
    </row>
    <row r="18" spans="1:53" x14ac:dyDescent="0.2">
      <c r="A18" s="64" t="s">
        <v>179</v>
      </c>
      <c r="B18" s="55"/>
      <c r="C18" s="55"/>
      <c r="D18" s="131"/>
      <c r="E18" s="132"/>
      <c r="F18" s="133"/>
      <c r="G18" s="134">
        <f t="shared" si="0"/>
        <v>0</v>
      </c>
      <c r="H18" s="135"/>
      <c r="I18" s="136">
        <f t="shared" si="1"/>
        <v>0</v>
      </c>
      <c r="BA18">
        <v>0</v>
      </c>
    </row>
    <row r="19" spans="1:53" x14ac:dyDescent="0.2">
      <c r="A19" s="64" t="s">
        <v>180</v>
      </c>
      <c r="B19" s="55"/>
      <c r="C19" s="55"/>
      <c r="D19" s="131"/>
      <c r="E19" s="132"/>
      <c r="F19" s="133"/>
      <c r="G19" s="134">
        <f t="shared" si="0"/>
        <v>0</v>
      </c>
      <c r="H19" s="135"/>
      <c r="I19" s="136">
        <f t="shared" si="1"/>
        <v>0</v>
      </c>
      <c r="BA19">
        <v>1</v>
      </c>
    </row>
    <row r="20" spans="1:53" x14ac:dyDescent="0.2">
      <c r="A20" s="64" t="s">
        <v>181</v>
      </c>
      <c r="B20" s="55"/>
      <c r="C20" s="55"/>
      <c r="D20" s="131"/>
      <c r="E20" s="132"/>
      <c r="F20" s="133"/>
      <c r="G20" s="134">
        <f t="shared" si="0"/>
        <v>0</v>
      </c>
      <c r="H20" s="135"/>
      <c r="I20" s="136">
        <f t="shared" si="1"/>
        <v>0</v>
      </c>
      <c r="BA20">
        <v>1</v>
      </c>
    </row>
    <row r="21" spans="1:53" x14ac:dyDescent="0.2">
      <c r="A21" s="64" t="s">
        <v>182</v>
      </c>
      <c r="B21" s="55"/>
      <c r="C21" s="55"/>
      <c r="D21" s="131"/>
      <c r="E21" s="132"/>
      <c r="F21" s="133"/>
      <c r="G21" s="134">
        <f t="shared" si="0"/>
        <v>0</v>
      </c>
      <c r="H21" s="135"/>
      <c r="I21" s="136">
        <f t="shared" si="1"/>
        <v>0</v>
      </c>
      <c r="BA21">
        <v>2</v>
      </c>
    </row>
    <row r="22" spans="1:53" x14ac:dyDescent="0.2">
      <c r="A22" s="64" t="s">
        <v>183</v>
      </c>
      <c r="B22" s="55"/>
      <c r="C22" s="55"/>
      <c r="D22" s="131"/>
      <c r="E22" s="132"/>
      <c r="F22" s="133"/>
      <c r="G22" s="134">
        <f t="shared" si="0"/>
        <v>0</v>
      </c>
      <c r="H22" s="135"/>
      <c r="I22" s="136">
        <f t="shared" si="1"/>
        <v>0</v>
      </c>
      <c r="BA22">
        <v>2</v>
      </c>
    </row>
    <row r="23" spans="1:53" ht="13.5" thickBot="1" x14ac:dyDescent="0.25">
      <c r="A23" s="137"/>
      <c r="B23" s="138" t="s">
        <v>63</v>
      </c>
      <c r="C23" s="139"/>
      <c r="D23" s="140"/>
      <c r="E23" s="141"/>
      <c r="F23" s="142"/>
      <c r="G23" s="142"/>
      <c r="H23" s="219">
        <f>SUM(I15:I22)</f>
        <v>0</v>
      </c>
      <c r="I23" s="220"/>
    </row>
    <row r="25" spans="1:53" x14ac:dyDescent="0.2">
      <c r="B25" s="123"/>
      <c r="F25" s="143"/>
      <c r="G25" s="144"/>
      <c r="H25" s="144"/>
      <c r="I25" s="145"/>
    </row>
    <row r="26" spans="1:53" x14ac:dyDescent="0.2">
      <c r="F26" s="143"/>
      <c r="G26" s="144"/>
      <c r="H26" s="144"/>
      <c r="I26" s="145"/>
    </row>
    <row r="27" spans="1:53" x14ac:dyDescent="0.2">
      <c r="F27" s="143"/>
      <c r="G27" s="144"/>
      <c r="H27" s="144"/>
      <c r="I27" s="145"/>
    </row>
    <row r="28" spans="1:53" x14ac:dyDescent="0.2"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40"/>
  <sheetViews>
    <sheetView showGridLines="0" showZeros="0" tabSelected="1" zoomScaleNormal="100" workbookViewId="0">
      <selection activeCell="A67" sqref="A67:IV69"/>
    </sheetView>
  </sheetViews>
  <sheetFormatPr defaultColWidth="9.140625"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1" customWidth="1"/>
    <col min="6" max="6" width="9.85546875" style="146" customWidth="1"/>
    <col min="7" max="7" width="13.85546875" style="146" customWidth="1"/>
    <col min="8" max="11" width="9.140625" style="146"/>
    <col min="12" max="12" width="75.285156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24" t="s">
        <v>76</v>
      </c>
      <c r="B1" s="224"/>
      <c r="C1" s="224"/>
      <c r="D1" s="224"/>
      <c r="E1" s="224"/>
      <c r="F1" s="224"/>
      <c r="G1" s="224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2" t="s">
        <v>48</v>
      </c>
      <c r="B3" s="213"/>
      <c r="C3" s="97" t="str">
        <f>CONCATENATE(cislostavby," ",nazevstavby)</f>
        <v>081214 Švecová Martina</v>
      </c>
      <c r="D3" s="151"/>
      <c r="E3" s="152" t="s">
        <v>64</v>
      </c>
      <c r="F3" s="153" t="str">
        <f>Rekapitulace!H1</f>
        <v>250115</v>
      </c>
      <c r="G3" s="154"/>
    </row>
    <row r="4" spans="1:104" ht="13.5" thickBot="1" x14ac:dyDescent="0.25">
      <c r="A4" s="225" t="s">
        <v>50</v>
      </c>
      <c r="B4" s="215"/>
      <c r="C4" s="103" t="str">
        <f>CONCATENATE(cisloobjektu," ",nazevobjektu)</f>
        <v>2 SVČ Méďa Krnov</v>
      </c>
      <c r="D4" s="155"/>
      <c r="E4" s="226" t="str">
        <f>Rekapitulace!G2</f>
        <v>SVČ Méďa Krnov společenský sál</v>
      </c>
      <c r="F4" s="227"/>
      <c r="G4" s="228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83</v>
      </c>
      <c r="C7" s="165" t="s">
        <v>84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85</v>
      </c>
      <c r="C8" s="173" t="s">
        <v>86</v>
      </c>
      <c r="D8" s="174" t="s">
        <v>87</v>
      </c>
      <c r="E8" s="175">
        <v>25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1.494E-2</v>
      </c>
    </row>
    <row r="9" spans="1:104" x14ac:dyDescent="0.2">
      <c r="A9" s="178"/>
      <c r="B9" s="179"/>
      <c r="C9" s="221" t="s">
        <v>88</v>
      </c>
      <c r="D9" s="222"/>
      <c r="E9" s="222"/>
      <c r="F9" s="222"/>
      <c r="G9" s="223"/>
      <c r="L9" s="180" t="s">
        <v>88</v>
      </c>
      <c r="O9" s="170">
        <v>3</v>
      </c>
    </row>
    <row r="10" spans="1:104" ht="22.5" x14ac:dyDescent="0.2">
      <c r="A10" s="171">
        <v>2</v>
      </c>
      <c r="B10" s="172" t="s">
        <v>89</v>
      </c>
      <c r="C10" s="173" t="s">
        <v>90</v>
      </c>
      <c r="D10" s="174" t="s">
        <v>91</v>
      </c>
      <c r="E10" s="175">
        <v>7</v>
      </c>
      <c r="F10" s="175">
        <v>0</v>
      </c>
      <c r="G10" s="176">
        <f>E10*F10</f>
        <v>0</v>
      </c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>IF(AZ10=1,G10,0)</f>
        <v>0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7">
        <v>1</v>
      </c>
      <c r="CB10" s="177">
        <v>1</v>
      </c>
      <c r="CZ10" s="146">
        <v>1.82E-3</v>
      </c>
    </row>
    <row r="11" spans="1:104" x14ac:dyDescent="0.2">
      <c r="A11" s="178"/>
      <c r="B11" s="179"/>
      <c r="C11" s="221" t="s">
        <v>92</v>
      </c>
      <c r="D11" s="222"/>
      <c r="E11" s="222"/>
      <c r="F11" s="222"/>
      <c r="G11" s="223"/>
      <c r="L11" s="180" t="s">
        <v>92</v>
      </c>
      <c r="O11" s="170">
        <v>3</v>
      </c>
    </row>
    <row r="12" spans="1:104" ht="22.5" x14ac:dyDescent="0.2">
      <c r="A12" s="171">
        <v>3</v>
      </c>
      <c r="B12" s="172" t="s">
        <v>93</v>
      </c>
      <c r="C12" s="173" t="s">
        <v>94</v>
      </c>
      <c r="D12" s="174" t="s">
        <v>91</v>
      </c>
      <c r="E12" s="175">
        <v>7</v>
      </c>
      <c r="F12" s="175">
        <v>0</v>
      </c>
      <c r="G12" s="176">
        <f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</v>
      </c>
      <c r="CB12" s="177">
        <v>1</v>
      </c>
      <c r="CZ12" s="146">
        <v>2.0699999999999998E-3</v>
      </c>
    </row>
    <row r="13" spans="1:104" x14ac:dyDescent="0.2">
      <c r="A13" s="178"/>
      <c r="B13" s="179"/>
      <c r="C13" s="221" t="s">
        <v>95</v>
      </c>
      <c r="D13" s="222"/>
      <c r="E13" s="222"/>
      <c r="F13" s="222"/>
      <c r="G13" s="223"/>
      <c r="L13" s="180" t="s">
        <v>95</v>
      </c>
      <c r="O13" s="170">
        <v>3</v>
      </c>
    </row>
    <row r="14" spans="1:104" x14ac:dyDescent="0.2">
      <c r="A14" s="181"/>
      <c r="B14" s="182" t="s">
        <v>74</v>
      </c>
      <c r="C14" s="183" t="str">
        <f>CONCATENATE(B7," ",C7)</f>
        <v>61 Upravy povrchů vnitřní</v>
      </c>
      <c r="D14" s="184"/>
      <c r="E14" s="185"/>
      <c r="F14" s="186"/>
      <c r="G14" s="187">
        <f>SUM(G7:G13)</f>
        <v>0</v>
      </c>
      <c r="O14" s="170">
        <v>4</v>
      </c>
      <c r="BA14" s="188">
        <f>SUM(BA7:BA13)</f>
        <v>0</v>
      </c>
      <c r="BB14" s="188">
        <f>SUM(BB7:BB13)</f>
        <v>0</v>
      </c>
      <c r="BC14" s="188">
        <f>SUM(BC7:BC13)</f>
        <v>0</v>
      </c>
      <c r="BD14" s="188">
        <f>SUM(BD7:BD13)</f>
        <v>0</v>
      </c>
      <c r="BE14" s="188">
        <f>SUM(BE7:BE13)</f>
        <v>0</v>
      </c>
    </row>
    <row r="15" spans="1:104" x14ac:dyDescent="0.2">
      <c r="A15" s="163" t="s">
        <v>72</v>
      </c>
      <c r="B15" s="164" t="s">
        <v>96</v>
      </c>
      <c r="C15" s="165" t="s">
        <v>97</v>
      </c>
      <c r="D15" s="166"/>
      <c r="E15" s="167"/>
      <c r="F15" s="167"/>
      <c r="G15" s="168"/>
      <c r="H15" s="169"/>
      <c r="I15" s="169"/>
      <c r="O15" s="170">
        <v>1</v>
      </c>
    </row>
    <row r="16" spans="1:104" x14ac:dyDescent="0.2">
      <c r="A16" s="171">
        <v>4</v>
      </c>
      <c r="B16" s="172" t="s">
        <v>98</v>
      </c>
      <c r="C16" s="173" t="s">
        <v>99</v>
      </c>
      <c r="D16" s="174" t="s">
        <v>87</v>
      </c>
      <c r="E16" s="175">
        <v>5</v>
      </c>
      <c r="F16" s="175">
        <v>0</v>
      </c>
      <c r="G16" s="176">
        <f>E16*F16</f>
        <v>0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7">
        <v>1</v>
      </c>
      <c r="CB16" s="177">
        <v>1</v>
      </c>
      <c r="CZ16" s="146">
        <v>0</v>
      </c>
    </row>
    <row r="17" spans="1:104" x14ac:dyDescent="0.2">
      <c r="A17" s="171">
        <v>5</v>
      </c>
      <c r="B17" s="172" t="s">
        <v>100</v>
      </c>
      <c r="C17" s="173" t="s">
        <v>101</v>
      </c>
      <c r="D17" s="174" t="s">
        <v>87</v>
      </c>
      <c r="E17" s="175">
        <v>25</v>
      </c>
      <c r="F17" s="175">
        <v>0</v>
      </c>
      <c r="G17" s="176">
        <f>E17*F17</f>
        <v>0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7">
        <v>1</v>
      </c>
      <c r="CB17" s="177">
        <v>1</v>
      </c>
      <c r="CZ17" s="146">
        <v>4.8999999999999998E-4</v>
      </c>
    </row>
    <row r="18" spans="1:104" x14ac:dyDescent="0.2">
      <c r="A18" s="171">
        <v>6</v>
      </c>
      <c r="B18" s="172" t="s">
        <v>102</v>
      </c>
      <c r="C18" s="173" t="s">
        <v>103</v>
      </c>
      <c r="D18" s="174" t="s">
        <v>104</v>
      </c>
      <c r="E18" s="175">
        <v>100</v>
      </c>
      <c r="F18" s="175">
        <v>0</v>
      </c>
      <c r="G18" s="176">
        <f>E18*F18</f>
        <v>0</v>
      </c>
      <c r="O18" s="170">
        <v>2</v>
      </c>
      <c r="AA18" s="146">
        <v>1</v>
      </c>
      <c r="AB18" s="146">
        <v>1</v>
      </c>
      <c r="AC18" s="146">
        <v>1</v>
      </c>
      <c r="AZ18" s="146">
        <v>1</v>
      </c>
      <c r="BA18" s="146">
        <f>IF(AZ18=1,G18,0)</f>
        <v>0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7">
        <v>1</v>
      </c>
      <c r="CB18" s="177">
        <v>1</v>
      </c>
      <c r="CZ18" s="146">
        <v>4.8999999999999998E-4</v>
      </c>
    </row>
    <row r="19" spans="1:104" x14ac:dyDescent="0.2">
      <c r="A19" s="178"/>
      <c r="B19" s="179"/>
      <c r="C19" s="221" t="s">
        <v>105</v>
      </c>
      <c r="D19" s="222"/>
      <c r="E19" s="222"/>
      <c r="F19" s="222"/>
      <c r="G19" s="223"/>
      <c r="L19" s="180" t="s">
        <v>105</v>
      </c>
      <c r="O19" s="170">
        <v>3</v>
      </c>
    </row>
    <row r="20" spans="1:104" x14ac:dyDescent="0.2">
      <c r="A20" s="181"/>
      <c r="B20" s="182" t="s">
        <v>74</v>
      </c>
      <c r="C20" s="183" t="str">
        <f>CONCATENATE(B15," ",C15)</f>
        <v>97 Prorážení otvorů</v>
      </c>
      <c r="D20" s="184"/>
      <c r="E20" s="185"/>
      <c r="F20" s="186"/>
      <c r="G20" s="187">
        <f>SUM(G15:G19)</f>
        <v>0</v>
      </c>
      <c r="O20" s="170">
        <v>4</v>
      </c>
      <c r="BA20" s="188">
        <f>SUM(BA15:BA19)</f>
        <v>0</v>
      </c>
      <c r="BB20" s="188">
        <f>SUM(BB15:BB19)</f>
        <v>0</v>
      </c>
      <c r="BC20" s="188">
        <f>SUM(BC15:BC19)</f>
        <v>0</v>
      </c>
      <c r="BD20" s="188">
        <f>SUM(BD15:BD19)</f>
        <v>0</v>
      </c>
      <c r="BE20" s="188">
        <f>SUM(BE15:BE19)</f>
        <v>0</v>
      </c>
    </row>
    <row r="21" spans="1:104" x14ac:dyDescent="0.2">
      <c r="A21" s="163" t="s">
        <v>72</v>
      </c>
      <c r="B21" s="164" t="s">
        <v>106</v>
      </c>
      <c r="C21" s="165" t="s">
        <v>107</v>
      </c>
      <c r="D21" s="166"/>
      <c r="E21" s="167"/>
      <c r="F21" s="167"/>
      <c r="G21" s="168"/>
      <c r="H21" s="169"/>
      <c r="I21" s="169"/>
      <c r="O21" s="170">
        <v>1</v>
      </c>
    </row>
    <row r="22" spans="1:104" ht="22.5" x14ac:dyDescent="0.2">
      <c r="A22" s="171">
        <v>7</v>
      </c>
      <c r="B22" s="172" t="s">
        <v>108</v>
      </c>
      <c r="C22" s="173" t="s">
        <v>109</v>
      </c>
      <c r="D22" s="174" t="s">
        <v>104</v>
      </c>
      <c r="E22" s="175">
        <v>70</v>
      </c>
      <c r="F22" s="175">
        <v>0</v>
      </c>
      <c r="G22" s="176">
        <f>E22*F22</f>
        <v>0</v>
      </c>
      <c r="O22" s="170">
        <v>2</v>
      </c>
      <c r="AA22" s="146">
        <v>1</v>
      </c>
      <c r="AB22" s="146">
        <v>9</v>
      </c>
      <c r="AC22" s="146">
        <v>9</v>
      </c>
      <c r="AZ22" s="146">
        <v>4</v>
      </c>
      <c r="BA22" s="146">
        <f>IF(AZ22=1,G22,0)</f>
        <v>0</v>
      </c>
      <c r="BB22" s="146">
        <f>IF(AZ22=2,G22,0)</f>
        <v>0</v>
      </c>
      <c r="BC22" s="146">
        <f>IF(AZ22=3,G22,0)</f>
        <v>0</v>
      </c>
      <c r="BD22" s="146">
        <f>IF(AZ22=4,G22,0)</f>
        <v>0</v>
      </c>
      <c r="BE22" s="146">
        <f>IF(AZ22=5,G22,0)</f>
        <v>0</v>
      </c>
      <c r="CA22" s="177">
        <v>1</v>
      </c>
      <c r="CB22" s="177">
        <v>9</v>
      </c>
      <c r="CZ22" s="146">
        <v>8.0000000000000007E-5</v>
      </c>
    </row>
    <row r="23" spans="1:104" x14ac:dyDescent="0.2">
      <c r="A23" s="178"/>
      <c r="B23" s="179"/>
      <c r="C23" s="221" t="s">
        <v>110</v>
      </c>
      <c r="D23" s="222"/>
      <c r="E23" s="222"/>
      <c r="F23" s="222"/>
      <c r="G23" s="223"/>
      <c r="L23" s="180" t="s">
        <v>110</v>
      </c>
      <c r="O23" s="170">
        <v>3</v>
      </c>
    </row>
    <row r="24" spans="1:104" ht="22.5" x14ac:dyDescent="0.2">
      <c r="A24" s="171">
        <v>8</v>
      </c>
      <c r="B24" s="172" t="s">
        <v>111</v>
      </c>
      <c r="C24" s="173" t="s">
        <v>112</v>
      </c>
      <c r="D24" s="174" t="s">
        <v>87</v>
      </c>
      <c r="E24" s="175">
        <v>25</v>
      </c>
      <c r="F24" s="175">
        <v>0</v>
      </c>
      <c r="G24" s="176">
        <f>E24*F24</f>
        <v>0</v>
      </c>
      <c r="O24" s="170">
        <v>2</v>
      </c>
      <c r="AA24" s="146">
        <v>1</v>
      </c>
      <c r="AB24" s="146">
        <v>9</v>
      </c>
      <c r="AC24" s="146">
        <v>9</v>
      </c>
      <c r="AZ24" s="146">
        <v>4</v>
      </c>
      <c r="BA24" s="146">
        <f>IF(AZ24=1,G24,0)</f>
        <v>0</v>
      </c>
      <c r="BB24" s="146">
        <f>IF(AZ24=2,G24,0)</f>
        <v>0</v>
      </c>
      <c r="BC24" s="146">
        <f>IF(AZ24=3,G24,0)</f>
        <v>0</v>
      </c>
      <c r="BD24" s="146">
        <f>IF(AZ24=4,G24,0)</f>
        <v>0</v>
      </c>
      <c r="BE24" s="146">
        <f>IF(AZ24=5,G24,0)</f>
        <v>0</v>
      </c>
      <c r="CA24" s="177">
        <v>1</v>
      </c>
      <c r="CB24" s="177">
        <v>9</v>
      </c>
      <c r="CZ24" s="146">
        <v>4.0000000000000003E-5</v>
      </c>
    </row>
    <row r="25" spans="1:104" x14ac:dyDescent="0.2">
      <c r="A25" s="178"/>
      <c r="B25" s="179"/>
      <c r="C25" s="221" t="s">
        <v>113</v>
      </c>
      <c r="D25" s="222"/>
      <c r="E25" s="222"/>
      <c r="F25" s="222"/>
      <c r="G25" s="223"/>
      <c r="L25" s="180" t="s">
        <v>113</v>
      </c>
      <c r="O25" s="170">
        <v>3</v>
      </c>
    </row>
    <row r="26" spans="1:104" ht="22.5" x14ac:dyDescent="0.2">
      <c r="A26" s="171">
        <v>9</v>
      </c>
      <c r="B26" s="172" t="s">
        <v>114</v>
      </c>
      <c r="C26" s="173" t="s">
        <v>115</v>
      </c>
      <c r="D26" s="174" t="s">
        <v>87</v>
      </c>
      <c r="E26" s="175">
        <v>10</v>
      </c>
      <c r="F26" s="175">
        <v>0</v>
      </c>
      <c r="G26" s="176">
        <f>E26*F26</f>
        <v>0</v>
      </c>
      <c r="O26" s="170">
        <v>2</v>
      </c>
      <c r="AA26" s="146">
        <v>1</v>
      </c>
      <c r="AB26" s="146">
        <v>9</v>
      </c>
      <c r="AC26" s="146">
        <v>9</v>
      </c>
      <c r="AZ26" s="146">
        <v>4</v>
      </c>
      <c r="BA26" s="146">
        <f>IF(AZ26=1,G26,0)</f>
        <v>0</v>
      </c>
      <c r="BB26" s="146">
        <f>IF(AZ26=2,G26,0)</f>
        <v>0</v>
      </c>
      <c r="BC26" s="146">
        <f>IF(AZ26=3,G26,0)</f>
        <v>0</v>
      </c>
      <c r="BD26" s="146">
        <f>IF(AZ26=4,G26,0)</f>
        <v>0</v>
      </c>
      <c r="BE26" s="146">
        <f>IF(AZ26=5,G26,0)</f>
        <v>0</v>
      </c>
      <c r="CA26" s="177">
        <v>1</v>
      </c>
      <c r="CB26" s="177">
        <v>9</v>
      </c>
      <c r="CZ26" s="146">
        <v>3.2000000000000003E-4</v>
      </c>
    </row>
    <row r="27" spans="1:104" x14ac:dyDescent="0.2">
      <c r="A27" s="178"/>
      <c r="B27" s="179"/>
      <c r="C27" s="221" t="s">
        <v>116</v>
      </c>
      <c r="D27" s="222"/>
      <c r="E27" s="222"/>
      <c r="F27" s="222"/>
      <c r="G27" s="223"/>
      <c r="L27" s="180" t="s">
        <v>116</v>
      </c>
      <c r="O27" s="170">
        <v>3</v>
      </c>
    </row>
    <row r="28" spans="1:104" x14ac:dyDescent="0.2">
      <c r="A28" s="171">
        <v>10</v>
      </c>
      <c r="B28" s="172" t="s">
        <v>117</v>
      </c>
      <c r="C28" s="173" t="s">
        <v>118</v>
      </c>
      <c r="D28" s="174" t="s">
        <v>87</v>
      </c>
      <c r="E28" s="175">
        <v>60</v>
      </c>
      <c r="F28" s="175">
        <v>0</v>
      </c>
      <c r="G28" s="176">
        <f>E28*F28</f>
        <v>0</v>
      </c>
      <c r="O28" s="170">
        <v>2</v>
      </c>
      <c r="AA28" s="146">
        <v>1</v>
      </c>
      <c r="AB28" s="146">
        <v>9</v>
      </c>
      <c r="AC28" s="146">
        <v>9</v>
      </c>
      <c r="AZ28" s="146">
        <v>4</v>
      </c>
      <c r="BA28" s="146">
        <f>IF(AZ28=1,G28,0)</f>
        <v>0</v>
      </c>
      <c r="BB28" s="146">
        <f>IF(AZ28=2,G28,0)</f>
        <v>0</v>
      </c>
      <c r="BC28" s="146">
        <f>IF(AZ28=3,G28,0)</f>
        <v>0</v>
      </c>
      <c r="BD28" s="146">
        <f>IF(AZ28=4,G28,0)</f>
        <v>0</v>
      </c>
      <c r="BE28" s="146">
        <f>IF(AZ28=5,G28,0)</f>
        <v>0</v>
      </c>
      <c r="CA28" s="177">
        <v>1</v>
      </c>
      <c r="CB28" s="177">
        <v>9</v>
      </c>
      <c r="CZ28" s="146">
        <v>0</v>
      </c>
    </row>
    <row r="29" spans="1:104" x14ac:dyDescent="0.2">
      <c r="A29" s="171">
        <v>11</v>
      </c>
      <c r="B29" s="172" t="s">
        <v>119</v>
      </c>
      <c r="C29" s="173" t="s">
        <v>120</v>
      </c>
      <c r="D29" s="174" t="s">
        <v>87</v>
      </c>
      <c r="E29" s="175">
        <v>15</v>
      </c>
      <c r="F29" s="175">
        <v>0</v>
      </c>
      <c r="G29" s="176">
        <f>E29*F29</f>
        <v>0</v>
      </c>
      <c r="O29" s="170">
        <v>2</v>
      </c>
      <c r="AA29" s="146">
        <v>1</v>
      </c>
      <c r="AB29" s="146">
        <v>9</v>
      </c>
      <c r="AC29" s="146">
        <v>9</v>
      </c>
      <c r="AZ29" s="146">
        <v>4</v>
      </c>
      <c r="BA29" s="146">
        <f>IF(AZ29=1,G29,0)</f>
        <v>0</v>
      </c>
      <c r="BB29" s="146">
        <f>IF(AZ29=2,G29,0)</f>
        <v>0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7">
        <v>1</v>
      </c>
      <c r="CB29" s="177">
        <v>9</v>
      </c>
      <c r="CZ29" s="146">
        <v>0</v>
      </c>
    </row>
    <row r="30" spans="1:104" ht="22.5" x14ac:dyDescent="0.2">
      <c r="A30" s="171">
        <v>12</v>
      </c>
      <c r="B30" s="172" t="s">
        <v>121</v>
      </c>
      <c r="C30" s="173" t="s">
        <v>122</v>
      </c>
      <c r="D30" s="174" t="s">
        <v>87</v>
      </c>
      <c r="E30" s="175">
        <v>1</v>
      </c>
      <c r="F30" s="175">
        <v>0</v>
      </c>
      <c r="G30" s="176">
        <f>E30*F30</f>
        <v>0</v>
      </c>
      <c r="O30" s="170">
        <v>2</v>
      </c>
      <c r="AA30" s="146">
        <v>1</v>
      </c>
      <c r="AB30" s="146">
        <v>9</v>
      </c>
      <c r="AC30" s="146">
        <v>9</v>
      </c>
      <c r="AZ30" s="146">
        <v>4</v>
      </c>
      <c r="BA30" s="146">
        <f>IF(AZ30=1,G30,0)</f>
        <v>0</v>
      </c>
      <c r="BB30" s="146">
        <f>IF(AZ30=2,G30,0)</f>
        <v>0</v>
      </c>
      <c r="BC30" s="146">
        <f>IF(AZ30=3,G30,0)</f>
        <v>0</v>
      </c>
      <c r="BD30" s="146">
        <f>IF(AZ30=4,G30,0)</f>
        <v>0</v>
      </c>
      <c r="BE30" s="146">
        <f>IF(AZ30=5,G30,0)</f>
        <v>0</v>
      </c>
      <c r="CA30" s="177">
        <v>1</v>
      </c>
      <c r="CB30" s="177">
        <v>9</v>
      </c>
      <c r="CZ30" s="146">
        <v>4.0000000000000003E-5</v>
      </c>
    </row>
    <row r="31" spans="1:104" ht="22.5" x14ac:dyDescent="0.2">
      <c r="A31" s="171">
        <v>13</v>
      </c>
      <c r="B31" s="172" t="s">
        <v>123</v>
      </c>
      <c r="C31" s="173" t="s">
        <v>124</v>
      </c>
      <c r="D31" s="174" t="s">
        <v>87</v>
      </c>
      <c r="E31" s="175">
        <v>8</v>
      </c>
      <c r="F31" s="175">
        <v>0</v>
      </c>
      <c r="G31" s="176">
        <f>E31*F31</f>
        <v>0</v>
      </c>
      <c r="O31" s="170">
        <v>2</v>
      </c>
      <c r="AA31" s="146">
        <v>1</v>
      </c>
      <c r="AB31" s="146">
        <v>9</v>
      </c>
      <c r="AC31" s="146">
        <v>9</v>
      </c>
      <c r="AZ31" s="146">
        <v>4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7">
        <v>1</v>
      </c>
      <c r="CB31" s="177">
        <v>9</v>
      </c>
      <c r="CZ31" s="146">
        <v>1.4999999999999999E-4</v>
      </c>
    </row>
    <row r="32" spans="1:104" x14ac:dyDescent="0.2">
      <c r="A32" s="178"/>
      <c r="B32" s="179"/>
      <c r="C32" s="221" t="s">
        <v>125</v>
      </c>
      <c r="D32" s="222"/>
      <c r="E32" s="222"/>
      <c r="F32" s="222"/>
      <c r="G32" s="223"/>
      <c r="L32" s="180" t="s">
        <v>125</v>
      </c>
      <c r="O32" s="170">
        <v>3</v>
      </c>
    </row>
    <row r="33" spans="1:104" x14ac:dyDescent="0.2">
      <c r="A33" s="171">
        <v>14</v>
      </c>
      <c r="B33" s="172" t="s">
        <v>126</v>
      </c>
      <c r="C33" s="173" t="s">
        <v>127</v>
      </c>
      <c r="D33" s="174" t="s">
        <v>87</v>
      </c>
      <c r="E33" s="175">
        <v>1</v>
      </c>
      <c r="F33" s="175">
        <v>0</v>
      </c>
      <c r="G33" s="176">
        <f>E33*F33</f>
        <v>0</v>
      </c>
      <c r="O33" s="170">
        <v>2</v>
      </c>
      <c r="AA33" s="146">
        <v>1</v>
      </c>
      <c r="AB33" s="146">
        <v>9</v>
      </c>
      <c r="AC33" s="146">
        <v>9</v>
      </c>
      <c r="AZ33" s="146">
        <v>4</v>
      </c>
      <c r="BA33" s="146">
        <f>IF(AZ33=1,G33,0)</f>
        <v>0</v>
      </c>
      <c r="BB33" s="146">
        <f>IF(AZ33=2,G33,0)</f>
        <v>0</v>
      </c>
      <c r="BC33" s="146">
        <f>IF(AZ33=3,G33,0)</f>
        <v>0</v>
      </c>
      <c r="BD33" s="146">
        <f>IF(AZ33=4,G33,0)</f>
        <v>0</v>
      </c>
      <c r="BE33" s="146">
        <f>IF(AZ33=5,G33,0)</f>
        <v>0</v>
      </c>
      <c r="CA33" s="177">
        <v>1</v>
      </c>
      <c r="CB33" s="177">
        <v>9</v>
      </c>
      <c r="CZ33" s="146">
        <v>0</v>
      </c>
    </row>
    <row r="34" spans="1:104" x14ac:dyDescent="0.2">
      <c r="A34" s="178"/>
      <c r="B34" s="179"/>
      <c r="C34" s="221" t="s">
        <v>128</v>
      </c>
      <c r="D34" s="222"/>
      <c r="E34" s="222"/>
      <c r="F34" s="222"/>
      <c r="G34" s="223"/>
      <c r="L34" s="180" t="s">
        <v>128</v>
      </c>
      <c r="O34" s="170">
        <v>3</v>
      </c>
    </row>
    <row r="35" spans="1:104" x14ac:dyDescent="0.2">
      <c r="A35" s="171">
        <v>15</v>
      </c>
      <c r="B35" s="172" t="s">
        <v>129</v>
      </c>
      <c r="C35" s="173" t="s">
        <v>130</v>
      </c>
      <c r="D35" s="174" t="s">
        <v>87</v>
      </c>
      <c r="E35" s="175">
        <v>1</v>
      </c>
      <c r="F35" s="175">
        <v>0</v>
      </c>
      <c r="G35" s="176">
        <f>E35*F35</f>
        <v>0</v>
      </c>
      <c r="O35" s="170">
        <v>2</v>
      </c>
      <c r="AA35" s="146">
        <v>1</v>
      </c>
      <c r="AB35" s="146">
        <v>9</v>
      </c>
      <c r="AC35" s="146">
        <v>9</v>
      </c>
      <c r="AZ35" s="146">
        <v>4</v>
      </c>
      <c r="BA35" s="146">
        <f>IF(AZ35=1,G35,0)</f>
        <v>0</v>
      </c>
      <c r="BB35" s="146">
        <f>IF(AZ35=2,G35,0)</f>
        <v>0</v>
      </c>
      <c r="BC35" s="146">
        <f>IF(AZ35=3,G35,0)</f>
        <v>0</v>
      </c>
      <c r="BD35" s="146">
        <f>IF(AZ35=4,G35,0)</f>
        <v>0</v>
      </c>
      <c r="BE35" s="146">
        <f>IF(AZ35=5,G35,0)</f>
        <v>0</v>
      </c>
      <c r="CA35" s="177">
        <v>1</v>
      </c>
      <c r="CB35" s="177">
        <v>9</v>
      </c>
      <c r="CZ35" s="146">
        <v>0</v>
      </c>
    </row>
    <row r="36" spans="1:104" ht="22.5" x14ac:dyDescent="0.2">
      <c r="A36" s="178"/>
      <c r="B36" s="179"/>
      <c r="C36" s="221" t="s">
        <v>131</v>
      </c>
      <c r="D36" s="222"/>
      <c r="E36" s="222"/>
      <c r="F36" s="222"/>
      <c r="G36" s="223"/>
      <c r="L36" s="180" t="s">
        <v>131</v>
      </c>
      <c r="O36" s="170">
        <v>3</v>
      </c>
    </row>
    <row r="37" spans="1:104" x14ac:dyDescent="0.2">
      <c r="A37" s="171">
        <v>16</v>
      </c>
      <c r="B37" s="172" t="s">
        <v>132</v>
      </c>
      <c r="C37" s="173" t="s">
        <v>133</v>
      </c>
      <c r="D37" s="174" t="s">
        <v>87</v>
      </c>
      <c r="E37" s="175">
        <v>1</v>
      </c>
      <c r="F37" s="175">
        <v>0</v>
      </c>
      <c r="G37" s="176">
        <f>E37*F37</f>
        <v>0</v>
      </c>
      <c r="O37" s="170">
        <v>2</v>
      </c>
      <c r="AA37" s="146">
        <v>1</v>
      </c>
      <c r="AB37" s="146">
        <v>9</v>
      </c>
      <c r="AC37" s="146">
        <v>9</v>
      </c>
      <c r="AZ37" s="146">
        <v>4</v>
      </c>
      <c r="BA37" s="146">
        <f>IF(AZ37=1,G37,0)</f>
        <v>0</v>
      </c>
      <c r="BB37" s="146">
        <f>IF(AZ37=2,G37,0)</f>
        <v>0</v>
      </c>
      <c r="BC37" s="146">
        <f>IF(AZ37=3,G37,0)</f>
        <v>0</v>
      </c>
      <c r="BD37" s="146">
        <f>IF(AZ37=4,G37,0)</f>
        <v>0</v>
      </c>
      <c r="BE37" s="146">
        <f>IF(AZ37=5,G37,0)</f>
        <v>0</v>
      </c>
      <c r="CA37" s="177">
        <v>1</v>
      </c>
      <c r="CB37" s="177">
        <v>9</v>
      </c>
      <c r="CZ37" s="146">
        <v>0</v>
      </c>
    </row>
    <row r="38" spans="1:104" x14ac:dyDescent="0.2">
      <c r="A38" s="178"/>
      <c r="B38" s="179"/>
      <c r="C38" s="221" t="s">
        <v>134</v>
      </c>
      <c r="D38" s="222"/>
      <c r="E38" s="222"/>
      <c r="F38" s="222"/>
      <c r="G38" s="223"/>
      <c r="L38" s="180" t="s">
        <v>134</v>
      </c>
      <c r="O38" s="170">
        <v>3</v>
      </c>
    </row>
    <row r="39" spans="1:104" x14ac:dyDescent="0.2">
      <c r="A39" s="171">
        <v>17</v>
      </c>
      <c r="B39" s="172" t="s">
        <v>135</v>
      </c>
      <c r="C39" s="173" t="s">
        <v>136</v>
      </c>
      <c r="D39" s="174" t="s">
        <v>87</v>
      </c>
      <c r="E39" s="175">
        <v>5</v>
      </c>
      <c r="F39" s="175">
        <v>0</v>
      </c>
      <c r="G39" s="176">
        <f>E39*F39</f>
        <v>0</v>
      </c>
      <c r="O39" s="170">
        <v>2</v>
      </c>
      <c r="AA39" s="146">
        <v>1</v>
      </c>
      <c r="AB39" s="146">
        <v>9</v>
      </c>
      <c r="AC39" s="146">
        <v>9</v>
      </c>
      <c r="AZ39" s="146">
        <v>4</v>
      </c>
      <c r="BA39" s="146">
        <f>IF(AZ39=1,G39,0)</f>
        <v>0</v>
      </c>
      <c r="BB39" s="146">
        <f>IF(AZ39=2,G39,0)</f>
        <v>0</v>
      </c>
      <c r="BC39" s="146">
        <f>IF(AZ39=3,G39,0)</f>
        <v>0</v>
      </c>
      <c r="BD39" s="146">
        <f>IF(AZ39=4,G39,0)</f>
        <v>0</v>
      </c>
      <c r="BE39" s="146">
        <f>IF(AZ39=5,G39,0)</f>
        <v>0</v>
      </c>
      <c r="CA39" s="177">
        <v>1</v>
      </c>
      <c r="CB39" s="177">
        <v>9</v>
      </c>
      <c r="CZ39" s="146">
        <v>0</v>
      </c>
    </row>
    <row r="40" spans="1:104" ht="22.5" x14ac:dyDescent="0.2">
      <c r="A40" s="178"/>
      <c r="B40" s="179"/>
      <c r="C40" s="221" t="s">
        <v>137</v>
      </c>
      <c r="D40" s="222"/>
      <c r="E40" s="222"/>
      <c r="F40" s="222"/>
      <c r="G40" s="223"/>
      <c r="L40" s="180" t="s">
        <v>137</v>
      </c>
      <c r="O40" s="170">
        <v>3</v>
      </c>
    </row>
    <row r="41" spans="1:104" x14ac:dyDescent="0.2">
      <c r="A41" s="171">
        <v>18</v>
      </c>
      <c r="B41" s="172" t="s">
        <v>138</v>
      </c>
      <c r="C41" s="173" t="s">
        <v>139</v>
      </c>
      <c r="D41" s="174" t="s">
        <v>87</v>
      </c>
      <c r="E41" s="175">
        <v>10</v>
      </c>
      <c r="F41" s="175">
        <v>0</v>
      </c>
      <c r="G41" s="176">
        <f>E41*F41</f>
        <v>0</v>
      </c>
      <c r="O41" s="170">
        <v>2</v>
      </c>
      <c r="AA41" s="146">
        <v>1</v>
      </c>
      <c r="AB41" s="146">
        <v>9</v>
      </c>
      <c r="AC41" s="146">
        <v>9</v>
      </c>
      <c r="AZ41" s="146">
        <v>4</v>
      </c>
      <c r="BA41" s="146">
        <f>IF(AZ41=1,G41,0)</f>
        <v>0</v>
      </c>
      <c r="BB41" s="146">
        <f>IF(AZ41=2,G41,0)</f>
        <v>0</v>
      </c>
      <c r="BC41" s="146">
        <f>IF(AZ41=3,G41,0)</f>
        <v>0</v>
      </c>
      <c r="BD41" s="146">
        <f>IF(AZ41=4,G41,0)</f>
        <v>0</v>
      </c>
      <c r="BE41" s="146">
        <f>IF(AZ41=5,G41,0)</f>
        <v>0</v>
      </c>
      <c r="CA41" s="177">
        <v>1</v>
      </c>
      <c r="CB41" s="177">
        <v>9</v>
      </c>
      <c r="CZ41" s="146">
        <v>0</v>
      </c>
    </row>
    <row r="42" spans="1:104" x14ac:dyDescent="0.2">
      <c r="A42" s="178"/>
      <c r="B42" s="179"/>
      <c r="C42" s="221" t="s">
        <v>140</v>
      </c>
      <c r="D42" s="222"/>
      <c r="E42" s="222"/>
      <c r="F42" s="222"/>
      <c r="G42" s="223"/>
      <c r="L42" s="180" t="s">
        <v>140</v>
      </c>
      <c r="O42" s="170">
        <v>3</v>
      </c>
    </row>
    <row r="43" spans="1:104" x14ac:dyDescent="0.2">
      <c r="A43" s="171">
        <v>19</v>
      </c>
      <c r="B43" s="172" t="s">
        <v>141</v>
      </c>
      <c r="C43" s="173" t="s">
        <v>142</v>
      </c>
      <c r="D43" s="174" t="s">
        <v>87</v>
      </c>
      <c r="E43" s="175">
        <v>4</v>
      </c>
      <c r="F43" s="175">
        <v>0</v>
      </c>
      <c r="G43" s="176">
        <f>E43*F43</f>
        <v>0</v>
      </c>
      <c r="O43" s="170">
        <v>2</v>
      </c>
      <c r="AA43" s="146">
        <v>1</v>
      </c>
      <c r="AB43" s="146">
        <v>9</v>
      </c>
      <c r="AC43" s="146">
        <v>9</v>
      </c>
      <c r="AZ43" s="146">
        <v>4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7">
        <v>1</v>
      </c>
      <c r="CB43" s="177">
        <v>9</v>
      </c>
      <c r="CZ43" s="146">
        <v>0</v>
      </c>
    </row>
    <row r="44" spans="1:104" x14ac:dyDescent="0.2">
      <c r="A44" s="178"/>
      <c r="B44" s="179"/>
      <c r="C44" s="221" t="s">
        <v>143</v>
      </c>
      <c r="D44" s="222"/>
      <c r="E44" s="222"/>
      <c r="F44" s="222"/>
      <c r="G44" s="223"/>
      <c r="L44" s="180" t="s">
        <v>143</v>
      </c>
      <c r="O44" s="170">
        <v>3</v>
      </c>
    </row>
    <row r="45" spans="1:104" ht="22.5" x14ac:dyDescent="0.2">
      <c r="A45" s="171">
        <v>20</v>
      </c>
      <c r="B45" s="172" t="s">
        <v>144</v>
      </c>
      <c r="C45" s="173" t="s">
        <v>145</v>
      </c>
      <c r="D45" s="174" t="s">
        <v>104</v>
      </c>
      <c r="E45" s="175">
        <v>210</v>
      </c>
      <c r="F45" s="175">
        <v>0</v>
      </c>
      <c r="G45" s="176">
        <f>E45*F45</f>
        <v>0</v>
      </c>
      <c r="O45" s="170">
        <v>2</v>
      </c>
      <c r="AA45" s="146">
        <v>1</v>
      </c>
      <c r="AB45" s="146">
        <v>9</v>
      </c>
      <c r="AC45" s="146">
        <v>9</v>
      </c>
      <c r="AZ45" s="146">
        <v>4</v>
      </c>
      <c r="BA45" s="146">
        <f>IF(AZ45=1,G45,0)</f>
        <v>0</v>
      </c>
      <c r="BB45" s="146">
        <f>IF(AZ45=2,G45,0)</f>
        <v>0</v>
      </c>
      <c r="BC45" s="146">
        <f>IF(AZ45=3,G45,0)</f>
        <v>0</v>
      </c>
      <c r="BD45" s="146">
        <f>IF(AZ45=4,G45,0)</f>
        <v>0</v>
      </c>
      <c r="BE45" s="146">
        <f>IF(AZ45=5,G45,0)</f>
        <v>0</v>
      </c>
      <c r="CA45" s="177">
        <v>1</v>
      </c>
      <c r="CB45" s="177">
        <v>9</v>
      </c>
      <c r="CZ45" s="146">
        <v>1.7000000000000001E-4</v>
      </c>
    </row>
    <row r="46" spans="1:104" x14ac:dyDescent="0.2">
      <c r="A46" s="178"/>
      <c r="B46" s="179"/>
      <c r="C46" s="221" t="s">
        <v>146</v>
      </c>
      <c r="D46" s="222"/>
      <c r="E46" s="222"/>
      <c r="F46" s="222"/>
      <c r="G46" s="223"/>
      <c r="L46" s="180" t="s">
        <v>146</v>
      </c>
      <c r="O46" s="170">
        <v>3</v>
      </c>
    </row>
    <row r="47" spans="1:104" ht="22.5" x14ac:dyDescent="0.2">
      <c r="A47" s="171">
        <v>21</v>
      </c>
      <c r="B47" s="172" t="s">
        <v>147</v>
      </c>
      <c r="C47" s="173" t="s">
        <v>148</v>
      </c>
      <c r="D47" s="174" t="s">
        <v>104</v>
      </c>
      <c r="E47" s="175">
        <v>260</v>
      </c>
      <c r="F47" s="175">
        <v>0</v>
      </c>
      <c r="G47" s="176">
        <f>E47*F47</f>
        <v>0</v>
      </c>
      <c r="O47" s="170">
        <v>2</v>
      </c>
      <c r="AA47" s="146">
        <v>1</v>
      </c>
      <c r="AB47" s="146">
        <v>9</v>
      </c>
      <c r="AC47" s="146">
        <v>9</v>
      </c>
      <c r="AZ47" s="146">
        <v>4</v>
      </c>
      <c r="BA47" s="146">
        <f>IF(AZ47=1,G47,0)</f>
        <v>0</v>
      </c>
      <c r="BB47" s="146">
        <f>IF(AZ47=2,G47,0)</f>
        <v>0</v>
      </c>
      <c r="BC47" s="146">
        <f>IF(AZ47=3,G47,0)</f>
        <v>0</v>
      </c>
      <c r="BD47" s="146">
        <f>IF(AZ47=4,G47,0)</f>
        <v>0</v>
      </c>
      <c r="BE47" s="146">
        <f>IF(AZ47=5,G47,0)</f>
        <v>0</v>
      </c>
      <c r="CA47" s="177">
        <v>1</v>
      </c>
      <c r="CB47" s="177">
        <v>9</v>
      </c>
      <c r="CZ47" s="146">
        <v>2.3000000000000001E-4</v>
      </c>
    </row>
    <row r="48" spans="1:104" x14ac:dyDescent="0.2">
      <c r="A48" s="178"/>
      <c r="B48" s="179"/>
      <c r="C48" s="221" t="s">
        <v>149</v>
      </c>
      <c r="D48" s="222"/>
      <c r="E48" s="222"/>
      <c r="F48" s="222"/>
      <c r="G48" s="223"/>
      <c r="L48" s="180" t="s">
        <v>149</v>
      </c>
      <c r="O48" s="170">
        <v>3</v>
      </c>
    </row>
    <row r="49" spans="1:104" ht="22.5" x14ac:dyDescent="0.2">
      <c r="A49" s="171">
        <v>22</v>
      </c>
      <c r="B49" s="172" t="s">
        <v>150</v>
      </c>
      <c r="C49" s="173" t="s">
        <v>151</v>
      </c>
      <c r="D49" s="174" t="s">
        <v>104</v>
      </c>
      <c r="E49" s="175">
        <v>6</v>
      </c>
      <c r="F49" s="175">
        <v>0</v>
      </c>
      <c r="G49" s="176">
        <f>E49*F49</f>
        <v>0</v>
      </c>
      <c r="O49" s="170">
        <v>2</v>
      </c>
      <c r="AA49" s="146">
        <v>1</v>
      </c>
      <c r="AB49" s="146">
        <v>9</v>
      </c>
      <c r="AC49" s="146">
        <v>9</v>
      </c>
      <c r="AZ49" s="146">
        <v>4</v>
      </c>
      <c r="BA49" s="146">
        <f>IF(AZ49=1,G49,0)</f>
        <v>0</v>
      </c>
      <c r="BB49" s="146">
        <f>IF(AZ49=2,G49,0)</f>
        <v>0</v>
      </c>
      <c r="BC49" s="146">
        <f>IF(AZ49=3,G49,0)</f>
        <v>0</v>
      </c>
      <c r="BD49" s="146">
        <f>IF(AZ49=4,G49,0)</f>
        <v>0</v>
      </c>
      <c r="BE49" s="146">
        <f>IF(AZ49=5,G49,0)</f>
        <v>0</v>
      </c>
      <c r="CA49" s="177">
        <v>1</v>
      </c>
      <c r="CB49" s="177">
        <v>9</v>
      </c>
      <c r="CZ49" s="146">
        <v>4.6000000000000001E-4</v>
      </c>
    </row>
    <row r="50" spans="1:104" x14ac:dyDescent="0.2">
      <c r="A50" s="178"/>
      <c r="B50" s="179"/>
      <c r="C50" s="221" t="s">
        <v>152</v>
      </c>
      <c r="D50" s="222"/>
      <c r="E50" s="222"/>
      <c r="F50" s="222"/>
      <c r="G50" s="223"/>
      <c r="L50" s="180" t="s">
        <v>152</v>
      </c>
      <c r="O50" s="170">
        <v>3</v>
      </c>
    </row>
    <row r="51" spans="1:104" ht="22.5" x14ac:dyDescent="0.2">
      <c r="A51" s="171">
        <v>23</v>
      </c>
      <c r="B51" s="172" t="s">
        <v>153</v>
      </c>
      <c r="C51" s="173" t="s">
        <v>154</v>
      </c>
      <c r="D51" s="174" t="s">
        <v>104</v>
      </c>
      <c r="E51" s="175">
        <v>6</v>
      </c>
      <c r="F51" s="175">
        <v>0</v>
      </c>
      <c r="G51" s="176">
        <f>E51*F51</f>
        <v>0</v>
      </c>
      <c r="O51" s="170">
        <v>2</v>
      </c>
      <c r="AA51" s="146">
        <v>1</v>
      </c>
      <c r="AB51" s="146">
        <v>9</v>
      </c>
      <c r="AC51" s="146">
        <v>9</v>
      </c>
      <c r="AZ51" s="146">
        <v>4</v>
      </c>
      <c r="BA51" s="146">
        <f>IF(AZ51=1,G51,0)</f>
        <v>0</v>
      </c>
      <c r="BB51" s="146">
        <f>IF(AZ51=2,G51,0)</f>
        <v>0</v>
      </c>
      <c r="BC51" s="146">
        <f>IF(AZ51=3,G51,0)</f>
        <v>0</v>
      </c>
      <c r="BD51" s="146">
        <f>IF(AZ51=4,G51,0)</f>
        <v>0</v>
      </c>
      <c r="BE51" s="146">
        <f>IF(AZ51=5,G51,0)</f>
        <v>0</v>
      </c>
      <c r="CA51" s="177">
        <v>1</v>
      </c>
      <c r="CB51" s="177">
        <v>9</v>
      </c>
      <c r="CZ51" s="146">
        <v>6.0000000000000002E-5</v>
      </c>
    </row>
    <row r="52" spans="1:104" x14ac:dyDescent="0.2">
      <c r="A52" s="178"/>
      <c r="B52" s="179"/>
      <c r="C52" s="221" t="s">
        <v>146</v>
      </c>
      <c r="D52" s="222"/>
      <c r="E52" s="222"/>
      <c r="F52" s="222"/>
      <c r="G52" s="223"/>
      <c r="L52" s="180" t="s">
        <v>146</v>
      </c>
      <c r="O52" s="170">
        <v>3</v>
      </c>
    </row>
    <row r="53" spans="1:104" x14ac:dyDescent="0.2">
      <c r="A53" s="171">
        <v>24</v>
      </c>
      <c r="B53" s="172" t="s">
        <v>155</v>
      </c>
      <c r="C53" s="173" t="s">
        <v>156</v>
      </c>
      <c r="D53" s="174" t="s">
        <v>73</v>
      </c>
      <c r="E53" s="175">
        <v>1</v>
      </c>
      <c r="F53" s="175">
        <v>0</v>
      </c>
      <c r="G53" s="176">
        <f>E53*F53</f>
        <v>0</v>
      </c>
      <c r="O53" s="170">
        <v>2</v>
      </c>
      <c r="AA53" s="146">
        <v>1</v>
      </c>
      <c r="AB53" s="146">
        <v>9</v>
      </c>
      <c r="AC53" s="146">
        <v>9</v>
      </c>
      <c r="AZ53" s="146">
        <v>4</v>
      </c>
      <c r="BA53" s="146">
        <f>IF(AZ53=1,G53,0)</f>
        <v>0</v>
      </c>
      <c r="BB53" s="146">
        <f>IF(AZ53=2,G53,0)</f>
        <v>0</v>
      </c>
      <c r="BC53" s="146">
        <f>IF(AZ53=3,G53,0)</f>
        <v>0</v>
      </c>
      <c r="BD53" s="146">
        <f>IF(AZ53=4,G53,0)</f>
        <v>0</v>
      </c>
      <c r="BE53" s="146">
        <f>IF(AZ53=5,G53,0)</f>
        <v>0</v>
      </c>
      <c r="CA53" s="177">
        <v>1</v>
      </c>
      <c r="CB53" s="177">
        <v>9</v>
      </c>
      <c r="CZ53" s="146">
        <v>0</v>
      </c>
    </row>
    <row r="54" spans="1:104" x14ac:dyDescent="0.2">
      <c r="A54" s="178"/>
      <c r="B54" s="179"/>
      <c r="C54" s="221" t="s">
        <v>157</v>
      </c>
      <c r="D54" s="222"/>
      <c r="E54" s="222"/>
      <c r="F54" s="222"/>
      <c r="G54" s="223"/>
      <c r="L54" s="180" t="s">
        <v>157</v>
      </c>
      <c r="O54" s="170">
        <v>3</v>
      </c>
    </row>
    <row r="55" spans="1:104" x14ac:dyDescent="0.2">
      <c r="A55" s="171">
        <v>25</v>
      </c>
      <c r="B55" s="172" t="s">
        <v>158</v>
      </c>
      <c r="C55" s="173" t="s">
        <v>159</v>
      </c>
      <c r="D55" s="174" t="s">
        <v>87</v>
      </c>
      <c r="E55" s="175">
        <v>1</v>
      </c>
      <c r="F55" s="175">
        <v>0</v>
      </c>
      <c r="G55" s="176">
        <f>E55*F55</f>
        <v>0</v>
      </c>
      <c r="O55" s="170">
        <v>2</v>
      </c>
      <c r="AA55" s="146">
        <v>3</v>
      </c>
      <c r="AB55" s="146">
        <v>9</v>
      </c>
      <c r="AC55" s="146" t="s">
        <v>158</v>
      </c>
      <c r="AZ55" s="146">
        <v>3</v>
      </c>
      <c r="BA55" s="146">
        <f>IF(AZ55=1,G55,0)</f>
        <v>0</v>
      </c>
      <c r="BB55" s="146">
        <f>IF(AZ55=2,G55,0)</f>
        <v>0</v>
      </c>
      <c r="BC55" s="146">
        <f>IF(AZ55=3,G55,0)</f>
        <v>0</v>
      </c>
      <c r="BD55" s="146">
        <f>IF(AZ55=4,G55,0)</f>
        <v>0</v>
      </c>
      <c r="BE55" s="146">
        <f>IF(AZ55=5,G55,0)</f>
        <v>0</v>
      </c>
      <c r="CA55" s="177">
        <v>3</v>
      </c>
      <c r="CB55" s="177">
        <v>9</v>
      </c>
      <c r="CZ55" s="146">
        <v>0</v>
      </c>
    </row>
    <row r="56" spans="1:104" x14ac:dyDescent="0.2">
      <c r="A56" s="178"/>
      <c r="B56" s="179"/>
      <c r="C56" s="221" t="s">
        <v>160</v>
      </c>
      <c r="D56" s="222"/>
      <c r="E56" s="222"/>
      <c r="F56" s="222"/>
      <c r="G56" s="223"/>
      <c r="L56" s="180" t="s">
        <v>160</v>
      </c>
      <c r="O56" s="170">
        <v>3</v>
      </c>
    </row>
    <row r="57" spans="1:104" x14ac:dyDescent="0.2">
      <c r="A57" s="171">
        <v>26</v>
      </c>
      <c r="B57" s="172" t="s">
        <v>161</v>
      </c>
      <c r="C57" s="173" t="s">
        <v>162</v>
      </c>
      <c r="D57" s="174" t="s">
        <v>87</v>
      </c>
      <c r="E57" s="175">
        <v>4</v>
      </c>
      <c r="F57" s="175">
        <v>0</v>
      </c>
      <c r="G57" s="176">
        <f>E57*F57</f>
        <v>0</v>
      </c>
      <c r="O57" s="170">
        <v>2</v>
      </c>
      <c r="AA57" s="146">
        <v>3</v>
      </c>
      <c r="AB57" s="146">
        <v>9</v>
      </c>
      <c r="AC57" s="146" t="s">
        <v>161</v>
      </c>
      <c r="AZ57" s="146">
        <v>3</v>
      </c>
      <c r="BA57" s="146">
        <f>IF(AZ57=1,G57,0)</f>
        <v>0</v>
      </c>
      <c r="BB57" s="146">
        <f>IF(AZ57=2,G57,0)</f>
        <v>0</v>
      </c>
      <c r="BC57" s="146">
        <f>IF(AZ57=3,G57,0)</f>
        <v>0</v>
      </c>
      <c r="BD57" s="146">
        <f>IF(AZ57=4,G57,0)</f>
        <v>0</v>
      </c>
      <c r="BE57" s="146">
        <f>IF(AZ57=5,G57,0)</f>
        <v>0</v>
      </c>
      <c r="CA57" s="177">
        <v>3</v>
      </c>
      <c r="CB57" s="177">
        <v>9</v>
      </c>
      <c r="CZ57" s="146">
        <v>0</v>
      </c>
    </row>
    <row r="58" spans="1:104" x14ac:dyDescent="0.2">
      <c r="A58" s="178"/>
      <c r="B58" s="179"/>
      <c r="C58" s="221" t="s">
        <v>163</v>
      </c>
      <c r="D58" s="222"/>
      <c r="E58" s="222"/>
      <c r="F58" s="222"/>
      <c r="G58" s="223"/>
      <c r="L58" s="180" t="s">
        <v>163</v>
      </c>
      <c r="O58" s="170">
        <v>3</v>
      </c>
    </row>
    <row r="59" spans="1:104" x14ac:dyDescent="0.2">
      <c r="A59" s="171">
        <v>27</v>
      </c>
      <c r="B59" s="172" t="s">
        <v>164</v>
      </c>
      <c r="C59" s="173" t="s">
        <v>165</v>
      </c>
      <c r="D59" s="174" t="s">
        <v>87</v>
      </c>
      <c r="E59" s="175">
        <v>70</v>
      </c>
      <c r="F59" s="175">
        <v>0</v>
      </c>
      <c r="G59" s="176">
        <f>E59*F59</f>
        <v>0</v>
      </c>
      <c r="O59" s="170">
        <v>2</v>
      </c>
      <c r="AA59" s="146">
        <v>3</v>
      </c>
      <c r="AB59" s="146">
        <v>9</v>
      </c>
      <c r="AC59" s="146" t="s">
        <v>164</v>
      </c>
      <c r="AZ59" s="146">
        <v>3</v>
      </c>
      <c r="BA59" s="146">
        <f>IF(AZ59=1,G59,0)</f>
        <v>0</v>
      </c>
      <c r="BB59" s="146">
        <f>IF(AZ59=2,G59,0)</f>
        <v>0</v>
      </c>
      <c r="BC59" s="146">
        <f>IF(AZ59=3,G59,0)</f>
        <v>0</v>
      </c>
      <c r="BD59" s="146">
        <f>IF(AZ59=4,G59,0)</f>
        <v>0</v>
      </c>
      <c r="BE59" s="146">
        <f>IF(AZ59=5,G59,0)</f>
        <v>0</v>
      </c>
      <c r="CA59" s="177">
        <v>3</v>
      </c>
      <c r="CB59" s="177">
        <v>9</v>
      </c>
      <c r="CZ59" s="146">
        <v>0</v>
      </c>
    </row>
    <row r="60" spans="1:104" x14ac:dyDescent="0.2">
      <c r="A60" s="178"/>
      <c r="B60" s="179"/>
      <c r="C60" s="221" t="s">
        <v>166</v>
      </c>
      <c r="D60" s="222"/>
      <c r="E60" s="222"/>
      <c r="F60" s="222"/>
      <c r="G60" s="223"/>
      <c r="L60" s="180" t="s">
        <v>166</v>
      </c>
      <c r="O60" s="170">
        <v>3</v>
      </c>
    </row>
    <row r="61" spans="1:104" ht="22.5" x14ac:dyDescent="0.2">
      <c r="A61" s="171">
        <v>28</v>
      </c>
      <c r="B61" s="172" t="s">
        <v>167</v>
      </c>
      <c r="C61" s="173" t="s">
        <v>168</v>
      </c>
      <c r="D61" s="174" t="s">
        <v>87</v>
      </c>
      <c r="E61" s="175">
        <v>10</v>
      </c>
      <c r="F61" s="175">
        <v>0</v>
      </c>
      <c r="G61" s="176">
        <f>E61*F61</f>
        <v>0</v>
      </c>
      <c r="O61" s="170">
        <v>2</v>
      </c>
      <c r="AA61" s="146">
        <v>3</v>
      </c>
      <c r="AB61" s="146">
        <v>9</v>
      </c>
      <c r="AC61" s="146" t="s">
        <v>167</v>
      </c>
      <c r="AZ61" s="146">
        <v>3</v>
      </c>
      <c r="BA61" s="146">
        <f>IF(AZ61=1,G61,0)</f>
        <v>0</v>
      </c>
      <c r="BB61" s="146">
        <f>IF(AZ61=2,G61,0)</f>
        <v>0</v>
      </c>
      <c r="BC61" s="146">
        <f>IF(AZ61=3,G61,0)</f>
        <v>0</v>
      </c>
      <c r="BD61" s="146">
        <f>IF(AZ61=4,G61,0)</f>
        <v>0</v>
      </c>
      <c r="BE61" s="146">
        <f>IF(AZ61=5,G61,0)</f>
        <v>0</v>
      </c>
      <c r="CA61" s="177">
        <v>3</v>
      </c>
      <c r="CB61" s="177">
        <v>9</v>
      </c>
      <c r="CZ61" s="146">
        <v>0</v>
      </c>
    </row>
    <row r="62" spans="1:104" x14ac:dyDescent="0.2">
      <c r="A62" s="178"/>
      <c r="B62" s="179"/>
      <c r="C62" s="221" t="s">
        <v>169</v>
      </c>
      <c r="D62" s="222"/>
      <c r="E62" s="222"/>
      <c r="F62" s="222"/>
      <c r="G62" s="223"/>
      <c r="L62" s="180" t="s">
        <v>169</v>
      </c>
      <c r="O62" s="170">
        <v>3</v>
      </c>
    </row>
    <row r="63" spans="1:104" x14ac:dyDescent="0.2">
      <c r="A63" s="171">
        <v>29</v>
      </c>
      <c r="B63" s="172" t="s">
        <v>170</v>
      </c>
      <c r="C63" s="173" t="s">
        <v>171</v>
      </c>
      <c r="D63" s="174" t="s">
        <v>87</v>
      </c>
      <c r="E63" s="175">
        <v>4</v>
      </c>
      <c r="F63" s="175">
        <v>0</v>
      </c>
      <c r="G63" s="176">
        <f>E63*F63</f>
        <v>0</v>
      </c>
      <c r="O63" s="170">
        <v>2</v>
      </c>
      <c r="AA63" s="146">
        <v>3</v>
      </c>
      <c r="AB63" s="146">
        <v>9</v>
      </c>
      <c r="AC63" s="146">
        <v>34814106</v>
      </c>
      <c r="AZ63" s="146">
        <v>3</v>
      </c>
      <c r="BA63" s="146">
        <f>IF(AZ63=1,G63,0)</f>
        <v>0</v>
      </c>
      <c r="BB63" s="146">
        <f>IF(AZ63=2,G63,0)</f>
        <v>0</v>
      </c>
      <c r="BC63" s="146">
        <f>IF(AZ63=3,G63,0)</f>
        <v>0</v>
      </c>
      <c r="BD63" s="146">
        <f>IF(AZ63=4,G63,0)</f>
        <v>0</v>
      </c>
      <c r="BE63" s="146">
        <f>IF(AZ63=5,G63,0)</f>
        <v>0</v>
      </c>
      <c r="CA63" s="177">
        <v>3</v>
      </c>
      <c r="CB63" s="177">
        <v>9</v>
      </c>
      <c r="CZ63" s="146">
        <v>7.9000000000000008E-3</v>
      </c>
    </row>
    <row r="64" spans="1:104" x14ac:dyDescent="0.2">
      <c r="A64" s="178"/>
      <c r="B64" s="179"/>
      <c r="C64" s="221" t="s">
        <v>172</v>
      </c>
      <c r="D64" s="222"/>
      <c r="E64" s="222"/>
      <c r="F64" s="222"/>
      <c r="G64" s="223"/>
      <c r="L64" s="180" t="s">
        <v>172</v>
      </c>
      <c r="O64" s="170">
        <v>3</v>
      </c>
    </row>
    <row r="65" spans="1:104" x14ac:dyDescent="0.2">
      <c r="A65" s="171">
        <v>30</v>
      </c>
      <c r="B65" s="172" t="s">
        <v>173</v>
      </c>
      <c r="C65" s="173" t="s">
        <v>174</v>
      </c>
      <c r="D65" s="174" t="s">
        <v>87</v>
      </c>
      <c r="E65" s="175">
        <v>1</v>
      </c>
      <c r="F65" s="175">
        <v>0</v>
      </c>
      <c r="G65" s="176">
        <f>E65*F65</f>
        <v>0</v>
      </c>
      <c r="O65" s="170">
        <v>2</v>
      </c>
      <c r="AA65" s="146">
        <v>3</v>
      </c>
      <c r="AB65" s="146">
        <v>9</v>
      </c>
      <c r="AC65" s="146">
        <v>34814110</v>
      </c>
      <c r="AZ65" s="146">
        <v>3</v>
      </c>
      <c r="BA65" s="146">
        <f>IF(AZ65=1,G65,0)</f>
        <v>0</v>
      </c>
      <c r="BB65" s="146">
        <f>IF(AZ65=2,G65,0)</f>
        <v>0</v>
      </c>
      <c r="BC65" s="146">
        <f>IF(AZ65=3,G65,0)</f>
        <v>0</v>
      </c>
      <c r="BD65" s="146">
        <f>IF(AZ65=4,G65,0)</f>
        <v>0</v>
      </c>
      <c r="BE65" s="146">
        <f>IF(AZ65=5,G65,0)</f>
        <v>0</v>
      </c>
      <c r="CA65" s="177">
        <v>3</v>
      </c>
      <c r="CB65" s="177">
        <v>9</v>
      </c>
      <c r="CZ65" s="146">
        <v>2.5000000000000001E-3</v>
      </c>
    </row>
    <row r="66" spans="1:104" x14ac:dyDescent="0.2">
      <c r="A66" s="178"/>
      <c r="B66" s="179"/>
      <c r="C66" s="221" t="s">
        <v>175</v>
      </c>
      <c r="D66" s="222"/>
      <c r="E66" s="222"/>
      <c r="F66" s="222"/>
      <c r="G66" s="223"/>
      <c r="L66" s="180" t="s">
        <v>175</v>
      </c>
      <c r="O66" s="170">
        <v>3</v>
      </c>
    </row>
    <row r="67" spans="1:104" x14ac:dyDescent="0.2">
      <c r="A67" s="181"/>
      <c r="B67" s="182" t="s">
        <v>74</v>
      </c>
      <c r="C67" s="183" t="str">
        <f>CONCATENATE(B21," ",C21)</f>
        <v>M21 Elektromontáže</v>
      </c>
      <c r="D67" s="184"/>
      <c r="E67" s="185"/>
      <c r="F67" s="186"/>
      <c r="G67" s="187">
        <f>SUM(G21:G66)</f>
        <v>0</v>
      </c>
      <c r="O67" s="170">
        <v>4</v>
      </c>
      <c r="BA67" s="188">
        <f>SUM(BA21:BA66)</f>
        <v>0</v>
      </c>
      <c r="BB67" s="188">
        <f>SUM(BB21:BB66)</f>
        <v>0</v>
      </c>
      <c r="BC67" s="188">
        <f>SUM(BC21:BC66)</f>
        <v>0</v>
      </c>
      <c r="BD67" s="188">
        <f>SUM(BD21:BD66)</f>
        <v>0</v>
      </c>
      <c r="BE67" s="188">
        <f>SUM(BE21:BE66)</f>
        <v>0</v>
      </c>
    </row>
    <row r="68" spans="1:104" x14ac:dyDescent="0.2">
      <c r="E68" s="146"/>
    </row>
    <row r="69" spans="1:104" x14ac:dyDescent="0.2">
      <c r="E69" s="146"/>
    </row>
    <row r="70" spans="1:104" x14ac:dyDescent="0.2">
      <c r="E70" s="146"/>
    </row>
    <row r="71" spans="1:104" x14ac:dyDescent="0.2">
      <c r="E71" s="146"/>
    </row>
    <row r="72" spans="1:104" x14ac:dyDescent="0.2">
      <c r="E72" s="146"/>
    </row>
    <row r="73" spans="1:104" x14ac:dyDescent="0.2">
      <c r="E73" s="146"/>
    </row>
    <row r="74" spans="1:104" x14ac:dyDescent="0.2">
      <c r="E74" s="146"/>
    </row>
    <row r="75" spans="1:104" x14ac:dyDescent="0.2">
      <c r="E75" s="146"/>
    </row>
    <row r="76" spans="1:104" x14ac:dyDescent="0.2">
      <c r="E76" s="146"/>
    </row>
    <row r="77" spans="1:104" x14ac:dyDescent="0.2">
      <c r="E77" s="146"/>
    </row>
    <row r="78" spans="1:104" x14ac:dyDescent="0.2">
      <c r="E78" s="146"/>
    </row>
    <row r="79" spans="1:104" x14ac:dyDescent="0.2">
      <c r="E79" s="146"/>
    </row>
    <row r="80" spans="1:104" x14ac:dyDescent="0.2">
      <c r="E80" s="146"/>
    </row>
    <row r="81" spans="1:7" x14ac:dyDescent="0.2">
      <c r="E81" s="146"/>
    </row>
    <row r="82" spans="1:7" x14ac:dyDescent="0.2">
      <c r="E82" s="146"/>
    </row>
    <row r="83" spans="1:7" x14ac:dyDescent="0.2">
      <c r="E83" s="146"/>
    </row>
    <row r="84" spans="1:7" x14ac:dyDescent="0.2">
      <c r="E84" s="146"/>
    </row>
    <row r="85" spans="1:7" x14ac:dyDescent="0.2">
      <c r="E85" s="146"/>
    </row>
    <row r="86" spans="1:7" x14ac:dyDescent="0.2">
      <c r="E86" s="146"/>
    </row>
    <row r="87" spans="1:7" x14ac:dyDescent="0.2">
      <c r="E87" s="146"/>
    </row>
    <row r="88" spans="1:7" x14ac:dyDescent="0.2">
      <c r="E88" s="146"/>
    </row>
    <row r="89" spans="1:7" x14ac:dyDescent="0.2">
      <c r="E89" s="146"/>
    </row>
    <row r="90" spans="1:7" x14ac:dyDescent="0.2">
      <c r="E90" s="146"/>
    </row>
    <row r="91" spans="1:7" x14ac:dyDescent="0.2">
      <c r="A91" s="189"/>
      <c r="B91" s="189"/>
      <c r="C91" s="189"/>
      <c r="D91" s="189"/>
      <c r="E91" s="189"/>
      <c r="F91" s="189"/>
      <c r="G91" s="189"/>
    </row>
    <row r="92" spans="1:7" x14ac:dyDescent="0.2">
      <c r="A92" s="189"/>
      <c r="B92" s="189"/>
      <c r="C92" s="189"/>
      <c r="D92" s="189"/>
      <c r="E92" s="189"/>
      <c r="F92" s="189"/>
      <c r="G92" s="189"/>
    </row>
    <row r="93" spans="1:7" x14ac:dyDescent="0.2">
      <c r="A93" s="189"/>
      <c r="B93" s="189"/>
      <c r="C93" s="189"/>
      <c r="D93" s="189"/>
      <c r="E93" s="189"/>
      <c r="F93" s="189"/>
      <c r="G93" s="189"/>
    </row>
    <row r="94" spans="1:7" x14ac:dyDescent="0.2">
      <c r="A94" s="189"/>
      <c r="B94" s="189"/>
      <c r="C94" s="189"/>
      <c r="D94" s="189"/>
      <c r="E94" s="189"/>
      <c r="F94" s="189"/>
      <c r="G94" s="189"/>
    </row>
    <row r="95" spans="1:7" x14ac:dyDescent="0.2">
      <c r="E95" s="146"/>
    </row>
    <row r="96" spans="1:7" x14ac:dyDescent="0.2">
      <c r="E96" s="146"/>
    </row>
    <row r="97" spans="5:5" x14ac:dyDescent="0.2">
      <c r="E97" s="146"/>
    </row>
    <row r="98" spans="5:5" x14ac:dyDescent="0.2">
      <c r="E98" s="146"/>
    </row>
    <row r="99" spans="5:5" x14ac:dyDescent="0.2">
      <c r="E99" s="146"/>
    </row>
    <row r="100" spans="5:5" x14ac:dyDescent="0.2">
      <c r="E100" s="146"/>
    </row>
    <row r="101" spans="5:5" x14ac:dyDescent="0.2">
      <c r="E101" s="146"/>
    </row>
    <row r="102" spans="5:5" x14ac:dyDescent="0.2">
      <c r="E102" s="146"/>
    </row>
    <row r="103" spans="5:5" x14ac:dyDescent="0.2">
      <c r="E103" s="146"/>
    </row>
    <row r="104" spans="5:5" x14ac:dyDescent="0.2">
      <c r="E104" s="146"/>
    </row>
    <row r="105" spans="5:5" x14ac:dyDescent="0.2">
      <c r="E105" s="146"/>
    </row>
    <row r="106" spans="5:5" x14ac:dyDescent="0.2">
      <c r="E106" s="146"/>
    </row>
    <row r="107" spans="5:5" x14ac:dyDescent="0.2">
      <c r="E107" s="146"/>
    </row>
    <row r="108" spans="5:5" x14ac:dyDescent="0.2">
      <c r="E108" s="146"/>
    </row>
    <row r="109" spans="5:5" x14ac:dyDescent="0.2">
      <c r="E109" s="146"/>
    </row>
    <row r="110" spans="5:5" x14ac:dyDescent="0.2">
      <c r="E110" s="146"/>
    </row>
    <row r="111" spans="5:5" x14ac:dyDescent="0.2">
      <c r="E111" s="146"/>
    </row>
    <row r="112" spans="5:5" x14ac:dyDescent="0.2">
      <c r="E112" s="146"/>
    </row>
    <row r="113" spans="1:7" x14ac:dyDescent="0.2">
      <c r="E113" s="146"/>
    </row>
    <row r="114" spans="1:7" x14ac:dyDescent="0.2">
      <c r="E114" s="146"/>
    </row>
    <row r="115" spans="1:7" x14ac:dyDescent="0.2">
      <c r="E115" s="146"/>
    </row>
    <row r="116" spans="1:7" x14ac:dyDescent="0.2">
      <c r="E116" s="146"/>
    </row>
    <row r="117" spans="1:7" x14ac:dyDescent="0.2">
      <c r="E117" s="146"/>
    </row>
    <row r="118" spans="1:7" x14ac:dyDescent="0.2">
      <c r="E118" s="146"/>
    </row>
    <row r="119" spans="1:7" x14ac:dyDescent="0.2">
      <c r="E119" s="146"/>
    </row>
    <row r="120" spans="1:7" x14ac:dyDescent="0.2">
      <c r="E120" s="146"/>
    </row>
    <row r="121" spans="1:7" x14ac:dyDescent="0.2">
      <c r="E121" s="146"/>
    </row>
    <row r="122" spans="1:7" x14ac:dyDescent="0.2">
      <c r="E122" s="146"/>
    </row>
    <row r="123" spans="1:7" x14ac:dyDescent="0.2">
      <c r="E123" s="146"/>
    </row>
    <row r="124" spans="1:7" x14ac:dyDescent="0.2">
      <c r="E124" s="146"/>
    </row>
    <row r="125" spans="1:7" x14ac:dyDescent="0.2">
      <c r="E125" s="146"/>
    </row>
    <row r="126" spans="1:7" x14ac:dyDescent="0.2">
      <c r="A126" s="190"/>
      <c r="B126" s="190"/>
    </row>
    <row r="127" spans="1:7" x14ac:dyDescent="0.2">
      <c r="A127" s="189"/>
      <c r="B127" s="189"/>
      <c r="C127" s="192"/>
      <c r="D127" s="192"/>
      <c r="E127" s="193"/>
      <c r="F127" s="192"/>
      <c r="G127" s="194"/>
    </row>
    <row r="128" spans="1:7" x14ac:dyDescent="0.2">
      <c r="A128" s="195"/>
      <c r="B128" s="195"/>
      <c r="C128" s="189"/>
      <c r="D128" s="189"/>
      <c r="E128" s="196"/>
      <c r="F128" s="189"/>
      <c r="G128" s="189"/>
    </row>
    <row r="129" spans="1:7" x14ac:dyDescent="0.2">
      <c r="A129" s="189"/>
      <c r="B129" s="189"/>
      <c r="C129" s="189"/>
      <c r="D129" s="189"/>
      <c r="E129" s="196"/>
      <c r="F129" s="189"/>
      <c r="G129" s="189"/>
    </row>
    <row r="130" spans="1:7" x14ac:dyDescent="0.2">
      <c r="A130" s="189"/>
      <c r="B130" s="189"/>
      <c r="C130" s="189"/>
      <c r="D130" s="189"/>
      <c r="E130" s="196"/>
      <c r="F130" s="189"/>
      <c r="G130" s="189"/>
    </row>
    <row r="131" spans="1:7" x14ac:dyDescent="0.2">
      <c r="A131" s="189"/>
      <c r="B131" s="189"/>
      <c r="C131" s="189"/>
      <c r="D131" s="189"/>
      <c r="E131" s="196"/>
      <c r="F131" s="189"/>
      <c r="G131" s="189"/>
    </row>
    <row r="132" spans="1:7" x14ac:dyDescent="0.2">
      <c r="A132" s="189"/>
      <c r="B132" s="189"/>
      <c r="C132" s="189"/>
      <c r="D132" s="189"/>
      <c r="E132" s="196"/>
      <c r="F132" s="189"/>
      <c r="G132" s="189"/>
    </row>
    <row r="133" spans="1:7" x14ac:dyDescent="0.2">
      <c r="A133" s="189"/>
      <c r="B133" s="189"/>
      <c r="C133" s="189"/>
      <c r="D133" s="189"/>
      <c r="E133" s="196"/>
      <c r="F133" s="189"/>
      <c r="G133" s="189"/>
    </row>
    <row r="134" spans="1:7" x14ac:dyDescent="0.2">
      <c r="A134" s="189"/>
      <c r="B134" s="189"/>
      <c r="C134" s="189"/>
      <c r="D134" s="189"/>
      <c r="E134" s="196"/>
      <c r="F134" s="189"/>
      <c r="G134" s="189"/>
    </row>
    <row r="135" spans="1:7" x14ac:dyDescent="0.2">
      <c r="A135" s="189"/>
      <c r="B135" s="189"/>
      <c r="C135" s="189"/>
      <c r="D135" s="189"/>
      <c r="E135" s="196"/>
      <c r="F135" s="189"/>
      <c r="G135" s="189"/>
    </row>
    <row r="136" spans="1:7" x14ac:dyDescent="0.2">
      <c r="A136" s="189"/>
      <c r="B136" s="189"/>
      <c r="C136" s="189"/>
      <c r="D136" s="189"/>
      <c r="E136" s="196"/>
      <c r="F136" s="189"/>
      <c r="G136" s="189"/>
    </row>
    <row r="137" spans="1:7" x14ac:dyDescent="0.2">
      <c r="A137" s="189"/>
      <c r="B137" s="189"/>
      <c r="C137" s="189"/>
      <c r="D137" s="189"/>
      <c r="E137" s="196"/>
      <c r="F137" s="189"/>
      <c r="G137" s="189"/>
    </row>
    <row r="138" spans="1:7" x14ac:dyDescent="0.2">
      <c r="A138" s="189"/>
      <c r="B138" s="189"/>
      <c r="C138" s="189"/>
      <c r="D138" s="189"/>
      <c r="E138" s="196"/>
      <c r="F138" s="189"/>
      <c r="G138" s="189"/>
    </row>
    <row r="139" spans="1:7" x14ac:dyDescent="0.2">
      <c r="A139" s="189"/>
      <c r="B139" s="189"/>
      <c r="C139" s="189"/>
      <c r="D139" s="189"/>
      <c r="E139" s="196"/>
      <c r="F139" s="189"/>
      <c r="G139" s="189"/>
    </row>
    <row r="140" spans="1:7" x14ac:dyDescent="0.2">
      <c r="A140" s="189"/>
      <c r="B140" s="189"/>
      <c r="C140" s="189"/>
      <c r="D140" s="189"/>
      <c r="E140" s="196"/>
      <c r="F140" s="189"/>
      <c r="G140" s="189"/>
    </row>
  </sheetData>
  <mergeCells count="29">
    <mergeCell ref="C11:G11"/>
    <mergeCell ref="C13:G13"/>
    <mergeCell ref="A1:G1"/>
    <mergeCell ref="A3:B3"/>
    <mergeCell ref="A4:B4"/>
    <mergeCell ref="E4:G4"/>
    <mergeCell ref="C9:G9"/>
    <mergeCell ref="C46:G46"/>
    <mergeCell ref="C19:G19"/>
    <mergeCell ref="C23:G23"/>
    <mergeCell ref="C25:G25"/>
    <mergeCell ref="C27:G27"/>
    <mergeCell ref="C32:G32"/>
    <mergeCell ref="C34:G34"/>
    <mergeCell ref="C36:G36"/>
    <mergeCell ref="C38:G38"/>
    <mergeCell ref="C40:G40"/>
    <mergeCell ref="C42:G42"/>
    <mergeCell ref="C44:G44"/>
    <mergeCell ref="C60:G60"/>
    <mergeCell ref="C62:G62"/>
    <mergeCell ref="C64:G64"/>
    <mergeCell ref="C66:G66"/>
    <mergeCell ref="C48:G48"/>
    <mergeCell ref="C50:G50"/>
    <mergeCell ref="C52:G52"/>
    <mergeCell ref="C54:G54"/>
    <mergeCell ref="C56:G56"/>
    <mergeCell ref="C58:G58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FRYDL</dc:creator>
  <cp:lastModifiedBy>stverak</cp:lastModifiedBy>
  <dcterms:created xsi:type="dcterms:W3CDTF">2015-03-22T10:13:19Z</dcterms:created>
  <dcterms:modified xsi:type="dcterms:W3CDTF">2016-04-27T08:38:04Z</dcterms:modified>
</cp:coreProperties>
</file>