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88" yWindow="336" windowWidth="22692" windowHeight="9264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'Rekapitulace'!$G$14</definedName>
    <definedName name="Dodavka0">'Položky'!#REF!</definedName>
    <definedName name="HSV">'Rekapitulace'!$E$14</definedName>
    <definedName name="HSV0">'Položky'!#REF!</definedName>
    <definedName name="HZS">'Rekapitulace'!$I$14</definedName>
    <definedName name="HZS0">'Položky'!#REF!</definedName>
    <definedName name="JKSO">'Krycí list'!$G$2</definedName>
    <definedName name="MJ">'Krycí list'!$G$5</definedName>
    <definedName name="Mont">'Rekapitulace'!$H$14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_xlnm.Print_Area" localSheetId="0">'Krycí list'!$A$1:$G$45</definedName>
    <definedName name="_xlnm.Print_Area" localSheetId="2">'Položky'!$A$1:$G$228</definedName>
    <definedName name="_xlnm.Print_Area" localSheetId="1">'Rekapitulace'!$A$1:$I$28</definedName>
    <definedName name="PocetMJ">'Krycí list'!$G$6</definedName>
    <definedName name="Poznamka">'Krycí list'!$B$37</definedName>
    <definedName name="Projektant">'Krycí list'!$C$8</definedName>
    <definedName name="PSV">'Rekapitulace'!$F$14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'Rekapitulace'!$H$27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  <definedName name="_xlnm.Print_Titles" localSheetId="1">'Rekapitulace'!$1:$6</definedName>
    <definedName name="_xlnm.Print_Titles" localSheetId="2">'Položky'!$1:$6</definedName>
  </definedNames>
  <calcPr fullCalcOnLoad="1"/>
</workbook>
</file>

<file path=xl/sharedStrings.xml><?xml version="1.0" encoding="utf-8"?>
<sst xmlns="http://schemas.openxmlformats.org/spreadsheetml/2006/main" count="615" uniqueCount="330">
  <si>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</si>
  <si>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</si>
  <si>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</si>
  <si>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</si>
  <si>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</si>
  <si>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</si>
  <si>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</si>
  <si>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</si>
  <si>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</si>
  <si>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</si>
  <si>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</si>
  <si>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</si>
  <si>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</si>
  <si>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</si>
  <si>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</si>
  <si>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</si>
  <si>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</si>
  <si>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</si>
  <si>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</si>
  <si>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</si>
  <si>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</si>
  <si>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</si>
  <si>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</si>
  <si>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</si>
  <si>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</si>
  <si>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</si>
  <si>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</si>
  <si>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</si>
  <si>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</si>
  <si>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</si>
  <si>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</si>
  <si>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</si>
  <si>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</si>
  <si>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</si>
  <si>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</si>
  <si>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</si>
  <si>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</si>
  <si>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</si>
  <si>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</si>
  <si>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</si>
  <si>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</si>
  <si>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</si>
  <si>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</si>
  <si>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</si>
  <si>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</si>
  <si>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</si>
  <si>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</si>
  <si>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</si>
  <si>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</si>
  <si>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</si>
  <si>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</si>
  <si>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</si>
  <si>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</si>
  <si>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</si>
  <si>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</si>
  <si>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</si>
  <si>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</si>
  <si>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</si>
  <si>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</si>
  <si>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</si>
  <si>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</si>
  <si>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</si>
  <si>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</si>
  <si>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</si>
  <si>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</si>
  <si>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</si>
  <si>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</si>
  <si>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</si>
  <si>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</si>
  <si>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</si>
  <si>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</si>
  <si>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</si>
  <si>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</si>
  <si>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</si>
  <si>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SLEPÝ ROZPOČET</t>
  </si>
  <si>
    <t>Slepý rozpočet</t>
  </si>
  <si>
    <t>2016</t>
  </si>
  <si>
    <t>Jiné 2016</t>
  </si>
  <si>
    <t>7</t>
  </si>
  <si>
    <t>240416</t>
  </si>
  <si>
    <t>Kopie - Rekonstrukce el. MŠ Žižkova objekt B</t>
  </si>
  <si>
    <t>3</t>
  </si>
  <si>
    <t>Svislé a kompletní konstrukce</t>
  </si>
  <si>
    <t>310235241R00</t>
  </si>
  <si>
    <t xml:space="preserve">Zazdívka otvorů pl.0,0225 m2 cihlami, tl.zdi 30 cm </t>
  </si>
  <si>
    <t>kus</t>
  </si>
  <si>
    <t>3x v každém NP, průchody mezi místnostmi</t>
  </si>
  <si>
    <t>1NP:15</t>
  </si>
  <si>
    <t>2NP:15</t>
  </si>
  <si>
    <t>310236261R00</t>
  </si>
  <si>
    <t xml:space="preserve">Zazdívka otvorů pl. 0,09 m2 cihlami, tl. zdi 60 cm </t>
  </si>
  <si>
    <t>1NP:5</t>
  </si>
  <si>
    <t>2NP:5</t>
  </si>
  <si>
    <t>4</t>
  </si>
  <si>
    <t>Vodorovné konstrukce</t>
  </si>
  <si>
    <t>411387531R00</t>
  </si>
  <si>
    <t xml:space="preserve">Zabetonování otvorů 0,25 m2 ve stropech a klenbách </t>
  </si>
  <si>
    <t>průchody mezi patry</t>
  </si>
  <si>
    <t>1NP:7</t>
  </si>
  <si>
    <t>61</t>
  </si>
  <si>
    <t>Upravy povrchů vnitřní</t>
  </si>
  <si>
    <t>612403399R00</t>
  </si>
  <si>
    <t xml:space="preserve">Hrubá výplň rýh ve stěnách maltou </t>
  </si>
  <si>
    <t>m2</t>
  </si>
  <si>
    <t>zapravení rýh</t>
  </si>
  <si>
    <t>612421131RT2</t>
  </si>
  <si>
    <t>Oprava vápen.omítek stěn do 5 % pl. - štukových s použitím suché maltové směsi</t>
  </si>
  <si>
    <t>úprava hrubé výplně</t>
  </si>
  <si>
    <t>97</t>
  </si>
  <si>
    <t>Prorážení otvorů</t>
  </si>
  <si>
    <t>971033361R00</t>
  </si>
  <si>
    <t xml:space="preserve">Vybourání otv. zeď cihel. pl.0,09 m2, tl.60cm, MVC </t>
  </si>
  <si>
    <t xml:space="preserve">Součet z jednotlivých PD, </t>
  </si>
  <si>
    <t>1NP:20</t>
  </si>
  <si>
    <t>971033451R00</t>
  </si>
  <si>
    <t xml:space="preserve">Vybourání otv. zeď cihel. pl.0,25 m2, tl.45cm, MVC </t>
  </si>
  <si>
    <t>B:20</t>
  </si>
  <si>
    <t>972054121R00</t>
  </si>
  <si>
    <t xml:space="preserve">Vybourání otv. stropy ŽB pl. 0,0225 m2, tl. 10 cm </t>
  </si>
  <si>
    <t>B:10</t>
  </si>
  <si>
    <t>973022241R00</t>
  </si>
  <si>
    <t xml:space="preserve">Vysekání kapes zeď pl. 0,1 m2, hl. 15 cm </t>
  </si>
  <si>
    <t xml:space="preserve">Součet z jednotlivých PD pro krabice, </t>
  </si>
  <si>
    <t>1NP:100</t>
  </si>
  <si>
    <t>2NP:110</t>
  </si>
  <si>
    <t>974031122R00</t>
  </si>
  <si>
    <t xml:space="preserve">Vysekání rýh ve zdi cihelné 3 x 7 cm </t>
  </si>
  <si>
    <t>m</t>
  </si>
  <si>
    <t>Jednotlivé rýhy k jednotlivým koncům el.instalace</t>
  </si>
  <si>
    <t>1NP:75</t>
  </si>
  <si>
    <t>2NP:75</t>
  </si>
  <si>
    <t>974031124R00</t>
  </si>
  <si>
    <t xml:space="preserve">Vysekání rýh ve zdi cihelné 3 x 15 cm </t>
  </si>
  <si>
    <t>Podružné výseky v jednotlivých patrech</t>
  </si>
  <si>
    <t>1NP:30</t>
  </si>
  <si>
    <t>2NP:30</t>
  </si>
  <si>
    <t>974031167R00</t>
  </si>
  <si>
    <t xml:space="preserve">Vysekání rýh ve zdi cihelné 15 x 30 cm </t>
  </si>
  <si>
    <t>Páteřový rozvod v každém podlaží</t>
  </si>
  <si>
    <t>1NP:25</t>
  </si>
  <si>
    <t>2NP:25</t>
  </si>
  <si>
    <t>974032222R00</t>
  </si>
  <si>
    <t xml:space="preserve">Vysekání rýh ve zdi z dutých cihel u stropu 3x7 cm </t>
  </si>
  <si>
    <t>1NP:45</t>
  </si>
  <si>
    <t>2NP:45</t>
  </si>
  <si>
    <t>99</t>
  </si>
  <si>
    <t>Staveništní přesun hmot</t>
  </si>
  <si>
    <t>998011001R00</t>
  </si>
  <si>
    <t xml:space="preserve">Přesun hmot pro budovy zděné výšky do 6 m </t>
  </si>
  <si>
    <t>t</t>
  </si>
  <si>
    <t>784</t>
  </si>
  <si>
    <t>Malby</t>
  </si>
  <si>
    <t>784191201R00</t>
  </si>
  <si>
    <t xml:space="preserve">Penetrace podkladu hloubková Primalex 1x </t>
  </si>
  <si>
    <t>B:30</t>
  </si>
  <si>
    <t>784195122R00</t>
  </si>
  <si>
    <t xml:space="preserve">Malba tekutá Primalex Standard, barva, 2 x </t>
  </si>
  <si>
    <t>1NP:650</t>
  </si>
  <si>
    <t>2NP:650</t>
  </si>
  <si>
    <t>784195222R00</t>
  </si>
  <si>
    <t xml:space="preserve">Malba tekutá Primalex Plus, barva, 2 x </t>
  </si>
  <si>
    <t>M21</t>
  </si>
  <si>
    <t>Elektromontáže</t>
  </si>
  <si>
    <t>210010002RT1</t>
  </si>
  <si>
    <t>Trubka ohebná pod omítku, typ 23.. 16 mm včetně dodávky trubky PVC 2316</t>
  </si>
  <si>
    <t>El.trubice pro potřebné vývody z krabic atp..</t>
  </si>
  <si>
    <t>210010311RT1</t>
  </si>
  <si>
    <t>Krabice univerzální KU, bez zapojení, kruhová včetně dodávky KU 68-1902 s víčkem</t>
  </si>
  <si>
    <t>odbočné krabice</t>
  </si>
  <si>
    <t>1NP:48</t>
  </si>
  <si>
    <t>2NP:48</t>
  </si>
  <si>
    <t>210010311RT3</t>
  </si>
  <si>
    <t>Krabice univerzální KU, bez zapojení, kruhová včetně dodávky KU 68-1901 bez víčka</t>
  </si>
  <si>
    <t>krabice pro přístroje</t>
  </si>
  <si>
    <t>1NP:120</t>
  </si>
  <si>
    <t>2NP:120</t>
  </si>
  <si>
    <t>210010312RT1</t>
  </si>
  <si>
    <t>Krabice odbočná KO 97, bez zapojení, kruhová včetně dodávky KO 97/5 s víčkem</t>
  </si>
  <si>
    <t>Pro větší odbočení</t>
  </si>
  <si>
    <t>1NP:8</t>
  </si>
  <si>
    <t>2NP:8</t>
  </si>
  <si>
    <t>210010351RT1</t>
  </si>
  <si>
    <t>Rozvodka krabicová z lis. izol. 6455-11 do 4 mm2 včetně dodávky krabice 6455-11</t>
  </si>
  <si>
    <t>Rozvod kuchyně + venkovní krabice</t>
  </si>
  <si>
    <t>venek2NP:3</t>
  </si>
  <si>
    <t>210100001R00</t>
  </si>
  <si>
    <t xml:space="preserve">Ukončení vodičů v rozvaděči + zapojení do 2,5 mm2 </t>
  </si>
  <si>
    <t>RB1:40</t>
  </si>
  <si>
    <t>RB2:40</t>
  </si>
  <si>
    <t>RB3:40</t>
  </si>
  <si>
    <t>RB4:40</t>
  </si>
  <si>
    <t>210100002R00</t>
  </si>
  <si>
    <t xml:space="preserve">Ukončení vodičů v rozvaděči + zapojení do 6 mm2 </t>
  </si>
  <si>
    <t>RB1:3</t>
  </si>
  <si>
    <t>RB2:3</t>
  </si>
  <si>
    <t>RB3:3</t>
  </si>
  <si>
    <t>RB4:3</t>
  </si>
  <si>
    <t>210110001R00</t>
  </si>
  <si>
    <t>Spínač nástěnný DEMONTÁŽ</t>
  </si>
  <si>
    <t>kompletní demontáž včetně likvidace</t>
  </si>
  <si>
    <t>1NP:40</t>
  </si>
  <si>
    <t>2NP:40</t>
  </si>
  <si>
    <t>210110001RT1</t>
  </si>
  <si>
    <t>Spínač nástěnný jednopól.- řaz. 1, obyč.prostředí včetně dodávky spínače 3553-A01340</t>
  </si>
  <si>
    <t>Včetně rámečku a klapek</t>
  </si>
  <si>
    <t>1NP:12</t>
  </si>
  <si>
    <t>2NP:12</t>
  </si>
  <si>
    <t>210110003RT1</t>
  </si>
  <si>
    <t>Spínač nástěnný seriový - řaz. 5, obyč.prostředí včetně dodávky spínače 3553-05929</t>
  </si>
  <si>
    <t>1NP:6</t>
  </si>
  <si>
    <t>2NP:6</t>
  </si>
  <si>
    <t>210110003RZ1</t>
  </si>
  <si>
    <t>Spínač nástěnný seriový - řaz. 6+6, obyč.prostředí včetně dodávky spínače</t>
  </si>
  <si>
    <t>včetně klapek a rámečku</t>
  </si>
  <si>
    <t>2NP:4</t>
  </si>
  <si>
    <t>1NP:4</t>
  </si>
  <si>
    <t>210110004RT1</t>
  </si>
  <si>
    <t>Spínač nástěnný střídavý - řaz. 6, obyč.prostředí včetně dodávky spínače 3553-06929</t>
  </si>
  <si>
    <t>1NP:18</t>
  </si>
  <si>
    <t>2NP:18</t>
  </si>
  <si>
    <t>210110005RT1</t>
  </si>
  <si>
    <t>ovládač zapínací 1/0, obyč.prostředí včetně dodávky ovládače</t>
  </si>
  <si>
    <t>210110005RZ2</t>
  </si>
  <si>
    <t>Spínač nástěnný křížový - řaz. 7, obyč.prostředí včetně dodávky spínače 3553-07629</t>
  </si>
  <si>
    <t>1NP:1</t>
  </si>
  <si>
    <t>2NP:1</t>
  </si>
  <si>
    <t>210111011RT6</t>
  </si>
  <si>
    <t>Zásuvka domovní zapuštěná - provedení 2P+PE včetně dodávky zásuvky a rámečku</t>
  </si>
  <si>
    <t>Včetně rámečku</t>
  </si>
  <si>
    <t>210111011RZ2</t>
  </si>
  <si>
    <t>Zásuvka domovní zapuštěná - provedení 2P+PE včetně dodávky zásuvky s clonkami</t>
  </si>
  <si>
    <t>včetně rámečků</t>
  </si>
  <si>
    <t>2NP:58</t>
  </si>
  <si>
    <t>1NP:58</t>
  </si>
  <si>
    <t>210111012R00</t>
  </si>
  <si>
    <t>Zásuvka domovní zapuštěná - 2P+PE, průběž.zapojení DEMONTÁŽ</t>
  </si>
  <si>
    <t>Kompletní demontáž včetně likvidace</t>
  </si>
  <si>
    <t>210190001R00</t>
  </si>
  <si>
    <t>Montáž celoplechových rozvodnic do váhy 20 kg DEMONTÁŽ</t>
  </si>
  <si>
    <t>Stávající R včetně likvidace</t>
  </si>
  <si>
    <t>1NP:3</t>
  </si>
  <si>
    <t>2NP:2</t>
  </si>
  <si>
    <t>210190001RZ1</t>
  </si>
  <si>
    <t xml:space="preserve">Montáž celoplechových rozvodnic do váhy 20 kg </t>
  </si>
  <si>
    <t>1NP:2</t>
  </si>
  <si>
    <t>210200013R00</t>
  </si>
  <si>
    <t>Svítidlo  stropní DEMONTÁŽ</t>
  </si>
  <si>
    <t>Včetně likvidace</t>
  </si>
  <si>
    <t>210201001R10</t>
  </si>
  <si>
    <t>Svítidlo L9 včetně světla L9</t>
  </si>
  <si>
    <t>Včetně reciklačních poplatků a veškerého úchytného materiálu.</t>
  </si>
  <si>
    <t>B:6</t>
  </si>
  <si>
    <t>210201001R11</t>
  </si>
  <si>
    <t>Svítidlo nouzové včetně nouzového světla</t>
  </si>
  <si>
    <t>B:16</t>
  </si>
  <si>
    <t>210201001RZ2</t>
  </si>
  <si>
    <t>SvítidloL3 Včetně svítidla L3</t>
  </si>
  <si>
    <t>210201001RZ5</t>
  </si>
  <si>
    <t>Svítidlo L4 včetně světla L4</t>
  </si>
  <si>
    <t>Včetně reciklačních poplatků a veškerého úchytného materiálu. v ceně závěsy světel</t>
  </si>
  <si>
    <t>B:35</t>
  </si>
  <si>
    <t>210201001RZ6</t>
  </si>
  <si>
    <t>Svítidlo L5 včetně L5</t>
  </si>
  <si>
    <t>B:4</t>
  </si>
  <si>
    <t>210201001RZ7</t>
  </si>
  <si>
    <t>Svítidlo L6 včetně světla L6</t>
  </si>
  <si>
    <t>B:2</t>
  </si>
  <si>
    <t>210201001RZ8</t>
  </si>
  <si>
    <t>Svítidlo L7 včetně světla L7</t>
  </si>
  <si>
    <t>Včetně závěsů světel</t>
  </si>
  <si>
    <t>210220003RT1</t>
  </si>
  <si>
    <t>Vedení uzemňovací na povrchu Cu do 50 mm2 včetně dodávky drátu Cu 6 mm2</t>
  </si>
  <si>
    <t>Včetně prořezu vodiče</t>
  </si>
  <si>
    <t>2NP:20</t>
  </si>
  <si>
    <t>210220003RT2</t>
  </si>
  <si>
    <t>Vedení uzemňovací na povrchu Cu do 50 mm2 včetně dodávky CY 4 mm2</t>
  </si>
  <si>
    <t>Umývárny na kolík zásuvky</t>
  </si>
  <si>
    <t>210220003RT4</t>
  </si>
  <si>
    <t>Vedení uzemňovací na povrchu Cu do 50 mm2 včetně dodávky CY 10 mm2 lano</t>
  </si>
  <si>
    <t>B:70</t>
  </si>
  <si>
    <t>210220003RT5</t>
  </si>
  <si>
    <t>Vedení uzemňovací na povrchu Cu do 50 mm2 včetně dodávky CY 25 mm2 lano</t>
  </si>
  <si>
    <t>B:50</t>
  </si>
  <si>
    <t>210220321RT1</t>
  </si>
  <si>
    <t>Svorka na potrubí Bernard, včetně Cu pásku včetně dodávky svorky + Cu pásku</t>
  </si>
  <si>
    <t>210290001RZ1</t>
  </si>
  <si>
    <t xml:space="preserve">Výchozí revize elektro </t>
  </si>
  <si>
    <t>A:1</t>
  </si>
  <si>
    <t>210800105RT3</t>
  </si>
  <si>
    <t>Kabel CYKY 750 V 3x1,5 mm2 uložený pod omítkou včetně dodávky kabelu 3Cx1,5</t>
  </si>
  <si>
    <t>Včetně prořezu 10%</t>
  </si>
  <si>
    <t>1NP:830</t>
  </si>
  <si>
    <t>2NP:820</t>
  </si>
  <si>
    <t>210800106RT3</t>
  </si>
  <si>
    <t>Kabel CYKY 750 V 3x2,5 mm2 uložený pod omítkou včetně dodávky kabelu 3Cx2,5</t>
  </si>
  <si>
    <t>1NP:630</t>
  </si>
  <si>
    <t>2NP:620</t>
  </si>
  <si>
    <t>210800115RT1</t>
  </si>
  <si>
    <t>Kabel CYKY 750 V 5x1,5 mm2 uložený pod omítkou včetně dodávky kabelu</t>
  </si>
  <si>
    <t>B:60</t>
  </si>
  <si>
    <t>210800117RT1</t>
  </si>
  <si>
    <t>Kabel CYKY 750 V 5x4 mm2 uložený pod omítkou včetně dodávky kabelu</t>
  </si>
  <si>
    <t>210800118RT2</t>
  </si>
  <si>
    <t>Kabel CYKY 750 V 5 žil uložený pod omítkou včetně dodávky kabelu 4x10 mm2</t>
  </si>
  <si>
    <t>B:80</t>
  </si>
  <si>
    <t>728611113R00</t>
  </si>
  <si>
    <t>Mtž ventilátoru včetně ventilátoru s integrovaným časovačem</t>
  </si>
  <si>
    <t>nové napojení ventilátorů</t>
  </si>
  <si>
    <t>34111110</t>
  </si>
  <si>
    <t>Kabel silový s Cu jádrem 750 V CYKY 7 x 1,5 mm2</t>
  </si>
  <si>
    <t>pro ventilátory</t>
  </si>
  <si>
    <t>B:40</t>
  </si>
  <si>
    <t>35712210</t>
  </si>
  <si>
    <t>RB1 rozváděč</t>
  </si>
  <si>
    <t>Kompletní dodávka včetně výbavy dle PD a atestů</t>
  </si>
  <si>
    <t>35712211</t>
  </si>
  <si>
    <t>RB2 rozváděč</t>
  </si>
  <si>
    <t>35712214</t>
  </si>
  <si>
    <t>RB3 rozváděč</t>
  </si>
  <si>
    <t>35712215</t>
  </si>
  <si>
    <t>RB4 rozváděč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</si>
  <si>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</si>
  <si>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</si>
  <si>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</si>
  <si>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</si>
  <si>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</si>
  <si>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</si>
  <si>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</si>
  <si>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</si>
  <si>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Rekonstrukce el. MŠ Žižkova objekt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</si>
</sst>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#,##0\ &quot;Kč&quot;"/>
  </numFmts>
  <fonts count="24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dotted"/>
      <bottom/>
    </border>
    <border>
      <left/>
      <right style="thin"/>
      <top style="dotted"/>
      <bottom/>
    </border>
    <border>
      <left style="thin"/>
      <right style="thin"/>
      <top style="dotted"/>
      <bottom/>
    </border>
    <border>
      <left style="thin"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35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1" fillId="0" borderId="1" xfId="0" applyFont="1" applyBorder="1" applyAlignment="1">
      <alignment horizontal="centerContinuous"/>
    </xf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Continuous"/>
    </xf>
    <xf numFmtId="49" fontId="5" fillId="2" borderId="4" xfId="0" applyNumberFormat="1" applyFont="1" applyFill="1" applyBorder="1" applyAlignment="1">
      <alignment horizontal="left"/>
    </xf>
    <xf numFmtId="49" fontId="4" fillId="2" borderId="3" xfId="0" applyNumberFormat="1" applyFont="1" applyFill="1" applyBorder="1" applyAlignment="1">
      <alignment horizontal="centerContinuous"/>
    </xf>
    <xf numFmtId="0" fontId="4" fillId="0" borderId="5" xfId="0" applyFont="1" applyBorder="1"/>
    <xf numFmtId="49" fontId="4" fillId="0" borderId="6" xfId="0" applyNumberFormat="1" applyFont="1" applyBorder="1" applyAlignment="1">
      <alignment horizontal="left"/>
    </xf>
    <xf numFmtId="0" fontId="1" fillId="0" borderId="7" xfId="0" applyFont="1" applyBorder="1"/>
    <xf numFmtId="0" fontId="4" fillId="0" borderId="8" xfId="0" applyFont="1" applyBorder="1"/>
    <xf numFmtId="49" fontId="4" fillId="0" borderId="9" xfId="0" applyNumberFormat="1" applyFont="1" applyBorder="1"/>
    <xf numFmtId="49" fontId="4" fillId="0" borderId="8" xfId="0" applyNumberFormat="1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3" fillId="0" borderId="7" xfId="0" applyFont="1" applyBorder="1"/>
    <xf numFmtId="49" fontId="4" fillId="0" borderId="11" xfId="0" applyNumberFormat="1" applyFont="1" applyBorder="1" applyAlignment="1">
      <alignment horizontal="left"/>
    </xf>
    <xf numFmtId="49" fontId="3" fillId="2" borderId="7" xfId="0" applyNumberFormat="1" applyFont="1" applyFill="1" applyBorder="1"/>
    <xf numFmtId="49" fontId="1" fillId="2" borderId="8" xfId="0" applyNumberFormat="1" applyFont="1" applyFill="1" applyBorder="1"/>
    <xf numFmtId="49" fontId="3" fillId="2" borderId="9" xfId="0" applyNumberFormat="1" applyFont="1" applyFill="1" applyBorder="1"/>
    <xf numFmtId="49" fontId="1" fillId="2" borderId="9" xfId="0" applyNumberFormat="1" applyFont="1" applyFill="1" applyBorder="1"/>
    <xf numFmtId="0" fontId="4" fillId="0" borderId="10" xfId="0" applyFont="1" applyFill="1" applyBorder="1"/>
    <xf numFmtId="3" fontId="4" fillId="0" borderId="11" xfId="0" applyNumberFormat="1" applyFont="1" applyBorder="1" applyAlignment="1">
      <alignment horizontal="left"/>
    </xf>
    <xf numFmtId="0" fontId="0" fillId="0" borderId="0" xfId="0" applyFill="1"/>
    <xf numFmtId="49" fontId="3" fillId="2" borderId="12" xfId="0" applyNumberFormat="1" applyFont="1" applyFill="1" applyBorder="1"/>
    <xf numFmtId="49" fontId="1" fillId="2" borderId="13" xfId="0" applyNumberFormat="1" applyFont="1" applyFill="1" applyBorder="1"/>
    <xf numFmtId="49" fontId="3" fillId="2" borderId="0" xfId="0" applyNumberFormat="1" applyFont="1" applyFill="1" applyBorder="1"/>
    <xf numFmtId="49" fontId="1" fillId="2" borderId="0" xfId="0" applyNumberFormat="1" applyFont="1" applyFill="1" applyBorder="1"/>
    <xf numFmtId="49" fontId="4" fillId="0" borderId="10" xfId="0" applyNumberFormat="1" applyFont="1" applyBorder="1" applyAlignment="1">
      <alignment horizontal="left"/>
    </xf>
    <xf numFmtId="0" fontId="4" fillId="0" borderId="14" xfId="0" applyFont="1" applyBorder="1"/>
    <xf numFmtId="0" fontId="4" fillId="0" borderId="1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0" xfId="0" applyNumberFormat="1" applyFont="1" applyBorder="1"/>
    <xf numFmtId="0" fontId="4" fillId="0" borderId="16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4" fillId="0" borderId="16" xfId="0" applyFont="1" applyBorder="1" applyAlignment="1">
      <alignment horizontal="left"/>
    </xf>
    <xf numFmtId="0" fontId="0" fillId="0" borderId="0" xfId="0" applyBorder="1"/>
    <xf numFmtId="0" fontId="4" fillId="0" borderId="1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6" xfId="0" applyFont="1" applyBorder="1" applyAlignment="1">
      <alignment/>
    </xf>
    <xf numFmtId="3" fontId="0" fillId="0" borderId="0" xfId="0" applyNumberFormat="1"/>
    <xf numFmtId="0" fontId="4" fillId="0" borderId="7" xfId="0" applyFont="1" applyBorder="1"/>
    <xf numFmtId="0" fontId="4" fillId="0" borderId="10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2" fillId="0" borderId="18" xfId="0" applyFont="1" applyBorder="1" applyAlignment="1">
      <alignment horizontal="centerContinuous" vertical="center"/>
    </xf>
    <xf numFmtId="0" fontId="6" fillId="0" borderId="19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1" fillId="0" borderId="20" xfId="0" applyFont="1" applyBorder="1" applyAlignment="1">
      <alignment horizontal="centerContinuous" vertical="center"/>
    </xf>
    <xf numFmtId="0" fontId="3" fillId="2" borderId="21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left"/>
    </xf>
    <xf numFmtId="0" fontId="1" fillId="2" borderId="23" xfId="0" applyFont="1" applyFill="1" applyBorder="1" applyAlignment="1">
      <alignment horizontal="centerContinuous"/>
    </xf>
    <xf numFmtId="0" fontId="3" fillId="2" borderId="22" xfId="0" applyFont="1" applyFill="1" applyBorder="1" applyAlignment="1">
      <alignment horizontal="centerContinuous"/>
    </xf>
    <xf numFmtId="0" fontId="1" fillId="2" borderId="22" xfId="0" applyFont="1" applyFill="1" applyBorder="1" applyAlignment="1">
      <alignment horizontal="centerContinuous"/>
    </xf>
    <xf numFmtId="0" fontId="1" fillId="0" borderId="24" xfId="0" applyFont="1" applyBorder="1"/>
    <xf numFmtId="0" fontId="1" fillId="0" borderId="25" xfId="0" applyFont="1" applyBorder="1"/>
    <xf numFmtId="3" fontId="1" fillId="0" borderId="6" xfId="0" applyNumberFormat="1" applyFont="1" applyBorder="1"/>
    <xf numFmtId="0" fontId="1" fillId="0" borderId="2" xfId="0" applyFont="1" applyBorder="1"/>
    <xf numFmtId="3" fontId="1" fillId="0" borderId="4" xfId="0" applyNumberFormat="1" applyFont="1" applyBorder="1"/>
    <xf numFmtId="0" fontId="1" fillId="0" borderId="3" xfId="0" applyFont="1" applyBorder="1"/>
    <xf numFmtId="3" fontId="1" fillId="0" borderId="9" xfId="0" applyNumberFormat="1" applyFont="1" applyBorder="1"/>
    <xf numFmtId="0" fontId="1" fillId="0" borderId="8" xfId="0" applyFont="1" applyBorder="1"/>
    <xf numFmtId="0" fontId="1" fillId="0" borderId="26" xfId="0" applyFont="1" applyBorder="1"/>
    <xf numFmtId="0" fontId="1" fillId="0" borderId="25" xfId="0" applyFont="1" applyBorder="1" applyAlignment="1">
      <alignment shrinkToFit="1"/>
    </xf>
    <xf numFmtId="0" fontId="1" fillId="0" borderId="27" xfId="0" applyFont="1" applyBorder="1"/>
    <xf numFmtId="0" fontId="1" fillId="0" borderId="12" xfId="0" applyFont="1" applyBorder="1"/>
    <xf numFmtId="0" fontId="1" fillId="0" borderId="0" xfId="0" applyFont="1" applyBorder="1"/>
    <xf numFmtId="0" fontId="1" fillId="0" borderId="28" xfId="0" applyFont="1" applyBorder="1" applyAlignment="1">
      <alignment horizontal="center" shrinkToFit="1"/>
    </xf>
    <xf numFmtId="0" fontId="1" fillId="0" borderId="29" xfId="0" applyFont="1" applyBorder="1" applyAlignment="1">
      <alignment horizontal="center" shrinkToFit="1"/>
    </xf>
    <xf numFmtId="3" fontId="1" fillId="0" borderId="30" xfId="0" applyNumberFormat="1" applyFont="1" applyBorder="1"/>
    <xf numFmtId="0" fontId="1" fillId="0" borderId="28" xfId="0" applyFont="1" applyBorder="1"/>
    <xf numFmtId="3" fontId="1" fillId="0" borderId="31" xfId="0" applyNumberFormat="1" applyFont="1" applyBorder="1"/>
    <xf numFmtId="0" fontId="1" fillId="0" borderId="29" xfId="0" applyFont="1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3" xfId="0" applyFont="1" applyFill="1" applyBorder="1"/>
    <xf numFmtId="0" fontId="3" fillId="2" borderId="32" xfId="0" applyFont="1" applyFill="1" applyBorder="1"/>
    <xf numFmtId="0" fontId="3" fillId="2" borderId="33" xfId="0" applyFont="1" applyFill="1" applyBorder="1"/>
    <xf numFmtId="0" fontId="1" fillId="0" borderId="13" xfId="0" applyFont="1" applyBorder="1"/>
    <xf numFmtId="0" fontId="1" fillId="0" borderId="0" xfId="0" applyFont="1"/>
    <xf numFmtId="0" fontId="1" fillId="0" borderId="34" xfId="0" applyFont="1" applyBorder="1"/>
    <xf numFmtId="0" fontId="1" fillId="0" borderId="35" xfId="0" applyFont="1" applyBorder="1"/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/>
    <xf numFmtId="0" fontId="1" fillId="0" borderId="0" xfId="0" applyFont="1" applyFill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0" fontId="1" fillId="0" borderId="39" xfId="0" applyFont="1" applyBorder="1"/>
    <xf numFmtId="165" fontId="1" fillId="0" borderId="40" xfId="0" applyNumberFormat="1" applyFont="1" applyBorder="1" applyAlignment="1">
      <alignment horizontal="right"/>
    </xf>
    <xf numFmtId="0" fontId="1" fillId="0" borderId="40" xfId="0" applyFont="1" applyBorder="1"/>
    <xf numFmtId="166" fontId="1" fillId="0" borderId="15" xfId="0" applyNumberFormat="1" applyFont="1" applyBorder="1" applyAlignment="1">
      <alignment horizontal="right" indent="2"/>
    </xf>
    <xf numFmtId="166" fontId="1" fillId="0" borderId="16" xfId="0" applyNumberFormat="1" applyFont="1" applyBorder="1" applyAlignment="1">
      <alignment horizontal="right" indent="2"/>
    </xf>
    <xf numFmtId="0" fontId="1" fillId="0" borderId="9" xfId="0" applyFont="1" applyBorder="1"/>
    <xf numFmtId="165" fontId="1" fillId="0" borderId="8" xfId="0" applyNumberFormat="1" applyFont="1" applyBorder="1" applyAlignment="1">
      <alignment horizontal="right"/>
    </xf>
    <xf numFmtId="0" fontId="6" fillId="2" borderId="28" xfId="0" applyFont="1" applyFill="1" applyBorder="1"/>
    <xf numFmtId="0" fontId="6" fillId="2" borderId="31" xfId="0" applyFont="1" applyFill="1" applyBorder="1"/>
    <xf numFmtId="0" fontId="6" fillId="2" borderId="29" xfId="0" applyFont="1" applyFill="1" applyBorder="1"/>
    <xf numFmtId="166" fontId="6" fillId="2" borderId="41" xfId="0" applyNumberFormat="1" applyFont="1" applyFill="1" applyBorder="1" applyAlignment="1">
      <alignment horizontal="right" indent="2"/>
    </xf>
    <xf numFmtId="166" fontId="6" fillId="2" borderId="42" xfId="0" applyNumberFormat="1" applyFont="1" applyFill="1" applyBorder="1" applyAlignment="1">
      <alignment horizontal="right" indent="2"/>
    </xf>
    <xf numFmtId="0" fontId="7" fillId="0" borderId="0" xfId="0" applyFont="1"/>
    <xf numFmtId="0" fontId="0" fillId="0" borderId="0" xfId="0" applyAlignment="1">
      <alignment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1" fillId="0" borderId="43" xfId="20" applyFont="1" applyBorder="1" applyAlignment="1">
      <alignment horizontal="center"/>
      <protection/>
    </xf>
    <xf numFmtId="0" fontId="1" fillId="0" borderId="44" xfId="20" applyFont="1" applyBorder="1" applyAlignment="1">
      <alignment horizontal="center"/>
      <protection/>
    </xf>
    <xf numFmtId="49" fontId="3" fillId="0" borderId="45" xfId="20" applyNumberFormat="1" applyFont="1" applyBorder="1">
      <alignment/>
      <protection/>
    </xf>
    <xf numFmtId="49" fontId="1" fillId="0" borderId="45" xfId="20" applyNumberFormat="1" applyFont="1" applyBorder="1">
      <alignment/>
      <protection/>
    </xf>
    <xf numFmtId="49" fontId="1" fillId="0" borderId="45" xfId="20" applyNumberFormat="1" applyFont="1" applyBorder="1" applyAlignment="1">
      <alignment horizontal="right"/>
      <protection/>
    </xf>
    <xf numFmtId="0" fontId="1" fillId="0" borderId="46" xfId="20" applyFont="1" applyBorder="1">
      <alignment/>
      <protection/>
    </xf>
    <xf numFmtId="49" fontId="1" fillId="0" borderId="45" xfId="0" applyNumberFormat="1" applyFont="1" applyBorder="1" applyAlignment="1">
      <alignment horizontal="left"/>
    </xf>
    <xf numFmtId="0" fontId="1" fillId="0" borderId="47" xfId="0" applyNumberFormat="1" applyFont="1" applyBorder="1"/>
    <xf numFmtId="0" fontId="1" fillId="0" borderId="48" xfId="20" applyFont="1" applyBorder="1" applyAlignment="1">
      <alignment horizontal="center"/>
      <protection/>
    </xf>
    <xf numFmtId="0" fontId="1" fillId="0" borderId="49" xfId="20" applyFont="1" applyBorder="1" applyAlignment="1">
      <alignment horizontal="center"/>
      <protection/>
    </xf>
    <xf numFmtId="49" fontId="3" fillId="0" borderId="50" xfId="20" applyNumberFormat="1" applyFont="1" applyBorder="1">
      <alignment/>
      <protection/>
    </xf>
    <xf numFmtId="49" fontId="1" fillId="0" borderId="50" xfId="20" applyNumberFormat="1" applyFont="1" applyBorder="1">
      <alignment/>
      <protection/>
    </xf>
    <xf numFmtId="49" fontId="1" fillId="0" borderId="50" xfId="20" applyNumberFormat="1" applyFont="1" applyBorder="1" applyAlignment="1">
      <alignment horizontal="right"/>
      <protection/>
    </xf>
    <xf numFmtId="0" fontId="1" fillId="0" borderId="51" xfId="20" applyFont="1" applyBorder="1" applyAlignment="1">
      <alignment horizontal="left"/>
      <protection/>
    </xf>
    <xf numFmtId="0" fontId="1" fillId="0" borderId="50" xfId="20" applyFont="1" applyBorder="1" applyAlignment="1">
      <alignment horizontal="left"/>
      <protection/>
    </xf>
    <xf numFmtId="0" fontId="1" fillId="0" borderId="52" xfId="20" applyFont="1" applyBorder="1" applyAlignment="1">
      <alignment horizontal="lef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3" fillId="2" borderId="21" xfId="0" applyNumberFormat="1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53" xfId="0" applyFont="1" applyFill="1" applyBorder="1" applyAlignment="1">
      <alignment horizontal="center"/>
    </xf>
    <xf numFmtId="0" fontId="3" fillId="2" borderId="54" xfId="0" applyFont="1" applyFill="1" applyBorder="1" applyAlignment="1">
      <alignment horizontal="center"/>
    </xf>
    <xf numFmtId="0" fontId="3" fillId="2" borderId="55" xfId="0" applyFont="1" applyFill="1" applyBorder="1" applyAlignment="1">
      <alignment horizontal="center"/>
    </xf>
    <xf numFmtId="0" fontId="4" fillId="0" borderId="0" xfId="0" applyFont="1" applyBorder="1"/>
    <xf numFmtId="3" fontId="1" fillId="0" borderId="35" xfId="0" applyNumberFormat="1" applyFont="1" applyBorder="1"/>
    <xf numFmtId="0" fontId="3" fillId="2" borderId="21" xfId="0" applyFont="1" applyFill="1" applyBorder="1"/>
    <xf numFmtId="0" fontId="3" fillId="2" borderId="22" xfId="0" applyFont="1" applyFill="1" applyBorder="1"/>
    <xf numFmtId="3" fontId="3" fillId="2" borderId="23" xfId="0" applyNumberFormat="1" applyFont="1" applyFill="1" applyBorder="1"/>
    <xf numFmtId="3" fontId="3" fillId="2" borderId="53" xfId="0" applyNumberFormat="1" applyFont="1" applyFill="1" applyBorder="1"/>
    <xf numFmtId="3" fontId="3" fillId="2" borderId="54" xfId="0" applyNumberFormat="1" applyFont="1" applyFill="1" applyBorder="1"/>
    <xf numFmtId="3" fontId="3" fillId="2" borderId="55" xfId="0" applyNumberFormat="1" applyFont="1" applyFill="1" applyBorder="1"/>
    <xf numFmtId="0" fontId="9" fillId="0" borderId="0" xfId="0" applyFont="1"/>
    <xf numFmtId="3" fontId="2" fillId="0" borderId="0" xfId="0" applyNumberFormat="1" applyFont="1" applyAlignment="1">
      <alignment horizontal="centerContinuous"/>
    </xf>
    <xf numFmtId="0" fontId="1" fillId="2" borderId="33" xfId="0" applyFont="1" applyFill="1" applyBorder="1"/>
    <xf numFmtId="0" fontId="3" fillId="2" borderId="56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right"/>
    </xf>
    <xf numFmtId="4" fontId="5" fillId="2" borderId="33" xfId="0" applyNumberFormat="1" applyFont="1" applyFill="1" applyBorder="1" applyAlignment="1">
      <alignment horizontal="right"/>
    </xf>
    <xf numFmtId="0" fontId="1" fillId="0" borderId="17" xfId="0" applyFont="1" applyBorder="1"/>
    <xf numFmtId="3" fontId="1" fillId="0" borderId="26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3" fontId="1" fillId="0" borderId="36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1" fillId="2" borderId="28" xfId="0" applyFont="1" applyFill="1" applyBorder="1"/>
    <xf numFmtId="0" fontId="3" fillId="2" borderId="31" xfId="0" applyFont="1" applyFill="1" applyBorder="1"/>
    <xf numFmtId="0" fontId="1" fillId="2" borderId="31" xfId="0" applyFont="1" applyFill="1" applyBorder="1"/>
    <xf numFmtId="4" fontId="1" fillId="2" borderId="42" xfId="0" applyNumberFormat="1" applyFont="1" applyFill="1" applyBorder="1"/>
    <xf numFmtId="4" fontId="1" fillId="2" borderId="28" xfId="0" applyNumberFormat="1" applyFont="1" applyFill="1" applyBorder="1"/>
    <xf numFmtId="4" fontId="1" fillId="2" borderId="31" xfId="0" applyNumberFormat="1" applyFont="1" applyFill="1" applyBorder="1"/>
    <xf numFmtId="3" fontId="3" fillId="2" borderId="31" xfId="0" applyNumberFormat="1" applyFont="1" applyFill="1" applyBorder="1" applyAlignment="1">
      <alignment horizontal="right"/>
    </xf>
    <xf numFmtId="3" fontId="3" fillId="2" borderId="42" xfId="0" applyNumberFormat="1" applyFont="1" applyFill="1" applyBorder="1" applyAlignment="1">
      <alignment horizontal="right"/>
    </xf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11" fillId="0" borderId="0" xfId="20" applyFont="1" applyAlignment="1">
      <alignment horizontal="center"/>
      <protection/>
    </xf>
    <xf numFmtId="0" fontId="0" fillId="0" borderId="0" xfId="20">
      <alignment/>
      <protection/>
    </xf>
    <xf numFmtId="0" fontId="1" fillId="0" borderId="0" xfId="20" applyFont="1">
      <alignment/>
      <protection/>
    </xf>
    <xf numFmtId="0" fontId="12" fillId="0" borderId="0" xfId="20" applyFont="1" applyAlignment="1">
      <alignment horizontal="centerContinuous"/>
      <protection/>
    </xf>
    <xf numFmtId="0" fontId="13" fillId="0" borderId="0" xfId="20" applyFont="1" applyAlignment="1">
      <alignment horizontal="centerContinuous"/>
      <protection/>
    </xf>
    <xf numFmtId="0" fontId="13" fillId="0" borderId="0" xfId="20" applyFont="1" applyAlignment="1">
      <alignment horizontal="right"/>
      <protection/>
    </xf>
    <xf numFmtId="0" fontId="1" fillId="0" borderId="45" xfId="20" applyFont="1" applyBorder="1">
      <alignment/>
      <protection/>
    </xf>
    <xf numFmtId="0" fontId="4" fillId="0" borderId="46" xfId="20" applyFont="1" applyBorder="1" applyAlignment="1">
      <alignment horizontal="right"/>
      <protection/>
    </xf>
    <xf numFmtId="49" fontId="1" fillId="0" borderId="45" xfId="20" applyNumberFormat="1" applyFont="1" applyBorder="1" applyAlignment="1">
      <alignment horizontal="left"/>
      <protection/>
    </xf>
    <xf numFmtId="0" fontId="1" fillId="0" borderId="47" xfId="20" applyFont="1" applyBorder="1">
      <alignment/>
      <protection/>
    </xf>
    <xf numFmtId="49" fontId="1" fillId="0" borderId="48" xfId="20" applyNumberFormat="1" applyFont="1" applyBorder="1" applyAlignment="1">
      <alignment horizontal="center"/>
      <protection/>
    </xf>
    <xf numFmtId="0" fontId="1" fillId="0" borderId="50" xfId="20" applyFont="1" applyBorder="1">
      <alignment/>
      <protection/>
    </xf>
    <xf numFmtId="0" fontId="1" fillId="0" borderId="51" xfId="20" applyFont="1" applyBorder="1" applyAlignment="1">
      <alignment horizontal="center" shrinkToFit="1"/>
      <protection/>
    </xf>
    <xf numFmtId="0" fontId="1" fillId="0" borderId="50" xfId="20" applyFont="1" applyBorder="1" applyAlignment="1">
      <alignment horizontal="center" shrinkToFit="1"/>
      <protection/>
    </xf>
    <xf numFmtId="0" fontId="1" fillId="0" borderId="52" xfId="20" applyFont="1" applyBorder="1" applyAlignment="1">
      <alignment horizontal="center" shrinkToFit="1"/>
      <protection/>
    </xf>
    <xf numFmtId="0" fontId="4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4" fillId="2" borderId="10" xfId="20" applyNumberFormat="1" applyFont="1" applyFill="1" applyBorder="1">
      <alignment/>
      <protection/>
    </xf>
    <xf numFmtId="0" fontId="4" fillId="2" borderId="8" xfId="20" applyFont="1" applyFill="1" applyBorder="1" applyAlignment="1">
      <alignment horizontal="center"/>
      <protection/>
    </xf>
    <xf numFmtId="0" fontId="4" fillId="2" borderId="8" xfId="20" applyNumberFormat="1" applyFont="1" applyFill="1" applyBorder="1" applyAlignment="1">
      <alignment horizontal="center"/>
      <protection/>
    </xf>
    <xf numFmtId="0" fontId="4" fillId="2" borderId="10" xfId="20" applyFont="1" applyFill="1" applyBorder="1" applyAlignment="1">
      <alignment horizontal="center"/>
      <protection/>
    </xf>
    <xf numFmtId="0" fontId="3" fillId="0" borderId="57" xfId="20" applyFont="1" applyBorder="1" applyAlignment="1">
      <alignment horizontal="center"/>
      <protection/>
    </xf>
    <xf numFmtId="49" fontId="3" fillId="0" borderId="57" xfId="20" applyNumberFormat="1" applyFont="1" applyBorder="1" applyAlignment="1">
      <alignment horizontal="left"/>
      <protection/>
    </xf>
    <xf numFmtId="0" fontId="3" fillId="0" borderId="15" xfId="20" applyFont="1" applyBorder="1">
      <alignment/>
      <protection/>
    </xf>
    <xf numFmtId="0" fontId="1" fillId="0" borderId="9" xfId="20" applyFont="1" applyBorder="1" applyAlignment="1">
      <alignment horizontal="center"/>
      <protection/>
    </xf>
    <xf numFmtId="0" fontId="1" fillId="0" borderId="9" xfId="20" applyNumberFormat="1" applyFont="1" applyBorder="1" applyAlignment="1">
      <alignment horizontal="right"/>
      <protection/>
    </xf>
    <xf numFmtId="0" fontId="1" fillId="0" borderId="8" xfId="20" applyNumberFormat="1" applyFont="1" applyBorder="1">
      <alignment/>
      <protection/>
    </xf>
    <xf numFmtId="0" fontId="0" fillId="0" borderId="0" xfId="20" applyNumberFormat="1">
      <alignment/>
      <protection/>
    </xf>
    <xf numFmtId="0" fontId="14" fillId="0" borderId="0" xfId="20" applyFont="1">
      <alignment/>
      <protection/>
    </xf>
    <xf numFmtId="0" fontId="15" fillId="0" borderId="58" xfId="20" applyFont="1" applyBorder="1" applyAlignment="1">
      <alignment horizontal="center" vertical="top"/>
      <protection/>
    </xf>
    <xf numFmtId="49" fontId="15" fillId="0" borderId="58" xfId="20" applyNumberFormat="1" applyFont="1" applyBorder="1" applyAlignment="1">
      <alignment horizontal="left" vertical="top"/>
      <protection/>
    </xf>
    <xf numFmtId="0" fontId="15" fillId="0" borderId="58" xfId="20" applyFont="1" applyBorder="1" applyAlignment="1">
      <alignment vertical="top" wrapText="1"/>
      <protection/>
    </xf>
    <xf numFmtId="49" fontId="15" fillId="0" borderId="58" xfId="20" applyNumberFormat="1" applyFont="1" applyBorder="1" applyAlignment="1">
      <alignment horizontal="center" shrinkToFit="1"/>
      <protection/>
    </xf>
    <xf numFmtId="4" fontId="15" fillId="0" borderId="58" xfId="20" applyNumberFormat="1" applyFont="1" applyBorder="1" applyAlignment="1">
      <alignment horizontal="right"/>
      <protection/>
    </xf>
    <xf numFmtId="4" fontId="15" fillId="0" borderId="58" xfId="20" applyNumberFormat="1" applyFont="1" applyBorder="1">
      <alignment/>
      <protection/>
    </xf>
    <xf numFmtId="0" fontId="14" fillId="0" borderId="0" xfId="20" applyFont="1">
      <alignment/>
      <protection/>
    </xf>
    <xf numFmtId="0" fontId="4" fillId="0" borderId="57" xfId="20" applyFont="1" applyBorder="1" applyAlignment="1">
      <alignment horizontal="center"/>
      <protection/>
    </xf>
    <xf numFmtId="49" fontId="4" fillId="0" borderId="57" xfId="20" applyNumberFormat="1" applyFont="1" applyBorder="1" applyAlignment="1">
      <alignment horizontal="left"/>
      <protection/>
    </xf>
    <xf numFmtId="0" fontId="16" fillId="3" borderId="34" xfId="20" applyNumberFormat="1" applyFont="1" applyFill="1" applyBorder="1" applyAlignment="1">
      <alignment horizontal="left" wrapText="1" indent="1"/>
      <protection/>
    </xf>
    <xf numFmtId="0" fontId="17" fillId="0" borderId="0" xfId="0" applyNumberFormat="1" applyFont="1"/>
    <xf numFmtId="0" fontId="17" fillId="0" borderId="13" xfId="0" applyNumberFormat="1" applyFont="1" applyBorder="1"/>
    <xf numFmtId="0" fontId="18" fillId="0" borderId="0" xfId="20" applyFont="1" applyAlignment="1">
      <alignment wrapText="1"/>
      <protection/>
    </xf>
    <xf numFmtId="49" fontId="4" fillId="0" borderId="57" xfId="20" applyNumberFormat="1" applyFont="1" applyBorder="1" applyAlignment="1">
      <alignment horizontal="right"/>
      <protection/>
    </xf>
    <xf numFmtId="49" fontId="19" fillId="3" borderId="59" xfId="20" applyNumberFormat="1" applyFont="1" applyFill="1" applyBorder="1" applyAlignment="1">
      <alignment horizontal="left" wrapText="1"/>
      <protection/>
    </xf>
    <xf numFmtId="49" fontId="20" fillId="0" borderId="60" xfId="0" applyNumberFormat="1" applyFont="1" applyBorder="1" applyAlignment="1">
      <alignment horizontal="left" wrapText="1"/>
    </xf>
    <xf numFmtId="4" fontId="19" fillId="3" borderId="61" xfId="20" applyNumberFormat="1" applyFont="1" applyFill="1" applyBorder="1" applyAlignment="1">
      <alignment horizontal="right" wrapText="1"/>
      <protection/>
    </xf>
    <xf numFmtId="0" fontId="19" fillId="3" borderId="34" xfId="20" applyFont="1" applyFill="1" applyBorder="1" applyAlignment="1">
      <alignment horizontal="left" wrapText="1"/>
      <protection/>
    </xf>
    <xf numFmtId="0" fontId="19" fillId="0" borderId="13" xfId="0" applyFont="1" applyBorder="1" applyAlignment="1">
      <alignment horizontal="right"/>
    </xf>
    <xf numFmtId="0" fontId="1" fillId="2" borderId="10" xfId="20" applyFont="1" applyFill="1" applyBorder="1" applyAlignment="1">
      <alignment horizontal="center"/>
      <protection/>
    </xf>
    <xf numFmtId="49" fontId="21" fillId="2" borderId="10" xfId="20" applyNumberFormat="1" applyFont="1" applyFill="1" applyBorder="1" applyAlignment="1">
      <alignment horizontal="left"/>
      <protection/>
    </xf>
    <xf numFmtId="0" fontId="21" fillId="2" borderId="15" xfId="20" applyFont="1" applyFill="1" applyBorder="1">
      <alignment/>
      <protection/>
    </xf>
    <xf numFmtId="0" fontId="1" fillId="2" borderId="9" xfId="20" applyFont="1" applyFill="1" applyBorder="1" applyAlignment="1">
      <alignment horizontal="center"/>
      <protection/>
    </xf>
    <xf numFmtId="4" fontId="1" fillId="2" borderId="9" xfId="20" applyNumberFormat="1" applyFont="1" applyFill="1" applyBorder="1" applyAlignment="1">
      <alignment horizontal="right"/>
      <protection/>
    </xf>
    <xf numFmtId="4" fontId="1" fillId="2" borderId="8" xfId="20" applyNumberFormat="1" applyFont="1" applyFill="1" applyBorder="1" applyAlignment="1">
      <alignment horizontal="right"/>
      <protection/>
    </xf>
    <xf numFmtId="4" fontId="3" fillId="2" borderId="10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22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23" fillId="0" borderId="0" xfId="20" applyFont="1" applyBorder="1">
      <alignment/>
      <protection/>
    </xf>
    <xf numFmtId="3" fontId="23" fillId="0" borderId="0" xfId="20" applyNumberFormat="1" applyFont="1" applyBorder="1" applyAlignment="1">
      <alignment horizontal="right"/>
      <protection/>
    </xf>
    <xf numFmtId="4" fontId="23" fillId="0" borderId="0" xfId="20" applyNumberFormat="1" applyFont="1" applyBorder="1">
      <alignment/>
      <protection/>
    </xf>
    <xf numFmtId="0" fontId="22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4" fillId="0" borderId="12" xfId="0" applyNumberFormat="1" applyFont="1" applyBorder="1"/>
    <xf numFmtId="3" fontId="1" fillId="0" borderId="13" xfId="0" applyNumberFormat="1" applyFont="1" applyBorder="1"/>
    <xf numFmtId="3" fontId="1" fillId="0" borderId="57" xfId="0" applyNumberFormat="1" applyFont="1" applyBorder="1"/>
    <xf numFmtId="3" fontId="1" fillId="0" borderId="62" xfId="0" applyNumberFormat="1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5"/>
  <sheetViews>
    <sheetView tabSelected="1" workbookViewId="0" topLeftCell="A1">
      <selection activeCell="D6" sqref="D6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50390625" style="0" customWidth="1"/>
    <col min="5" max="5" width="13.50390625" style="0" customWidth="1"/>
    <col min="6" max="6" width="16.50390625" style="0" customWidth="1"/>
    <col min="7" max="7" width="15.375" style="0" customWidth="1"/>
  </cols>
  <sheetData>
    <row r="1" spans="1:7" ht="24.75" customHeight="1" thickBot="1">
      <c r="A1" s="1" t="s">
        <v>74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 t="str">
        <f>Rekapitulace!H1</f>
        <v>240416</v>
      </c>
      <c r="D2" s="5" t="str">
        <f>Rekapitulace!G2</f>
        <v>Kopie - Rekonstrukce el. MŠ Žižkova objekt B</v>
      </c>
      <c r="E2" s="6"/>
      <c r="F2" s="7" t="s">
        <v>1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7" ht="12.9" customHeight="1">
      <c r="A5" s="17" t="s">
        <v>78</v>
      </c>
      <c r="B5" s="18"/>
      <c r="C5" s="19" t="s">
        <v>329</v>
      </c>
      <c r="D5" s="20"/>
      <c r="E5" s="18"/>
      <c r="F5" s="13" t="s">
        <v>6</v>
      </c>
      <c r="G5" s="14"/>
    </row>
    <row r="6" spans="1:15" ht="12.9" customHeight="1">
      <c r="A6" s="15" t="s">
        <v>7</v>
      </c>
      <c r="B6" s="10"/>
      <c r="C6" s="11" t="s">
        <v>8</v>
      </c>
      <c r="D6" s="11"/>
      <c r="E6" s="12"/>
      <c r="F6" s="21" t="s">
        <v>9</v>
      </c>
      <c r="G6" s="22"/>
      <c r="O6" s="23"/>
    </row>
    <row r="7" spans="1:7" ht="12.9" customHeight="1">
      <c r="A7" s="24" t="s">
        <v>76</v>
      </c>
      <c r="B7" s="25"/>
      <c r="C7" s="26" t="s">
        <v>77</v>
      </c>
      <c r="D7" s="27"/>
      <c r="E7" s="27"/>
      <c r="F7" s="28" t="s">
        <v>10</v>
      </c>
      <c r="G7" s="22">
        <f>IF(PocetMJ=0,,ROUND((F30+F32)/PocetMJ,1))</f>
        <v>0</v>
      </c>
    </row>
    <row r="8" spans="1:9" ht="12.75">
      <c r="A8" s="29" t="s">
        <v>11</v>
      </c>
      <c r="B8" s="13"/>
      <c r="C8" s="30"/>
      <c r="D8" s="30"/>
      <c r="E8" s="31"/>
      <c r="F8" s="32" t="s">
        <v>12</v>
      </c>
      <c r="G8" s="33"/>
      <c r="H8" s="34"/>
      <c r="I8" s="35"/>
    </row>
    <row r="9" spans="1:8" ht="12.75">
      <c r="A9" s="29" t="s">
        <v>13</v>
      </c>
      <c r="B9" s="13"/>
      <c r="C9" s="30">
        <f>Projektant</f>
        <v>0</v>
      </c>
      <c r="D9" s="30"/>
      <c r="E9" s="31"/>
      <c r="F9" s="13"/>
      <c r="G9" s="36"/>
      <c r="H9" s="37"/>
    </row>
    <row r="10" spans="1:8" ht="12.75">
      <c r="A10" s="29" t="s">
        <v>14</v>
      </c>
      <c r="B10" s="13"/>
      <c r="C10" s="30"/>
      <c r="D10" s="30"/>
      <c r="E10" s="30"/>
      <c r="F10" s="38"/>
      <c r="G10" s="39"/>
      <c r="H10" s="40"/>
    </row>
    <row r="11" spans="1:57" ht="13.5" customHeight="1">
      <c r="A11" s="29" t="s">
        <v>15</v>
      </c>
      <c r="B11" s="13"/>
      <c r="C11" s="30"/>
      <c r="D11" s="30"/>
      <c r="E11" s="30"/>
      <c r="F11" s="41" t="s">
        <v>16</v>
      </c>
      <c r="G11" s="42">
        <v>2016</v>
      </c>
      <c r="H11" s="37"/>
      <c r="BA11" s="43"/>
      <c r="BB11" s="43"/>
      <c r="BC11" s="43"/>
      <c r="BD11" s="43"/>
      <c r="BE11" s="43"/>
    </row>
    <row r="12" spans="1:8" ht="12.75" customHeight="1">
      <c r="A12" s="44" t="s">
        <v>17</v>
      </c>
      <c r="B12" s="10"/>
      <c r="C12" s="45"/>
      <c r="D12" s="45"/>
      <c r="E12" s="45"/>
      <c r="F12" s="46" t="s">
        <v>18</v>
      </c>
      <c r="G12" s="47"/>
      <c r="H12" s="37"/>
    </row>
    <row r="13" spans="1:8" ht="28.5" customHeight="1" thickBot="1">
      <c r="A13" s="48" t="s">
        <v>19</v>
      </c>
      <c r="B13" s="49"/>
      <c r="C13" s="49"/>
      <c r="D13" s="49"/>
      <c r="E13" s="50"/>
      <c r="F13" s="50"/>
      <c r="G13" s="51"/>
      <c r="H13" s="37"/>
    </row>
    <row r="14" spans="1:7" ht="17.25" customHeight="1" thickBot="1">
      <c r="A14" s="52" t="s">
        <v>20</v>
      </c>
      <c r="B14" s="53"/>
      <c r="C14" s="54"/>
      <c r="D14" s="55" t="s">
        <v>21</v>
      </c>
      <c r="E14" s="56"/>
      <c r="F14" s="56"/>
      <c r="G14" s="54"/>
    </row>
    <row r="15" spans="1:7" ht="15.9" customHeight="1">
      <c r="A15" s="57"/>
      <c r="B15" s="58" t="s">
        <v>22</v>
      </c>
      <c r="C15" s="59">
        <f>HSV</f>
        <v>0</v>
      </c>
      <c r="D15" s="60" t="str">
        <f>Rekapitulace!A19</f>
        <v>Ztížené výrobní podmínky</v>
      </c>
      <c r="E15" s="61"/>
      <c r="F15" s="62"/>
      <c r="G15" s="59">
        <f>Rekapitulace!I19</f>
        <v>0</v>
      </c>
    </row>
    <row r="16" spans="1:7" ht="15.9" customHeight="1">
      <c r="A16" s="57" t="s">
        <v>23</v>
      </c>
      <c r="B16" s="58" t="s">
        <v>24</v>
      </c>
      <c r="C16" s="59">
        <f>PSV</f>
        <v>0</v>
      </c>
      <c r="D16" s="9" t="str">
        <f>Rekapitulace!A20</f>
        <v>Oborová přirážka</v>
      </c>
      <c r="E16" s="63"/>
      <c r="F16" s="64"/>
      <c r="G16" s="59">
        <f>Rekapitulace!I20</f>
        <v>0</v>
      </c>
    </row>
    <row r="17" spans="1:7" ht="15.9" customHeight="1">
      <c r="A17" s="57" t="s">
        <v>25</v>
      </c>
      <c r="B17" s="58" t="s">
        <v>26</v>
      </c>
      <c r="C17" s="59">
        <f>Mont</f>
        <v>0</v>
      </c>
      <c r="D17" s="9" t="str">
        <f>Rekapitulace!A21</f>
        <v>Přesun stavebních kapacit</v>
      </c>
      <c r="E17" s="63"/>
      <c r="F17" s="64"/>
      <c r="G17" s="59">
        <f>Rekapitulace!I21</f>
        <v>0</v>
      </c>
    </row>
    <row r="18" spans="1:7" ht="15.9" customHeight="1">
      <c r="A18" s="65" t="s">
        <v>27</v>
      </c>
      <c r="B18" s="66" t="s">
        <v>28</v>
      </c>
      <c r="C18" s="59">
        <f>Dodavka</f>
        <v>0</v>
      </c>
      <c r="D18" s="9" t="str">
        <f>Rekapitulace!A22</f>
        <v>Mimostaveništní doprava</v>
      </c>
      <c r="E18" s="63"/>
      <c r="F18" s="64"/>
      <c r="G18" s="59">
        <f>Rekapitulace!I22</f>
        <v>0</v>
      </c>
    </row>
    <row r="19" spans="1:7" ht="15.9" customHeight="1">
      <c r="A19" s="67" t="s">
        <v>29</v>
      </c>
      <c r="B19" s="58"/>
      <c r="C19" s="59">
        <f>SUM(C15:C18)</f>
        <v>0</v>
      </c>
      <c r="D19" s="9" t="str">
        <f>Rekapitulace!A23</f>
        <v>Zařízení staveniště</v>
      </c>
      <c r="E19" s="63"/>
      <c r="F19" s="64"/>
      <c r="G19" s="59">
        <f>Rekapitulace!I23</f>
        <v>0</v>
      </c>
    </row>
    <row r="20" spans="1:7" ht="15.9" customHeight="1">
      <c r="A20" s="67"/>
      <c r="B20" s="58"/>
      <c r="C20" s="59"/>
      <c r="D20" s="9" t="str">
        <f>Rekapitulace!A24</f>
        <v>Provoz investora</v>
      </c>
      <c r="E20" s="63"/>
      <c r="F20" s="64"/>
      <c r="G20" s="59">
        <f>Rekapitulace!I24</f>
        <v>0</v>
      </c>
    </row>
    <row r="21" spans="1:7" ht="15.9" customHeight="1">
      <c r="A21" s="67" t="s">
        <v>30</v>
      </c>
      <c r="B21" s="58"/>
      <c r="C21" s="59">
        <f>HZS</f>
        <v>0</v>
      </c>
      <c r="D21" s="9" t="str">
        <f>Rekapitulace!A25</f>
        <v>Kompletační činnost (IČD)</v>
      </c>
      <c r="E21" s="63"/>
      <c r="F21" s="64"/>
      <c r="G21" s="59">
        <f>Rekapitulace!I25</f>
        <v>0</v>
      </c>
    </row>
    <row r="22" spans="1:7" ht="15.9" customHeight="1">
      <c r="A22" s="68" t="s">
        <v>31</v>
      </c>
      <c r="B22" s="69"/>
      <c r="C22" s="59">
        <f>C19+C21</f>
        <v>0</v>
      </c>
      <c r="D22" s="9" t="s">
        <v>32</v>
      </c>
      <c r="E22" s="63"/>
      <c r="F22" s="64"/>
      <c r="G22" s="59">
        <f>G23-SUM(G15:G21)</f>
        <v>0</v>
      </c>
    </row>
    <row r="23" spans="1:7" ht="15.9" customHeight="1" thickBot="1">
      <c r="A23" s="70" t="s">
        <v>33</v>
      </c>
      <c r="B23" s="71"/>
      <c r="C23" s="72">
        <f>C22+G23</f>
        <v>0</v>
      </c>
      <c r="D23" s="73" t="s">
        <v>34</v>
      </c>
      <c r="E23" s="74"/>
      <c r="F23" s="75"/>
      <c r="G23" s="59">
        <f>VRN</f>
        <v>0</v>
      </c>
    </row>
    <row r="24" spans="1:7" ht="12.75">
      <c r="A24" s="76" t="s">
        <v>35</v>
      </c>
      <c r="B24" s="77"/>
      <c r="C24" s="78"/>
      <c r="D24" s="77" t="s">
        <v>36</v>
      </c>
      <c r="E24" s="77"/>
      <c r="F24" s="79" t="s">
        <v>37</v>
      </c>
      <c r="G24" s="80"/>
    </row>
    <row r="25" spans="1:7" ht="12.75">
      <c r="A25" s="68" t="s">
        <v>38</v>
      </c>
      <c r="B25" s="69"/>
      <c r="C25" s="81"/>
      <c r="D25" s="69" t="s">
        <v>38</v>
      </c>
      <c r="E25" s="82"/>
      <c r="F25" s="83" t="s">
        <v>38</v>
      </c>
      <c r="G25" s="84"/>
    </row>
    <row r="26" spans="1:7" ht="37.5" customHeight="1">
      <c r="A26" s="68" t="s">
        <v>39</v>
      </c>
      <c r="B26" s="85"/>
      <c r="C26" s="81"/>
      <c r="D26" s="69" t="s">
        <v>39</v>
      </c>
      <c r="E26" s="82"/>
      <c r="F26" s="83" t="s">
        <v>39</v>
      </c>
      <c r="G26" s="84"/>
    </row>
    <row r="27" spans="1:7" ht="12.75">
      <c r="A27" s="68"/>
      <c r="B27" s="86"/>
      <c r="C27" s="81"/>
      <c r="D27" s="69"/>
      <c r="E27" s="82"/>
      <c r="F27" s="83"/>
      <c r="G27" s="84"/>
    </row>
    <row r="28" spans="1:7" ht="12.75">
      <c r="A28" s="68" t="s">
        <v>40</v>
      </c>
      <c r="B28" s="69"/>
      <c r="C28" s="81"/>
      <c r="D28" s="83" t="s">
        <v>41</v>
      </c>
      <c r="E28" s="81"/>
      <c r="F28" s="87" t="s">
        <v>41</v>
      </c>
      <c r="G28" s="84"/>
    </row>
    <row r="29" spans="1:7" ht="69" customHeight="1">
      <c r="A29" s="68"/>
      <c r="B29" s="69"/>
      <c r="C29" s="88"/>
      <c r="D29" s="89"/>
      <c r="E29" s="88"/>
      <c r="F29" s="69"/>
      <c r="G29" s="84"/>
    </row>
    <row r="30" spans="1:7" ht="12.75">
      <c r="A30" s="90" t="s">
        <v>42</v>
      </c>
      <c r="B30" s="91"/>
      <c r="C30" s="92">
        <v>15</v>
      </c>
      <c r="D30" s="91" t="s">
        <v>43</v>
      </c>
      <c r="E30" s="93"/>
      <c r="F30" s="94">
        <f>C23-F32</f>
        <v>0</v>
      </c>
      <c r="G30" s="95"/>
    </row>
    <row r="31" spans="1:7" ht="12.75">
      <c r="A31" s="90" t="s">
        <v>44</v>
      </c>
      <c r="B31" s="91"/>
      <c r="C31" s="92">
        <f>SazbaDPH1</f>
        <v>15</v>
      </c>
      <c r="D31" s="91" t="s">
        <v>45</v>
      </c>
      <c r="E31" s="93"/>
      <c r="F31" s="94">
        <f>ROUND(PRODUCT(F30,C31/100),0)</f>
        <v>0</v>
      </c>
      <c r="G31" s="95"/>
    </row>
    <row r="32" spans="1:7" ht="12.75">
      <c r="A32" s="90" t="s">
        <v>42</v>
      </c>
      <c r="B32" s="91"/>
      <c r="C32" s="92">
        <v>0</v>
      </c>
      <c r="D32" s="91" t="s">
        <v>45</v>
      </c>
      <c r="E32" s="93"/>
      <c r="F32" s="94">
        <v>0</v>
      </c>
      <c r="G32" s="95"/>
    </row>
    <row r="33" spans="1:7" ht="12.75">
      <c r="A33" s="90" t="s">
        <v>44</v>
      </c>
      <c r="B33" s="96"/>
      <c r="C33" s="97">
        <f>SazbaDPH2</f>
        <v>0</v>
      </c>
      <c r="D33" s="91" t="s">
        <v>45</v>
      </c>
      <c r="E33" s="64"/>
      <c r="F33" s="94">
        <f>ROUND(PRODUCT(F32,C33/100),0)</f>
        <v>0</v>
      </c>
      <c r="G33" s="95"/>
    </row>
    <row r="34" spans="1:7" s="103" customFormat="1" ht="19.5" customHeight="1" thickBot="1">
      <c r="A34" s="98" t="s">
        <v>46</v>
      </c>
      <c r="B34" s="99"/>
      <c r="C34" s="99"/>
      <c r="D34" s="99"/>
      <c r="E34" s="100"/>
      <c r="F34" s="101">
        <f>ROUND(SUM(F30:F33),0)</f>
        <v>0</v>
      </c>
      <c r="G34" s="102"/>
    </row>
    <row r="36" spans="1:8" ht="12.75">
      <c r="A36" s="104" t="s">
        <v>47</v>
      </c>
      <c r="B36" s="104"/>
      <c r="C36" s="104"/>
      <c r="D36" s="104"/>
      <c r="E36" s="104"/>
      <c r="F36" s="104"/>
      <c r="G36" s="104"/>
      <c r="H36" t="s">
        <v>5</v>
      </c>
    </row>
    <row r="37" spans="1:8" ht="14.25" customHeight="1">
      <c r="A37" s="104"/>
      <c r="B37" s="105"/>
      <c r="C37" s="105"/>
      <c r="D37" s="105"/>
      <c r="E37" s="105"/>
      <c r="F37" s="105"/>
      <c r="G37" s="105"/>
      <c r="H37" t="s">
        <v>5</v>
      </c>
    </row>
    <row r="38" spans="1:8" ht="12.75" customHeight="1">
      <c r="A38" s="106"/>
      <c r="B38" s="105"/>
      <c r="C38" s="105"/>
      <c r="D38" s="105"/>
      <c r="E38" s="105"/>
      <c r="F38" s="105"/>
      <c r="G38" s="105"/>
      <c r="H38" t="s">
        <v>5</v>
      </c>
    </row>
    <row r="39" spans="1:8" ht="12.75">
      <c r="A39" s="106"/>
      <c r="B39" s="105"/>
      <c r="C39" s="105"/>
      <c r="D39" s="105"/>
      <c r="E39" s="105"/>
      <c r="F39" s="105"/>
      <c r="G39" s="105"/>
      <c r="H39" t="s">
        <v>5</v>
      </c>
    </row>
    <row r="40" spans="1:8" ht="12.75">
      <c r="A40" s="106"/>
      <c r="B40" s="105"/>
      <c r="C40" s="105"/>
      <c r="D40" s="105"/>
      <c r="E40" s="105"/>
      <c r="F40" s="105"/>
      <c r="G40" s="105"/>
      <c r="H40" t="s">
        <v>5</v>
      </c>
    </row>
    <row r="41" spans="1:8" ht="12.75">
      <c r="A41" s="106"/>
      <c r="B41" s="105"/>
      <c r="C41" s="105"/>
      <c r="D41" s="105"/>
      <c r="E41" s="105"/>
      <c r="F41" s="105"/>
      <c r="G41" s="105"/>
      <c r="H41" t="s">
        <v>5</v>
      </c>
    </row>
    <row r="42" spans="1:8" ht="12.75">
      <c r="A42" s="106"/>
      <c r="B42" s="105"/>
      <c r="C42" s="105"/>
      <c r="D42" s="105"/>
      <c r="E42" s="105"/>
      <c r="F42" s="105"/>
      <c r="G42" s="105"/>
      <c r="H42" t="s">
        <v>5</v>
      </c>
    </row>
    <row r="43" spans="1:8" ht="12.75">
      <c r="A43" s="106"/>
      <c r="B43" s="105"/>
      <c r="C43" s="105"/>
      <c r="D43" s="105"/>
      <c r="E43" s="105"/>
      <c r="F43" s="105"/>
      <c r="G43" s="105"/>
      <c r="H43" t="s">
        <v>5</v>
      </c>
    </row>
    <row r="44" spans="1:8" ht="12.75">
      <c r="A44" s="106"/>
      <c r="B44" s="105"/>
      <c r="C44" s="105"/>
      <c r="D44" s="105"/>
      <c r="E44" s="105"/>
      <c r="F44" s="105"/>
      <c r="G44" s="105"/>
      <c r="H44" t="s">
        <v>5</v>
      </c>
    </row>
    <row r="45" spans="1:8" ht="0.75" customHeight="1">
      <c r="A45" s="106"/>
      <c r="B45" s="105"/>
      <c r="C45" s="105"/>
      <c r="D45" s="105"/>
      <c r="E45" s="105"/>
      <c r="F45" s="105"/>
      <c r="G45" s="105"/>
      <c r="H45" t="s">
        <v>5</v>
      </c>
    </row>
    <row r="46" spans="2:7" ht="12.75">
      <c r="B46" s="107"/>
      <c r="C46" s="107"/>
      <c r="D46" s="107"/>
      <c r="E46" s="107"/>
      <c r="F46" s="107"/>
      <c r="G46" s="107"/>
    </row>
    <row r="47" spans="2:7" ht="12.75">
      <c r="B47" s="107"/>
      <c r="C47" s="107"/>
      <c r="D47" s="107"/>
      <c r="E47" s="107"/>
      <c r="F47" s="107"/>
      <c r="G47" s="107"/>
    </row>
    <row r="48" spans="2:7" ht="12.75">
      <c r="B48" s="107"/>
      <c r="C48" s="107"/>
      <c r="D48" s="107"/>
      <c r="E48" s="107"/>
      <c r="F48" s="107"/>
      <c r="G48" s="107"/>
    </row>
    <row r="49" spans="2:7" ht="12.75">
      <c r="B49" s="107"/>
      <c r="C49" s="107"/>
      <c r="D49" s="107"/>
      <c r="E49" s="107"/>
      <c r="F49" s="107"/>
      <c r="G49" s="107"/>
    </row>
    <row r="50" spans="2:7" ht="12.75">
      <c r="B50" s="107"/>
      <c r="C50" s="107"/>
      <c r="D50" s="107"/>
      <c r="E50" s="107"/>
      <c r="F50" s="107"/>
      <c r="G50" s="107"/>
    </row>
    <row r="51" spans="2:7" ht="12.75">
      <c r="B51" s="107"/>
      <c r="C51" s="107"/>
      <c r="D51" s="107"/>
      <c r="E51" s="107"/>
      <c r="F51" s="107"/>
      <c r="G51" s="107"/>
    </row>
    <row r="52" spans="2:7" ht="12.75">
      <c r="B52" s="107"/>
      <c r="C52" s="107"/>
      <c r="D52" s="107"/>
      <c r="E52" s="107"/>
      <c r="F52" s="107"/>
      <c r="G52" s="107"/>
    </row>
    <row r="53" spans="2:7" ht="12.75">
      <c r="B53" s="107"/>
      <c r="C53" s="107"/>
      <c r="D53" s="107"/>
      <c r="E53" s="107"/>
      <c r="F53" s="107"/>
      <c r="G53" s="107"/>
    </row>
    <row r="54" spans="2:7" ht="12.75">
      <c r="B54" s="107"/>
      <c r="C54" s="107"/>
      <c r="D54" s="107"/>
      <c r="E54" s="107"/>
      <c r="F54" s="107"/>
      <c r="G54" s="107"/>
    </row>
    <row r="55" spans="2:7" ht="12.75">
      <c r="B55" s="107"/>
      <c r="C55" s="107"/>
      <c r="D55" s="107"/>
      <c r="E55" s="107"/>
      <c r="F55" s="107"/>
      <c r="G55" s="107"/>
    </row>
  </sheetData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78"/>
  <sheetViews>
    <sheetView workbookViewId="0" topLeftCell="A1">
      <selection activeCell="H27" sqref="H27:I27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50390625" style="0" customWidth="1"/>
    <col min="4" max="4" width="15.875" style="0" customWidth="1"/>
    <col min="5" max="5" width="11.375" style="0" customWidth="1"/>
    <col min="6" max="6" width="10.875" style="0" customWidth="1"/>
    <col min="7" max="7" width="11.00390625" style="0" customWidth="1"/>
    <col min="8" max="8" width="11.125" style="0" customWidth="1"/>
    <col min="9" max="9" width="10.625" style="0" customWidth="1"/>
  </cols>
  <sheetData>
    <row r="1" spans="1:9" ht="13.8" thickTop="1">
      <c r="A1" s="108" t="s">
        <v>48</v>
      </c>
      <c r="B1" s="109"/>
      <c r="C1" s="110" t="str">
        <f>CONCATENATE(cislostavby," ",nazevstavby)</f>
        <v>2016 Jiné 2016</v>
      </c>
      <c r="D1" s="111"/>
      <c r="E1" s="112"/>
      <c r="F1" s="111"/>
      <c r="G1" s="113" t="s">
        <v>49</v>
      </c>
      <c r="H1" s="114" t="s">
        <v>79</v>
      </c>
      <c r="I1" s="115"/>
    </row>
    <row r="2" spans="1:9" ht="13.8" thickBot="1">
      <c r="A2" s="116" t="s">
        <v>50</v>
      </c>
      <c r="B2" s="117"/>
      <c r="C2" s="118" t="str">
        <f>CONCATENATE(cisloobjektu," ",nazevobjektu)</f>
        <v>7 Rekonstrukce el. MŠ Žižkova objekt B</v>
      </c>
      <c r="D2" s="119"/>
      <c r="E2" s="120"/>
      <c r="F2" s="119"/>
      <c r="G2" s="121" t="s">
        <v>80</v>
      </c>
      <c r="H2" s="122"/>
      <c r="I2" s="123"/>
    </row>
    <row r="3" spans="1:9" ht="13.8" thickTop="1">
      <c r="A3" s="82"/>
      <c r="B3" s="82"/>
      <c r="C3" s="82"/>
      <c r="D3" s="82"/>
      <c r="E3" s="82"/>
      <c r="F3" s="69"/>
      <c r="G3" s="82"/>
      <c r="H3" s="82"/>
      <c r="I3" s="82"/>
    </row>
    <row r="4" spans="1:9" ht="19.5" customHeight="1">
      <c r="A4" s="124" t="s">
        <v>51</v>
      </c>
      <c r="B4" s="125"/>
      <c r="C4" s="125"/>
      <c r="D4" s="125"/>
      <c r="E4" s="126"/>
      <c r="F4" s="125"/>
      <c r="G4" s="125"/>
      <c r="H4" s="125"/>
      <c r="I4" s="125"/>
    </row>
    <row r="5" spans="1:9" ht="13.8" thickBot="1">
      <c r="A5" s="82"/>
      <c r="B5" s="82"/>
      <c r="C5" s="82"/>
      <c r="D5" s="82"/>
      <c r="E5" s="82"/>
      <c r="F5" s="82"/>
      <c r="G5" s="82"/>
      <c r="H5" s="82"/>
      <c r="I5" s="82"/>
    </row>
    <row r="6" spans="1:9" s="37" customFormat="1" ht="13.8" thickBot="1">
      <c r="A6" s="127"/>
      <c r="B6" s="128" t="s">
        <v>52</v>
      </c>
      <c r="C6" s="128"/>
      <c r="D6" s="129"/>
      <c r="E6" s="130" t="s">
        <v>53</v>
      </c>
      <c r="F6" s="131" t="s">
        <v>54</v>
      </c>
      <c r="G6" s="131" t="s">
        <v>55</v>
      </c>
      <c r="H6" s="131" t="s">
        <v>56</v>
      </c>
      <c r="I6" s="132" t="s">
        <v>30</v>
      </c>
    </row>
    <row r="7" spans="1:9" s="37" customFormat="1" ht="12.75">
      <c r="A7" s="231" t="str">
        <f>Položky!B7</f>
        <v>3</v>
      </c>
      <c r="B7" s="133" t="str">
        <f>Položky!C7</f>
        <v>Svislé a kompletní konstrukce</v>
      </c>
      <c r="C7" s="69"/>
      <c r="D7" s="134"/>
      <c r="E7" s="232">
        <f>Položky!BA15</f>
        <v>0</v>
      </c>
      <c r="F7" s="233">
        <f>Položky!BB15</f>
        <v>0</v>
      </c>
      <c r="G7" s="233">
        <f>Položky!BC15</f>
        <v>0</v>
      </c>
      <c r="H7" s="233">
        <f>Položky!BD15</f>
        <v>0</v>
      </c>
      <c r="I7" s="234">
        <f>Položky!BE15</f>
        <v>0</v>
      </c>
    </row>
    <row r="8" spans="1:9" s="37" customFormat="1" ht="12.75">
      <c r="A8" s="231" t="str">
        <f>Položky!B16</f>
        <v>4</v>
      </c>
      <c r="B8" s="133" t="str">
        <f>Položky!C16</f>
        <v>Vodorovné konstrukce</v>
      </c>
      <c r="C8" s="69"/>
      <c r="D8" s="134"/>
      <c r="E8" s="232">
        <f>Položky!BA21</f>
        <v>0</v>
      </c>
      <c r="F8" s="233">
        <f>Položky!BB21</f>
        <v>0</v>
      </c>
      <c r="G8" s="233">
        <f>Položky!BC21</f>
        <v>0</v>
      </c>
      <c r="H8" s="233">
        <f>Položky!BD21</f>
        <v>0</v>
      </c>
      <c r="I8" s="234">
        <f>Položky!BE21</f>
        <v>0</v>
      </c>
    </row>
    <row r="9" spans="1:9" s="37" customFormat="1" ht="12.75">
      <c r="A9" s="231" t="str">
        <f>Položky!B22</f>
        <v>61</v>
      </c>
      <c r="B9" s="133" t="str">
        <f>Položky!C22</f>
        <v>Upravy povrchů vnitřní</v>
      </c>
      <c r="C9" s="69"/>
      <c r="D9" s="134"/>
      <c r="E9" s="232">
        <f>Položky!BA27</f>
        <v>0</v>
      </c>
      <c r="F9" s="233">
        <f>Položky!BB27</f>
        <v>0</v>
      </c>
      <c r="G9" s="233">
        <f>Položky!BC27</f>
        <v>0</v>
      </c>
      <c r="H9" s="233">
        <f>Položky!BD27</f>
        <v>0</v>
      </c>
      <c r="I9" s="234">
        <f>Položky!BE27</f>
        <v>0</v>
      </c>
    </row>
    <row r="10" spans="1:9" s="37" customFormat="1" ht="12.75">
      <c r="A10" s="231" t="str">
        <f>Položky!B28</f>
        <v>97</v>
      </c>
      <c r="B10" s="133" t="str">
        <f>Položky!C28</f>
        <v>Prorážení otvorů</v>
      </c>
      <c r="C10" s="69"/>
      <c r="D10" s="134"/>
      <c r="E10" s="232">
        <f>Položky!BA59</f>
        <v>0</v>
      </c>
      <c r="F10" s="233">
        <f>Položky!BB59</f>
        <v>0</v>
      </c>
      <c r="G10" s="233">
        <f>Položky!BC59</f>
        <v>0</v>
      </c>
      <c r="H10" s="233">
        <f>Položky!BD59</f>
        <v>0</v>
      </c>
      <c r="I10" s="234">
        <f>Položky!BE59</f>
        <v>0</v>
      </c>
    </row>
    <row r="11" spans="1:9" s="37" customFormat="1" ht="12.75">
      <c r="A11" s="231" t="str">
        <f>Položky!B60</f>
        <v>99</v>
      </c>
      <c r="B11" s="133" t="str">
        <f>Položky!C60</f>
        <v>Staveništní přesun hmot</v>
      </c>
      <c r="C11" s="69"/>
      <c r="D11" s="134"/>
      <c r="E11" s="232">
        <f>Položky!BA62</f>
        <v>0</v>
      </c>
      <c r="F11" s="233">
        <f>Položky!BB62</f>
        <v>0</v>
      </c>
      <c r="G11" s="233">
        <f>Položky!BC62</f>
        <v>0</v>
      </c>
      <c r="H11" s="233">
        <f>Položky!BD62</f>
        <v>0</v>
      </c>
      <c r="I11" s="234">
        <f>Položky!BE62</f>
        <v>0</v>
      </c>
    </row>
    <row r="12" spans="1:9" s="37" customFormat="1" ht="12.75">
      <c r="A12" s="231" t="str">
        <f>Položky!B63</f>
        <v>784</v>
      </c>
      <c r="B12" s="133" t="str">
        <f>Položky!C63</f>
        <v>Malby</v>
      </c>
      <c r="C12" s="69"/>
      <c r="D12" s="134"/>
      <c r="E12" s="232">
        <f>Položky!BA72</f>
        <v>0</v>
      </c>
      <c r="F12" s="233">
        <f>Položky!BB72</f>
        <v>0</v>
      </c>
      <c r="G12" s="233">
        <f>Položky!BC72</f>
        <v>0</v>
      </c>
      <c r="H12" s="233">
        <f>Položky!BD72</f>
        <v>0</v>
      </c>
      <c r="I12" s="234">
        <f>Položky!BE72</f>
        <v>0</v>
      </c>
    </row>
    <row r="13" spans="1:9" s="37" customFormat="1" ht="13.8" thickBot="1">
      <c r="A13" s="231" t="str">
        <f>Položky!B73</f>
        <v>M21</v>
      </c>
      <c r="B13" s="133" t="str">
        <f>Položky!C73</f>
        <v>Elektromontáže</v>
      </c>
      <c r="C13" s="69"/>
      <c r="D13" s="134"/>
      <c r="E13" s="232">
        <f>Položky!BA228</f>
        <v>0</v>
      </c>
      <c r="F13" s="233">
        <f>Položky!BB228</f>
        <v>0</v>
      </c>
      <c r="G13" s="233">
        <f>Položky!BC228</f>
        <v>0</v>
      </c>
      <c r="H13" s="233">
        <f>Položky!BD228</f>
        <v>0</v>
      </c>
      <c r="I13" s="234">
        <f>Položky!BE228</f>
        <v>0</v>
      </c>
    </row>
    <row r="14" spans="1:9" s="141" customFormat="1" ht="13.8" thickBot="1">
      <c r="A14" s="135"/>
      <c r="B14" s="136" t="s">
        <v>57</v>
      </c>
      <c r="C14" s="136"/>
      <c r="D14" s="137"/>
      <c r="E14" s="138">
        <f>SUM(E7:E13)</f>
        <v>0</v>
      </c>
      <c r="F14" s="139">
        <f>SUM(F7:F13)</f>
        <v>0</v>
      </c>
      <c r="G14" s="139">
        <f>SUM(G7:G13)</f>
        <v>0</v>
      </c>
      <c r="H14" s="139">
        <f>SUM(H7:H13)</f>
        <v>0</v>
      </c>
      <c r="I14" s="140">
        <f>SUM(I7:I13)</f>
        <v>0</v>
      </c>
    </row>
    <row r="15" spans="1:9" ht="12.75">
      <c r="A15" s="69"/>
      <c r="B15" s="69"/>
      <c r="C15" s="69"/>
      <c r="D15" s="69"/>
      <c r="E15" s="69"/>
      <c r="F15" s="69"/>
      <c r="G15" s="69"/>
      <c r="H15" s="69"/>
      <c r="I15" s="69"/>
    </row>
    <row r="16" spans="1:57" ht="19.5" customHeight="1">
      <c r="A16" s="125" t="s">
        <v>58</v>
      </c>
      <c r="B16" s="125"/>
      <c r="C16" s="125"/>
      <c r="D16" s="125"/>
      <c r="E16" s="125"/>
      <c r="F16" s="125"/>
      <c r="G16" s="142"/>
      <c r="H16" s="125"/>
      <c r="I16" s="125"/>
      <c r="BA16" s="43"/>
      <c r="BB16" s="43"/>
      <c r="BC16" s="43"/>
      <c r="BD16" s="43"/>
      <c r="BE16" s="43"/>
    </row>
    <row r="17" spans="1:9" ht="13.8" thickBot="1">
      <c r="A17" s="82"/>
      <c r="B17" s="82"/>
      <c r="C17" s="82"/>
      <c r="D17" s="82"/>
      <c r="E17" s="82"/>
      <c r="F17" s="82"/>
      <c r="G17" s="82"/>
      <c r="H17" s="82"/>
      <c r="I17" s="82"/>
    </row>
    <row r="18" spans="1:9" ht="12.75">
      <c r="A18" s="76" t="s">
        <v>59</v>
      </c>
      <c r="B18" s="77"/>
      <c r="C18" s="77"/>
      <c r="D18" s="143"/>
      <c r="E18" s="144" t="s">
        <v>60</v>
      </c>
      <c r="F18" s="145" t="s">
        <v>61</v>
      </c>
      <c r="G18" s="146" t="s">
        <v>62</v>
      </c>
      <c r="H18" s="147"/>
      <c r="I18" s="148" t="s">
        <v>60</v>
      </c>
    </row>
    <row r="19" spans="1:53" ht="12.75">
      <c r="A19" s="67" t="s">
        <v>321</v>
      </c>
      <c r="B19" s="58"/>
      <c r="C19" s="58"/>
      <c r="D19" s="149"/>
      <c r="E19" s="150"/>
      <c r="F19" s="151"/>
      <c r="G19" s="152">
        <f>CHOOSE(BA19+1,HSV+PSV,HSV+PSV+Mont,HSV+PSV+Dodavka+Mont,HSV,PSV,Mont,Dodavka,Mont+Dodavka,0)</f>
        <v>0</v>
      </c>
      <c r="H19" s="153"/>
      <c r="I19" s="154">
        <f>E19+F19*G19/100</f>
        <v>0</v>
      </c>
      <c r="BA19">
        <v>0</v>
      </c>
    </row>
    <row r="20" spans="1:53" ht="12.75">
      <c r="A20" s="67" t="s">
        <v>322</v>
      </c>
      <c r="B20" s="58"/>
      <c r="C20" s="58"/>
      <c r="D20" s="149"/>
      <c r="E20" s="150"/>
      <c r="F20" s="151"/>
      <c r="G20" s="152">
        <f>CHOOSE(BA20+1,HSV+PSV,HSV+PSV+Mont,HSV+PSV+Dodavka+Mont,HSV,PSV,Mont,Dodavka,Mont+Dodavka,0)</f>
        <v>0</v>
      </c>
      <c r="H20" s="153"/>
      <c r="I20" s="154">
        <f>E20+F20*G20/100</f>
        <v>0</v>
      </c>
      <c r="BA20">
        <v>0</v>
      </c>
    </row>
    <row r="21" spans="1:53" ht="12.75">
      <c r="A21" s="67" t="s">
        <v>323</v>
      </c>
      <c r="B21" s="58"/>
      <c r="C21" s="58"/>
      <c r="D21" s="149"/>
      <c r="E21" s="150"/>
      <c r="F21" s="151"/>
      <c r="G21" s="152">
        <f>CHOOSE(BA21+1,HSV+PSV,HSV+PSV+Mont,HSV+PSV+Dodavka+Mont,HSV,PSV,Mont,Dodavka,Mont+Dodavka,0)</f>
        <v>0</v>
      </c>
      <c r="H21" s="153"/>
      <c r="I21" s="154">
        <f>E21+F21*G21/100</f>
        <v>0</v>
      </c>
      <c r="BA21">
        <v>0</v>
      </c>
    </row>
    <row r="22" spans="1:53" ht="12.75">
      <c r="A22" s="67" t="s">
        <v>324</v>
      </c>
      <c r="B22" s="58"/>
      <c r="C22" s="58"/>
      <c r="D22" s="149"/>
      <c r="E22" s="150"/>
      <c r="F22" s="151"/>
      <c r="G22" s="152">
        <f>CHOOSE(BA22+1,HSV+PSV,HSV+PSV+Mont,HSV+PSV+Dodavka+Mont,HSV,PSV,Mont,Dodavka,Mont+Dodavka,0)</f>
        <v>0</v>
      </c>
      <c r="H22" s="153"/>
      <c r="I22" s="154">
        <f>E22+F22*G22/100</f>
        <v>0</v>
      </c>
      <c r="BA22">
        <v>0</v>
      </c>
    </row>
    <row r="23" spans="1:53" ht="12.75">
      <c r="A23" s="67" t="s">
        <v>325</v>
      </c>
      <c r="B23" s="58"/>
      <c r="C23" s="58"/>
      <c r="D23" s="149"/>
      <c r="E23" s="150"/>
      <c r="F23" s="151"/>
      <c r="G23" s="152">
        <f>CHOOSE(BA23+1,HSV+PSV,HSV+PSV+Mont,HSV+PSV+Dodavka+Mont,HSV,PSV,Mont,Dodavka,Mont+Dodavka,0)</f>
        <v>0</v>
      </c>
      <c r="H23" s="153"/>
      <c r="I23" s="154">
        <f>E23+F23*G23/100</f>
        <v>0</v>
      </c>
      <c r="BA23">
        <v>1</v>
      </c>
    </row>
    <row r="24" spans="1:53" ht="12.75">
      <c r="A24" s="67" t="s">
        <v>326</v>
      </c>
      <c r="B24" s="58"/>
      <c r="C24" s="58"/>
      <c r="D24" s="149"/>
      <c r="E24" s="150"/>
      <c r="F24" s="151"/>
      <c r="G24" s="152">
        <f>CHOOSE(BA24+1,HSV+PSV,HSV+PSV+Mont,HSV+PSV+Dodavka+Mont,HSV,PSV,Mont,Dodavka,Mont+Dodavka,0)</f>
        <v>0</v>
      </c>
      <c r="H24" s="153"/>
      <c r="I24" s="154">
        <f>E24+F24*G24/100</f>
        <v>0</v>
      </c>
      <c r="BA24">
        <v>1</v>
      </c>
    </row>
    <row r="25" spans="1:53" ht="12.75">
      <c r="A25" s="67" t="s">
        <v>327</v>
      </c>
      <c r="B25" s="58"/>
      <c r="C25" s="58"/>
      <c r="D25" s="149"/>
      <c r="E25" s="150"/>
      <c r="F25" s="151"/>
      <c r="G25" s="152">
        <f>CHOOSE(BA25+1,HSV+PSV,HSV+PSV+Mont,HSV+PSV+Dodavka+Mont,HSV,PSV,Mont,Dodavka,Mont+Dodavka,0)</f>
        <v>0</v>
      </c>
      <c r="H25" s="153"/>
      <c r="I25" s="154">
        <f>E25+F25*G25/100</f>
        <v>0</v>
      </c>
      <c r="BA25">
        <v>2</v>
      </c>
    </row>
    <row r="26" spans="1:53" ht="12.75">
      <c r="A26" s="67" t="s">
        <v>328</v>
      </c>
      <c r="B26" s="58"/>
      <c r="C26" s="58"/>
      <c r="D26" s="149"/>
      <c r="E26" s="150"/>
      <c r="F26" s="151"/>
      <c r="G26" s="152">
        <f>CHOOSE(BA26+1,HSV+PSV,HSV+PSV+Mont,HSV+PSV+Dodavka+Mont,HSV,PSV,Mont,Dodavka,Mont+Dodavka,0)</f>
        <v>0</v>
      </c>
      <c r="H26" s="153"/>
      <c r="I26" s="154">
        <f>E26+F26*G26/100</f>
        <v>0</v>
      </c>
      <c r="BA26">
        <v>2</v>
      </c>
    </row>
    <row r="27" spans="1:9" ht="13.8" thickBot="1">
      <c r="A27" s="155"/>
      <c r="B27" s="156" t="s">
        <v>63</v>
      </c>
      <c r="C27" s="157"/>
      <c r="D27" s="158"/>
      <c r="E27" s="159"/>
      <c r="F27" s="160"/>
      <c r="G27" s="160"/>
      <c r="H27" s="161">
        <f>SUM(I19:I26)</f>
        <v>0</v>
      </c>
      <c r="I27" s="162"/>
    </row>
    <row r="29" spans="2:9" ht="12.75">
      <c r="B29" s="141"/>
      <c r="F29" s="163"/>
      <c r="G29" s="164"/>
      <c r="H29" s="164"/>
      <c r="I29" s="165"/>
    </row>
    <row r="30" spans="6:9" ht="12.75">
      <c r="F30" s="163"/>
      <c r="G30" s="164"/>
      <c r="H30" s="164"/>
      <c r="I30" s="165"/>
    </row>
    <row r="31" spans="6:9" ht="12.75">
      <c r="F31" s="163"/>
      <c r="G31" s="164"/>
      <c r="H31" s="164"/>
      <c r="I31" s="165"/>
    </row>
    <row r="32" spans="6:9" ht="12.75">
      <c r="F32" s="163"/>
      <c r="G32" s="164"/>
      <c r="H32" s="164"/>
      <c r="I32" s="165"/>
    </row>
    <row r="33" spans="6:9" ht="12.75">
      <c r="F33" s="163"/>
      <c r="G33" s="164"/>
      <c r="H33" s="164"/>
      <c r="I33" s="165"/>
    </row>
    <row r="34" spans="6:9" ht="12.75">
      <c r="F34" s="163"/>
      <c r="G34" s="164"/>
      <c r="H34" s="164"/>
      <c r="I34" s="165"/>
    </row>
    <row r="35" spans="6:9" ht="12.75">
      <c r="F35" s="163"/>
      <c r="G35" s="164"/>
      <c r="H35" s="164"/>
      <c r="I35" s="165"/>
    </row>
    <row r="36" spans="6:9" ht="12.75">
      <c r="F36" s="163"/>
      <c r="G36" s="164"/>
      <c r="H36" s="164"/>
      <c r="I36" s="165"/>
    </row>
    <row r="37" spans="6:9" ht="12.75">
      <c r="F37" s="163"/>
      <c r="G37" s="164"/>
      <c r="H37" s="164"/>
      <c r="I37" s="165"/>
    </row>
    <row r="38" spans="6:9" ht="12.75">
      <c r="F38" s="163"/>
      <c r="G38" s="164"/>
      <c r="H38" s="164"/>
      <c r="I38" s="165"/>
    </row>
    <row r="39" spans="6:9" ht="12.75">
      <c r="F39" s="163"/>
      <c r="G39" s="164"/>
      <c r="H39" s="164"/>
      <c r="I39" s="165"/>
    </row>
    <row r="40" spans="6:9" ht="12.75">
      <c r="F40" s="163"/>
      <c r="G40" s="164"/>
      <c r="H40" s="164"/>
      <c r="I40" s="165"/>
    </row>
    <row r="41" spans="6:9" ht="12.75">
      <c r="F41" s="163"/>
      <c r="G41" s="164"/>
      <c r="H41" s="164"/>
      <c r="I41" s="165"/>
    </row>
    <row r="42" spans="6:9" ht="12.75">
      <c r="F42" s="163"/>
      <c r="G42" s="164"/>
      <c r="H42" s="164"/>
      <c r="I42" s="165"/>
    </row>
    <row r="43" spans="6:9" ht="12.75">
      <c r="F43" s="163"/>
      <c r="G43" s="164"/>
      <c r="H43" s="164"/>
      <c r="I43" s="165"/>
    </row>
    <row r="44" spans="6:9" ht="12.75">
      <c r="F44" s="163"/>
      <c r="G44" s="164"/>
      <c r="H44" s="164"/>
      <c r="I44" s="165"/>
    </row>
    <row r="45" spans="6:9" ht="12.75">
      <c r="F45" s="163"/>
      <c r="G45" s="164"/>
      <c r="H45" s="164"/>
      <c r="I45" s="165"/>
    </row>
    <row r="46" spans="6:9" ht="12.75">
      <c r="F46" s="163"/>
      <c r="G46" s="164"/>
      <c r="H46" s="164"/>
      <c r="I46" s="165"/>
    </row>
    <row r="47" spans="6:9" ht="12.75">
      <c r="F47" s="163"/>
      <c r="G47" s="164"/>
      <c r="H47" s="164"/>
      <c r="I47" s="165"/>
    </row>
    <row r="48" spans="6:9" ht="12.75">
      <c r="F48" s="163"/>
      <c r="G48" s="164"/>
      <c r="H48" s="164"/>
      <c r="I48" s="165"/>
    </row>
    <row r="49" spans="6:9" ht="12.75">
      <c r="F49" s="163"/>
      <c r="G49" s="164"/>
      <c r="H49" s="164"/>
      <c r="I49" s="165"/>
    </row>
    <row r="50" spans="6:9" ht="12.75">
      <c r="F50" s="163"/>
      <c r="G50" s="164"/>
      <c r="H50" s="164"/>
      <c r="I50" s="165"/>
    </row>
    <row r="51" spans="6:9" ht="12.75">
      <c r="F51" s="163"/>
      <c r="G51" s="164"/>
      <c r="H51" s="164"/>
      <c r="I51" s="165"/>
    </row>
    <row r="52" spans="6:9" ht="12.75">
      <c r="F52" s="163"/>
      <c r="G52" s="164"/>
      <c r="H52" s="164"/>
      <c r="I52" s="165"/>
    </row>
    <row r="53" spans="6:9" ht="12.75">
      <c r="F53" s="163"/>
      <c r="G53" s="164"/>
      <c r="H53" s="164"/>
      <c r="I53" s="165"/>
    </row>
    <row r="54" spans="6:9" ht="12.75">
      <c r="F54" s="163"/>
      <c r="G54" s="164"/>
      <c r="H54" s="164"/>
      <c r="I54" s="165"/>
    </row>
    <row r="55" spans="6:9" ht="12.75">
      <c r="F55" s="163"/>
      <c r="G55" s="164"/>
      <c r="H55" s="164"/>
      <c r="I55" s="165"/>
    </row>
    <row r="56" spans="6:9" ht="12.75">
      <c r="F56" s="163"/>
      <c r="G56" s="164"/>
      <c r="H56" s="164"/>
      <c r="I56" s="165"/>
    </row>
    <row r="57" spans="6:9" ht="12.75">
      <c r="F57" s="163"/>
      <c r="G57" s="164"/>
      <c r="H57" s="164"/>
      <c r="I57" s="165"/>
    </row>
    <row r="58" spans="6:9" ht="12.75">
      <c r="F58" s="163"/>
      <c r="G58" s="164"/>
      <c r="H58" s="164"/>
      <c r="I58" s="165"/>
    </row>
    <row r="59" spans="6:9" ht="12.75">
      <c r="F59" s="163"/>
      <c r="G59" s="164"/>
      <c r="H59" s="164"/>
      <c r="I59" s="165"/>
    </row>
    <row r="60" spans="6:9" ht="12.75">
      <c r="F60" s="163"/>
      <c r="G60" s="164"/>
      <c r="H60" s="164"/>
      <c r="I60" s="165"/>
    </row>
    <row r="61" spans="6:9" ht="12.75">
      <c r="F61" s="163"/>
      <c r="G61" s="164"/>
      <c r="H61" s="164"/>
      <c r="I61" s="165"/>
    </row>
    <row r="62" spans="6:9" ht="12.75">
      <c r="F62" s="163"/>
      <c r="G62" s="164"/>
      <c r="H62" s="164"/>
      <c r="I62" s="165"/>
    </row>
    <row r="63" spans="6:9" ht="12.75">
      <c r="F63" s="163"/>
      <c r="G63" s="164"/>
      <c r="H63" s="164"/>
      <c r="I63" s="165"/>
    </row>
    <row r="64" spans="6:9" ht="12.75">
      <c r="F64" s="163"/>
      <c r="G64" s="164"/>
      <c r="H64" s="164"/>
      <c r="I64" s="165"/>
    </row>
    <row r="65" spans="6:9" ht="12.75">
      <c r="F65" s="163"/>
      <c r="G65" s="164"/>
      <c r="H65" s="164"/>
      <c r="I65" s="165"/>
    </row>
    <row r="66" spans="6:9" ht="12.75">
      <c r="F66" s="163"/>
      <c r="G66" s="164"/>
      <c r="H66" s="164"/>
      <c r="I66" s="165"/>
    </row>
    <row r="67" spans="6:9" ht="12.75">
      <c r="F67" s="163"/>
      <c r="G67" s="164"/>
      <c r="H67" s="164"/>
      <c r="I67" s="165"/>
    </row>
    <row r="68" spans="6:9" ht="12.75">
      <c r="F68" s="163"/>
      <c r="G68" s="164"/>
      <c r="H68" s="164"/>
      <c r="I68" s="165"/>
    </row>
    <row r="69" spans="6:9" ht="12.75">
      <c r="F69" s="163"/>
      <c r="G69" s="164"/>
      <c r="H69" s="164"/>
      <c r="I69" s="165"/>
    </row>
    <row r="70" spans="6:9" ht="12.75">
      <c r="F70" s="163"/>
      <c r="G70" s="164"/>
      <c r="H70" s="164"/>
      <c r="I70" s="165"/>
    </row>
    <row r="71" spans="6:9" ht="12.75">
      <c r="F71" s="163"/>
      <c r="G71" s="164"/>
      <c r="H71" s="164"/>
      <c r="I71" s="165"/>
    </row>
    <row r="72" spans="6:9" ht="12.75">
      <c r="F72" s="163"/>
      <c r="G72" s="164"/>
      <c r="H72" s="164"/>
      <c r="I72" s="165"/>
    </row>
    <row r="73" spans="6:9" ht="12.75">
      <c r="F73" s="163"/>
      <c r="G73" s="164"/>
      <c r="H73" s="164"/>
      <c r="I73" s="165"/>
    </row>
    <row r="74" spans="6:9" ht="12.75">
      <c r="F74" s="163"/>
      <c r="G74" s="164"/>
      <c r="H74" s="164"/>
      <c r="I74" s="165"/>
    </row>
    <row r="75" spans="6:9" ht="12.75">
      <c r="F75" s="163"/>
      <c r="G75" s="164"/>
      <c r="H75" s="164"/>
      <c r="I75" s="165"/>
    </row>
    <row r="76" spans="6:9" ht="12.75">
      <c r="F76" s="163"/>
      <c r="G76" s="164"/>
      <c r="H76" s="164"/>
      <c r="I76" s="165"/>
    </row>
    <row r="77" spans="6:9" ht="12.75">
      <c r="F77" s="163"/>
      <c r="G77" s="164"/>
      <c r="H77" s="164"/>
      <c r="I77" s="165"/>
    </row>
    <row r="78" spans="6:9" ht="12.75">
      <c r="F78" s="163"/>
      <c r="G78" s="164"/>
      <c r="H78" s="164"/>
      <c r="I78" s="165"/>
    </row>
  </sheetData>
  <mergeCells count="4">
    <mergeCell ref="A1:B1"/>
    <mergeCell ref="A2:B2"/>
    <mergeCell ref="G2:I2"/>
    <mergeCell ref="H27:I27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301"/>
  <sheetViews>
    <sheetView showGridLines="0" showZeros="0" workbookViewId="0" topLeftCell="A1">
      <selection activeCell="A228" sqref="A228:IV230"/>
    </sheetView>
  </sheetViews>
  <sheetFormatPr defaultColWidth="9.125" defaultRowHeight="12.75"/>
  <cols>
    <col min="1" max="1" width="4.50390625" style="167" customWidth="1"/>
    <col min="2" max="2" width="11.50390625" style="167" customWidth="1"/>
    <col min="3" max="3" width="40.50390625" style="167" customWidth="1"/>
    <col min="4" max="4" width="5.50390625" style="167" customWidth="1"/>
    <col min="5" max="5" width="8.50390625" style="225" customWidth="1"/>
    <col min="6" max="6" width="9.875" style="167" customWidth="1"/>
    <col min="7" max="7" width="13.875" style="167" customWidth="1"/>
    <col min="8" max="11" width="9.125" style="167" customWidth="1"/>
    <col min="12" max="12" width="75.25390625" style="167" customWidth="1"/>
    <col min="13" max="13" width="45.25390625" style="167" customWidth="1"/>
    <col min="14" max="16384" width="9.125" style="167" customWidth="1"/>
  </cols>
  <sheetData>
    <row r="1" spans="1:7" ht="15.6">
      <c r="A1" s="166" t="s">
        <v>75</v>
      </c>
      <c r="B1" s="166"/>
      <c r="C1" s="166"/>
      <c r="D1" s="166"/>
      <c r="E1" s="166"/>
      <c r="F1" s="166"/>
      <c r="G1" s="166"/>
    </row>
    <row r="2" spans="1:7" ht="14.25" customHeight="1" thickBot="1">
      <c r="A2" s="168"/>
      <c r="B2" s="169"/>
      <c r="C2" s="170"/>
      <c r="D2" s="170"/>
      <c r="E2" s="171"/>
      <c r="F2" s="170"/>
      <c r="G2" s="170"/>
    </row>
    <row r="3" spans="1:7" ht="13.8" thickTop="1">
      <c r="A3" s="108" t="s">
        <v>48</v>
      </c>
      <c r="B3" s="109"/>
      <c r="C3" s="110" t="str">
        <f>CONCATENATE(cislostavby," ",nazevstavby)</f>
        <v>2016 Jiné 2016</v>
      </c>
      <c r="D3" s="172"/>
      <c r="E3" s="173" t="s">
        <v>64</v>
      </c>
      <c r="F3" s="174" t="str">
        <f>Rekapitulace!H1</f>
        <v>240416</v>
      </c>
      <c r="G3" s="175"/>
    </row>
    <row r="4" spans="1:7" ht="13.8" thickBot="1">
      <c r="A4" s="176" t="s">
        <v>50</v>
      </c>
      <c r="B4" s="117"/>
      <c r="C4" s="118" t="str">
        <f>CONCATENATE(cisloobjektu," ",nazevobjektu)</f>
        <v>7 Rekonstrukce el. MŠ Žižkova objekt B</v>
      </c>
      <c r="D4" s="177"/>
      <c r="E4" s="178" t="str">
        <f>Rekapitulace!G2</f>
        <v>Kopie - Rekonstrukce el. MŠ Žižkova objekt B</v>
      </c>
      <c r="F4" s="179"/>
      <c r="G4" s="180"/>
    </row>
    <row r="5" spans="1:7" ht="13.8" thickTop="1">
      <c r="A5" s="181"/>
      <c r="B5" s="168"/>
      <c r="C5" s="168"/>
      <c r="D5" s="168"/>
      <c r="E5" s="182"/>
      <c r="F5" s="168"/>
      <c r="G5" s="183"/>
    </row>
    <row r="6" spans="1:7" ht="12.75">
      <c r="A6" s="184" t="s">
        <v>65</v>
      </c>
      <c r="B6" s="185" t="s">
        <v>66</v>
      </c>
      <c r="C6" s="185" t="s">
        <v>67</v>
      </c>
      <c r="D6" s="185" t="s">
        <v>68</v>
      </c>
      <c r="E6" s="186" t="s">
        <v>69</v>
      </c>
      <c r="F6" s="185" t="s">
        <v>70</v>
      </c>
      <c r="G6" s="187" t="s">
        <v>71</v>
      </c>
    </row>
    <row r="7" spans="1:15" ht="12.75">
      <c r="A7" s="188" t="s">
        <v>72</v>
      </c>
      <c r="B7" s="189" t="s">
        <v>81</v>
      </c>
      <c r="C7" s="190" t="s">
        <v>82</v>
      </c>
      <c r="D7" s="191"/>
      <c r="E7" s="192"/>
      <c r="F7" s="192"/>
      <c r="G7" s="193"/>
      <c r="H7" s="194"/>
      <c r="I7" s="194"/>
      <c r="O7" s="195">
        <v>1</v>
      </c>
    </row>
    <row r="8" spans="1:104" ht="12.75">
      <c r="A8" s="196">
        <v>1</v>
      </c>
      <c r="B8" s="197" t="s">
        <v>83</v>
      </c>
      <c r="C8" s="198" t="s">
        <v>84</v>
      </c>
      <c r="D8" s="199" t="s">
        <v>85</v>
      </c>
      <c r="E8" s="200">
        <v>30</v>
      </c>
      <c r="F8" s="200">
        <v>0</v>
      </c>
      <c r="G8" s="201">
        <f>E8*F8</f>
        <v>0</v>
      </c>
      <c r="O8" s="195">
        <v>2</v>
      </c>
      <c r="AA8" s="167">
        <v>1</v>
      </c>
      <c r="AB8" s="167">
        <v>1</v>
      </c>
      <c r="AC8" s="167">
        <v>1</v>
      </c>
      <c r="AZ8" s="167">
        <v>1</v>
      </c>
      <c r="BA8" s="167">
        <f>IF(AZ8=1,G8,0)</f>
        <v>0</v>
      </c>
      <c r="BB8" s="167">
        <f>IF(AZ8=2,G8,0)</f>
        <v>0</v>
      </c>
      <c r="BC8" s="167">
        <f>IF(AZ8=3,G8,0)</f>
        <v>0</v>
      </c>
      <c r="BD8" s="167">
        <f>IF(AZ8=4,G8,0)</f>
        <v>0</v>
      </c>
      <c r="BE8" s="167">
        <f>IF(AZ8=5,G8,0)</f>
        <v>0</v>
      </c>
      <c r="CA8" s="202">
        <v>1</v>
      </c>
      <c r="CB8" s="202">
        <v>1</v>
      </c>
      <c r="CZ8" s="167">
        <v>0.01469</v>
      </c>
    </row>
    <row r="9" spans="1:15" ht="12.75">
      <c r="A9" s="203"/>
      <c r="B9" s="204"/>
      <c r="C9" s="205" t="s">
        <v>86</v>
      </c>
      <c r="D9" s="206"/>
      <c r="E9" s="206"/>
      <c r="F9" s="206"/>
      <c r="G9" s="207"/>
      <c r="L9" s="208" t="s">
        <v>86</v>
      </c>
      <c r="O9" s="195">
        <v>3</v>
      </c>
    </row>
    <row r="10" spans="1:15" ht="12.75">
      <c r="A10" s="203"/>
      <c r="B10" s="209"/>
      <c r="C10" s="210" t="s">
        <v>87</v>
      </c>
      <c r="D10" s="211"/>
      <c r="E10" s="212">
        <v>15</v>
      </c>
      <c r="F10" s="213"/>
      <c r="G10" s="214"/>
      <c r="M10" s="208" t="s">
        <v>87</v>
      </c>
      <c r="O10" s="195"/>
    </row>
    <row r="11" spans="1:15" ht="12.75">
      <c r="A11" s="203"/>
      <c r="B11" s="209"/>
      <c r="C11" s="210" t="s">
        <v>88</v>
      </c>
      <c r="D11" s="211"/>
      <c r="E11" s="212">
        <v>15</v>
      </c>
      <c r="F11" s="213"/>
      <c r="G11" s="214"/>
      <c r="M11" s="208" t="s">
        <v>88</v>
      </c>
      <c r="O11" s="195"/>
    </row>
    <row r="12" spans="1:104" ht="12.75">
      <c r="A12" s="196">
        <v>2</v>
      </c>
      <c r="B12" s="197" t="s">
        <v>89</v>
      </c>
      <c r="C12" s="198" t="s">
        <v>90</v>
      </c>
      <c r="D12" s="199" t="s">
        <v>85</v>
      </c>
      <c r="E12" s="200">
        <v>10</v>
      </c>
      <c r="F12" s="200">
        <v>0</v>
      </c>
      <c r="G12" s="201">
        <f>E12*F12</f>
        <v>0</v>
      </c>
      <c r="O12" s="195">
        <v>2</v>
      </c>
      <c r="AA12" s="167">
        <v>1</v>
      </c>
      <c r="AB12" s="167">
        <v>1</v>
      </c>
      <c r="AC12" s="167">
        <v>1</v>
      </c>
      <c r="AZ12" s="167">
        <v>1</v>
      </c>
      <c r="BA12" s="167">
        <f>IF(AZ12=1,G12,0)</f>
        <v>0</v>
      </c>
      <c r="BB12" s="167">
        <f>IF(AZ12=2,G12,0)</f>
        <v>0</v>
      </c>
      <c r="BC12" s="167">
        <f>IF(AZ12=3,G12,0)</f>
        <v>0</v>
      </c>
      <c r="BD12" s="167">
        <f>IF(AZ12=4,G12,0)</f>
        <v>0</v>
      </c>
      <c r="BE12" s="167">
        <f>IF(AZ12=5,G12,0)</f>
        <v>0</v>
      </c>
      <c r="CA12" s="202">
        <v>1</v>
      </c>
      <c r="CB12" s="202">
        <v>1</v>
      </c>
      <c r="CZ12" s="167">
        <v>0.11034</v>
      </c>
    </row>
    <row r="13" spans="1:15" ht="12.75">
      <c r="A13" s="203"/>
      <c r="B13" s="209"/>
      <c r="C13" s="210" t="s">
        <v>91</v>
      </c>
      <c r="D13" s="211"/>
      <c r="E13" s="212">
        <v>5</v>
      </c>
      <c r="F13" s="213"/>
      <c r="G13" s="214"/>
      <c r="M13" s="208" t="s">
        <v>91</v>
      </c>
      <c r="O13" s="195"/>
    </row>
    <row r="14" spans="1:15" ht="12.75">
      <c r="A14" s="203"/>
      <c r="B14" s="209"/>
      <c r="C14" s="210" t="s">
        <v>92</v>
      </c>
      <c r="D14" s="211"/>
      <c r="E14" s="212">
        <v>5</v>
      </c>
      <c r="F14" s="213"/>
      <c r="G14" s="214"/>
      <c r="M14" s="208" t="s">
        <v>92</v>
      </c>
      <c r="O14" s="195"/>
    </row>
    <row r="15" spans="1:57" ht="12.75">
      <c r="A15" s="215"/>
      <c r="B15" s="216" t="s">
        <v>73</v>
      </c>
      <c r="C15" s="217" t="str">
        <f>CONCATENATE(B7," ",C7)</f>
        <v>3 Svislé a kompletní konstrukce</v>
      </c>
      <c r="D15" s="218"/>
      <c r="E15" s="219"/>
      <c r="F15" s="220"/>
      <c r="G15" s="221">
        <f>SUM(G7:G14)</f>
        <v>0</v>
      </c>
      <c r="O15" s="195">
        <v>4</v>
      </c>
      <c r="BA15" s="222">
        <f>SUM(BA7:BA14)</f>
        <v>0</v>
      </c>
      <c r="BB15" s="222">
        <f>SUM(BB7:BB14)</f>
        <v>0</v>
      </c>
      <c r="BC15" s="222">
        <f>SUM(BC7:BC14)</f>
        <v>0</v>
      </c>
      <c r="BD15" s="222">
        <f>SUM(BD7:BD14)</f>
        <v>0</v>
      </c>
      <c r="BE15" s="222">
        <f>SUM(BE7:BE14)</f>
        <v>0</v>
      </c>
    </row>
    <row r="16" spans="1:15" ht="12.75">
      <c r="A16" s="188" t="s">
        <v>72</v>
      </c>
      <c r="B16" s="189" t="s">
        <v>93</v>
      </c>
      <c r="C16" s="190" t="s">
        <v>94</v>
      </c>
      <c r="D16" s="191"/>
      <c r="E16" s="192"/>
      <c r="F16" s="192"/>
      <c r="G16" s="193"/>
      <c r="H16" s="194"/>
      <c r="I16" s="194"/>
      <c r="O16" s="195">
        <v>1</v>
      </c>
    </row>
    <row r="17" spans="1:104" ht="12.75">
      <c r="A17" s="196">
        <v>3</v>
      </c>
      <c r="B17" s="197" t="s">
        <v>95</v>
      </c>
      <c r="C17" s="198" t="s">
        <v>96</v>
      </c>
      <c r="D17" s="199" t="s">
        <v>85</v>
      </c>
      <c r="E17" s="200">
        <v>12</v>
      </c>
      <c r="F17" s="200">
        <v>0</v>
      </c>
      <c r="G17" s="201">
        <f>E17*F17</f>
        <v>0</v>
      </c>
      <c r="O17" s="195">
        <v>2</v>
      </c>
      <c r="AA17" s="167">
        <v>1</v>
      </c>
      <c r="AB17" s="167">
        <v>1</v>
      </c>
      <c r="AC17" s="167">
        <v>1</v>
      </c>
      <c r="AZ17" s="167">
        <v>1</v>
      </c>
      <c r="BA17" s="167">
        <f>IF(AZ17=1,G17,0)</f>
        <v>0</v>
      </c>
      <c r="BB17" s="167">
        <f>IF(AZ17=2,G17,0)</f>
        <v>0</v>
      </c>
      <c r="BC17" s="167">
        <f>IF(AZ17=3,G17,0)</f>
        <v>0</v>
      </c>
      <c r="BD17" s="167">
        <f>IF(AZ17=4,G17,0)</f>
        <v>0</v>
      </c>
      <c r="BE17" s="167">
        <f>IF(AZ17=5,G17,0)</f>
        <v>0</v>
      </c>
      <c r="CA17" s="202">
        <v>1</v>
      </c>
      <c r="CB17" s="202">
        <v>1</v>
      </c>
      <c r="CZ17" s="167">
        <v>0.0502</v>
      </c>
    </row>
    <row r="18" spans="1:15" ht="12.75">
      <c r="A18" s="203"/>
      <c r="B18" s="204"/>
      <c r="C18" s="205" t="s">
        <v>97</v>
      </c>
      <c r="D18" s="206"/>
      <c r="E18" s="206"/>
      <c r="F18" s="206"/>
      <c r="G18" s="207"/>
      <c r="L18" s="208" t="s">
        <v>97</v>
      </c>
      <c r="O18" s="195">
        <v>3</v>
      </c>
    </row>
    <row r="19" spans="1:15" ht="12.75">
      <c r="A19" s="203"/>
      <c r="B19" s="209"/>
      <c r="C19" s="210" t="s">
        <v>98</v>
      </c>
      <c r="D19" s="211"/>
      <c r="E19" s="212">
        <v>7</v>
      </c>
      <c r="F19" s="213"/>
      <c r="G19" s="214"/>
      <c r="M19" s="208" t="s">
        <v>98</v>
      </c>
      <c r="O19" s="195"/>
    </row>
    <row r="20" spans="1:15" ht="12.75">
      <c r="A20" s="203"/>
      <c r="B20" s="209"/>
      <c r="C20" s="210" t="s">
        <v>92</v>
      </c>
      <c r="D20" s="211"/>
      <c r="E20" s="212">
        <v>5</v>
      </c>
      <c r="F20" s="213"/>
      <c r="G20" s="214"/>
      <c r="M20" s="208" t="s">
        <v>92</v>
      </c>
      <c r="O20" s="195"/>
    </row>
    <row r="21" spans="1:57" ht="12.75">
      <c r="A21" s="215"/>
      <c r="B21" s="216" t="s">
        <v>73</v>
      </c>
      <c r="C21" s="217" t="str">
        <f>CONCATENATE(B16," ",C16)</f>
        <v>4 Vodorovné konstrukce</v>
      </c>
      <c r="D21" s="218"/>
      <c r="E21" s="219"/>
      <c r="F21" s="220"/>
      <c r="G21" s="221">
        <f>SUM(G16:G20)</f>
        <v>0</v>
      </c>
      <c r="O21" s="195">
        <v>4</v>
      </c>
      <c r="BA21" s="222">
        <f>SUM(BA16:BA20)</f>
        <v>0</v>
      </c>
      <c r="BB21" s="222">
        <f>SUM(BB16:BB20)</f>
        <v>0</v>
      </c>
      <c r="BC21" s="222">
        <f>SUM(BC16:BC20)</f>
        <v>0</v>
      </c>
      <c r="BD21" s="222">
        <f>SUM(BD16:BD20)</f>
        <v>0</v>
      </c>
      <c r="BE21" s="222">
        <f>SUM(BE16:BE20)</f>
        <v>0</v>
      </c>
    </row>
    <row r="22" spans="1:15" ht="12.75">
      <c r="A22" s="188" t="s">
        <v>72</v>
      </c>
      <c r="B22" s="189" t="s">
        <v>99</v>
      </c>
      <c r="C22" s="190" t="s">
        <v>100</v>
      </c>
      <c r="D22" s="191"/>
      <c r="E22" s="192"/>
      <c r="F22" s="192"/>
      <c r="G22" s="193"/>
      <c r="H22" s="194"/>
      <c r="I22" s="194"/>
      <c r="O22" s="195">
        <v>1</v>
      </c>
    </row>
    <row r="23" spans="1:104" ht="12.75">
      <c r="A23" s="196">
        <v>4</v>
      </c>
      <c r="B23" s="197" t="s">
        <v>101</v>
      </c>
      <c r="C23" s="198" t="s">
        <v>102</v>
      </c>
      <c r="D23" s="199" t="s">
        <v>103</v>
      </c>
      <c r="E23" s="200">
        <v>30</v>
      </c>
      <c r="F23" s="200">
        <v>0</v>
      </c>
      <c r="G23" s="201">
        <f>E23*F23</f>
        <v>0</v>
      </c>
      <c r="O23" s="195">
        <v>2</v>
      </c>
      <c r="AA23" s="167">
        <v>1</v>
      </c>
      <c r="AB23" s="167">
        <v>1</v>
      </c>
      <c r="AC23" s="167">
        <v>1</v>
      </c>
      <c r="AZ23" s="167">
        <v>1</v>
      </c>
      <c r="BA23" s="167">
        <f>IF(AZ23=1,G23,0)</f>
        <v>0</v>
      </c>
      <c r="BB23" s="167">
        <f>IF(AZ23=2,G23,0)</f>
        <v>0</v>
      </c>
      <c r="BC23" s="167">
        <f>IF(AZ23=3,G23,0)</f>
        <v>0</v>
      </c>
      <c r="BD23" s="167">
        <f>IF(AZ23=4,G23,0)</f>
        <v>0</v>
      </c>
      <c r="BE23" s="167">
        <f>IF(AZ23=5,G23,0)</f>
        <v>0</v>
      </c>
      <c r="CA23" s="202">
        <v>1</v>
      </c>
      <c r="CB23" s="202">
        <v>1</v>
      </c>
      <c r="CZ23" s="167">
        <v>0.10712</v>
      </c>
    </row>
    <row r="24" spans="1:15" ht="12.75">
      <c r="A24" s="203"/>
      <c r="B24" s="204"/>
      <c r="C24" s="205" t="s">
        <v>104</v>
      </c>
      <c r="D24" s="206"/>
      <c r="E24" s="206"/>
      <c r="F24" s="206"/>
      <c r="G24" s="207"/>
      <c r="L24" s="208" t="s">
        <v>104</v>
      </c>
      <c r="O24" s="195">
        <v>3</v>
      </c>
    </row>
    <row r="25" spans="1:104" ht="20.4">
      <c r="A25" s="196">
        <v>5</v>
      </c>
      <c r="B25" s="197" t="s">
        <v>105</v>
      </c>
      <c r="C25" s="198" t="s">
        <v>106</v>
      </c>
      <c r="D25" s="199" t="s">
        <v>103</v>
      </c>
      <c r="E25" s="200">
        <v>30</v>
      </c>
      <c r="F25" s="200">
        <v>0</v>
      </c>
      <c r="G25" s="201">
        <f>E25*F25</f>
        <v>0</v>
      </c>
      <c r="O25" s="195">
        <v>2</v>
      </c>
      <c r="AA25" s="167">
        <v>1</v>
      </c>
      <c r="AB25" s="167">
        <v>1</v>
      </c>
      <c r="AC25" s="167">
        <v>1</v>
      </c>
      <c r="AZ25" s="167">
        <v>1</v>
      </c>
      <c r="BA25" s="167">
        <f>IF(AZ25=1,G25,0)</f>
        <v>0</v>
      </c>
      <c r="BB25" s="167">
        <f>IF(AZ25=2,G25,0)</f>
        <v>0</v>
      </c>
      <c r="BC25" s="167">
        <f>IF(AZ25=3,G25,0)</f>
        <v>0</v>
      </c>
      <c r="BD25" s="167">
        <f>IF(AZ25=4,G25,0)</f>
        <v>0</v>
      </c>
      <c r="BE25" s="167">
        <f>IF(AZ25=5,G25,0)</f>
        <v>0</v>
      </c>
      <c r="CA25" s="202">
        <v>1</v>
      </c>
      <c r="CB25" s="202">
        <v>1</v>
      </c>
      <c r="CZ25" s="167">
        <v>0.0019</v>
      </c>
    </row>
    <row r="26" spans="1:15" ht="12.75">
      <c r="A26" s="203"/>
      <c r="B26" s="204"/>
      <c r="C26" s="205" t="s">
        <v>107</v>
      </c>
      <c r="D26" s="206"/>
      <c r="E26" s="206"/>
      <c r="F26" s="206"/>
      <c r="G26" s="207"/>
      <c r="L26" s="208" t="s">
        <v>107</v>
      </c>
      <c r="O26" s="195">
        <v>3</v>
      </c>
    </row>
    <row r="27" spans="1:57" ht="12.75">
      <c r="A27" s="215"/>
      <c r="B27" s="216" t="s">
        <v>73</v>
      </c>
      <c r="C27" s="217" t="str">
        <f>CONCATENATE(B22," ",C22)</f>
        <v>61 Upravy povrchů vnitřní</v>
      </c>
      <c r="D27" s="218"/>
      <c r="E27" s="219"/>
      <c r="F27" s="220"/>
      <c r="G27" s="221">
        <f>SUM(G22:G26)</f>
        <v>0</v>
      </c>
      <c r="O27" s="195">
        <v>4</v>
      </c>
      <c r="BA27" s="222">
        <f>SUM(BA22:BA26)</f>
        <v>0</v>
      </c>
      <c r="BB27" s="222">
        <f>SUM(BB22:BB26)</f>
        <v>0</v>
      </c>
      <c r="BC27" s="222">
        <f>SUM(BC22:BC26)</f>
        <v>0</v>
      </c>
      <c r="BD27" s="222">
        <f>SUM(BD22:BD26)</f>
        <v>0</v>
      </c>
      <c r="BE27" s="222">
        <f>SUM(BE22:BE26)</f>
        <v>0</v>
      </c>
    </row>
    <row r="28" spans="1:15" ht="12.75">
      <c r="A28" s="188" t="s">
        <v>72</v>
      </c>
      <c r="B28" s="189" t="s">
        <v>108</v>
      </c>
      <c r="C28" s="190" t="s">
        <v>109</v>
      </c>
      <c r="D28" s="191"/>
      <c r="E28" s="192"/>
      <c r="F28" s="192"/>
      <c r="G28" s="193"/>
      <c r="H28" s="194"/>
      <c r="I28" s="194"/>
      <c r="O28" s="195">
        <v>1</v>
      </c>
    </row>
    <row r="29" spans="1:104" ht="12.75">
      <c r="A29" s="196">
        <v>6</v>
      </c>
      <c r="B29" s="197" t="s">
        <v>110</v>
      </c>
      <c r="C29" s="198" t="s">
        <v>111</v>
      </c>
      <c r="D29" s="199" t="s">
        <v>85</v>
      </c>
      <c r="E29" s="200">
        <v>35</v>
      </c>
      <c r="F29" s="200">
        <v>0</v>
      </c>
      <c r="G29" s="201">
        <f>E29*F29</f>
        <v>0</v>
      </c>
      <c r="O29" s="195">
        <v>2</v>
      </c>
      <c r="AA29" s="167">
        <v>1</v>
      </c>
      <c r="AB29" s="167">
        <v>1</v>
      </c>
      <c r="AC29" s="167">
        <v>1</v>
      </c>
      <c r="AZ29" s="167">
        <v>1</v>
      </c>
      <c r="BA29" s="167">
        <f>IF(AZ29=1,G29,0)</f>
        <v>0</v>
      </c>
      <c r="BB29" s="167">
        <f>IF(AZ29=2,G29,0)</f>
        <v>0</v>
      </c>
      <c r="BC29" s="167">
        <f>IF(AZ29=3,G29,0)</f>
        <v>0</v>
      </c>
      <c r="BD29" s="167">
        <f>IF(AZ29=4,G29,0)</f>
        <v>0</v>
      </c>
      <c r="BE29" s="167">
        <f>IF(AZ29=5,G29,0)</f>
        <v>0</v>
      </c>
      <c r="CA29" s="202">
        <v>1</v>
      </c>
      <c r="CB29" s="202">
        <v>1</v>
      </c>
      <c r="CZ29" s="167">
        <v>0.00133</v>
      </c>
    </row>
    <row r="30" spans="1:15" ht="12.75">
      <c r="A30" s="203"/>
      <c r="B30" s="204"/>
      <c r="C30" s="205" t="s">
        <v>112</v>
      </c>
      <c r="D30" s="206"/>
      <c r="E30" s="206"/>
      <c r="F30" s="206"/>
      <c r="G30" s="207"/>
      <c r="L30" s="208" t="s">
        <v>112</v>
      </c>
      <c r="O30" s="195">
        <v>3</v>
      </c>
    </row>
    <row r="31" spans="1:15" ht="12.75">
      <c r="A31" s="203"/>
      <c r="B31" s="209"/>
      <c r="C31" s="210" t="s">
        <v>113</v>
      </c>
      <c r="D31" s="211"/>
      <c r="E31" s="212">
        <v>20</v>
      </c>
      <c r="F31" s="213"/>
      <c r="G31" s="214"/>
      <c r="M31" s="208" t="s">
        <v>113</v>
      </c>
      <c r="O31" s="195"/>
    </row>
    <row r="32" spans="1:15" ht="12.75">
      <c r="A32" s="203"/>
      <c r="B32" s="209"/>
      <c r="C32" s="210" t="s">
        <v>88</v>
      </c>
      <c r="D32" s="211"/>
      <c r="E32" s="212">
        <v>15</v>
      </c>
      <c r="F32" s="213"/>
      <c r="G32" s="214"/>
      <c r="M32" s="208" t="s">
        <v>88</v>
      </c>
      <c r="O32" s="195"/>
    </row>
    <row r="33" spans="1:104" ht="12.75">
      <c r="A33" s="196">
        <v>7</v>
      </c>
      <c r="B33" s="197" t="s">
        <v>114</v>
      </c>
      <c r="C33" s="198" t="s">
        <v>115</v>
      </c>
      <c r="D33" s="199" t="s">
        <v>85</v>
      </c>
      <c r="E33" s="200">
        <v>20</v>
      </c>
      <c r="F33" s="200">
        <v>0</v>
      </c>
      <c r="G33" s="201">
        <f>E33*F33</f>
        <v>0</v>
      </c>
      <c r="O33" s="195">
        <v>2</v>
      </c>
      <c r="AA33" s="167">
        <v>1</v>
      </c>
      <c r="AB33" s="167">
        <v>1</v>
      </c>
      <c r="AC33" s="167">
        <v>1</v>
      </c>
      <c r="AZ33" s="167">
        <v>1</v>
      </c>
      <c r="BA33" s="167">
        <f>IF(AZ33=1,G33,0)</f>
        <v>0</v>
      </c>
      <c r="BB33" s="167">
        <f>IF(AZ33=2,G33,0)</f>
        <v>0</v>
      </c>
      <c r="BC33" s="167">
        <f>IF(AZ33=3,G33,0)</f>
        <v>0</v>
      </c>
      <c r="BD33" s="167">
        <f>IF(AZ33=4,G33,0)</f>
        <v>0</v>
      </c>
      <c r="BE33" s="167">
        <f>IF(AZ33=5,G33,0)</f>
        <v>0</v>
      </c>
      <c r="CA33" s="202">
        <v>1</v>
      </c>
      <c r="CB33" s="202">
        <v>1</v>
      </c>
      <c r="CZ33" s="167">
        <v>0.00133</v>
      </c>
    </row>
    <row r="34" spans="1:15" ht="12.75">
      <c r="A34" s="203"/>
      <c r="B34" s="204"/>
      <c r="C34" s="205" t="s">
        <v>112</v>
      </c>
      <c r="D34" s="206"/>
      <c r="E34" s="206"/>
      <c r="F34" s="206"/>
      <c r="G34" s="207"/>
      <c r="L34" s="208" t="s">
        <v>112</v>
      </c>
      <c r="O34" s="195">
        <v>3</v>
      </c>
    </row>
    <row r="35" spans="1:15" ht="12.75">
      <c r="A35" s="203"/>
      <c r="B35" s="209"/>
      <c r="C35" s="210" t="s">
        <v>116</v>
      </c>
      <c r="D35" s="211"/>
      <c r="E35" s="212">
        <v>20</v>
      </c>
      <c r="F35" s="213"/>
      <c r="G35" s="214"/>
      <c r="M35" s="208" t="s">
        <v>116</v>
      </c>
      <c r="O35" s="195"/>
    </row>
    <row r="36" spans="1:104" ht="12.75">
      <c r="A36" s="196">
        <v>8</v>
      </c>
      <c r="B36" s="197" t="s">
        <v>117</v>
      </c>
      <c r="C36" s="198" t="s">
        <v>118</v>
      </c>
      <c r="D36" s="199" t="s">
        <v>85</v>
      </c>
      <c r="E36" s="200">
        <v>10</v>
      </c>
      <c r="F36" s="200">
        <v>0</v>
      </c>
      <c r="G36" s="201">
        <f>E36*F36</f>
        <v>0</v>
      </c>
      <c r="O36" s="195">
        <v>2</v>
      </c>
      <c r="AA36" s="167">
        <v>1</v>
      </c>
      <c r="AB36" s="167">
        <v>1</v>
      </c>
      <c r="AC36" s="167">
        <v>1</v>
      </c>
      <c r="AZ36" s="167">
        <v>1</v>
      </c>
      <c r="BA36" s="167">
        <f>IF(AZ36=1,G36,0)</f>
        <v>0</v>
      </c>
      <c r="BB36" s="167">
        <f>IF(AZ36=2,G36,0)</f>
        <v>0</v>
      </c>
      <c r="BC36" s="167">
        <f>IF(AZ36=3,G36,0)</f>
        <v>0</v>
      </c>
      <c r="BD36" s="167">
        <f>IF(AZ36=4,G36,0)</f>
        <v>0</v>
      </c>
      <c r="BE36" s="167">
        <f>IF(AZ36=5,G36,0)</f>
        <v>0</v>
      </c>
      <c r="CA36" s="202">
        <v>1</v>
      </c>
      <c r="CB36" s="202">
        <v>1</v>
      </c>
      <c r="CZ36" s="167">
        <v>0</v>
      </c>
    </row>
    <row r="37" spans="1:15" ht="12.75">
      <c r="A37" s="203"/>
      <c r="B37" s="204"/>
      <c r="C37" s="205" t="s">
        <v>112</v>
      </c>
      <c r="D37" s="206"/>
      <c r="E37" s="206"/>
      <c r="F37" s="206"/>
      <c r="G37" s="207"/>
      <c r="L37" s="208" t="s">
        <v>112</v>
      </c>
      <c r="O37" s="195">
        <v>3</v>
      </c>
    </row>
    <row r="38" spans="1:15" ht="12.75">
      <c r="A38" s="203"/>
      <c r="B38" s="209"/>
      <c r="C38" s="210" t="s">
        <v>119</v>
      </c>
      <c r="D38" s="211"/>
      <c r="E38" s="212">
        <v>10</v>
      </c>
      <c r="F38" s="213"/>
      <c r="G38" s="214"/>
      <c r="M38" s="208" t="s">
        <v>119</v>
      </c>
      <c r="O38" s="195"/>
    </row>
    <row r="39" spans="1:104" ht="12.75">
      <c r="A39" s="196">
        <v>9</v>
      </c>
      <c r="B39" s="197" t="s">
        <v>120</v>
      </c>
      <c r="C39" s="198" t="s">
        <v>121</v>
      </c>
      <c r="D39" s="199" t="s">
        <v>85</v>
      </c>
      <c r="E39" s="200">
        <v>210</v>
      </c>
      <c r="F39" s="200">
        <v>0</v>
      </c>
      <c r="G39" s="201">
        <f>E39*F39</f>
        <v>0</v>
      </c>
      <c r="O39" s="195">
        <v>2</v>
      </c>
      <c r="AA39" s="167">
        <v>1</v>
      </c>
      <c r="AB39" s="167">
        <v>1</v>
      </c>
      <c r="AC39" s="167">
        <v>1</v>
      </c>
      <c r="AZ39" s="167">
        <v>1</v>
      </c>
      <c r="BA39" s="167">
        <f>IF(AZ39=1,G39,0)</f>
        <v>0</v>
      </c>
      <c r="BB39" s="167">
        <f>IF(AZ39=2,G39,0)</f>
        <v>0</v>
      </c>
      <c r="BC39" s="167">
        <f>IF(AZ39=3,G39,0)</f>
        <v>0</v>
      </c>
      <c r="BD39" s="167">
        <f>IF(AZ39=4,G39,0)</f>
        <v>0</v>
      </c>
      <c r="BE39" s="167">
        <f>IF(AZ39=5,G39,0)</f>
        <v>0</v>
      </c>
      <c r="CA39" s="202">
        <v>1</v>
      </c>
      <c r="CB39" s="202">
        <v>1</v>
      </c>
      <c r="CZ39" s="167">
        <v>0.0009</v>
      </c>
    </row>
    <row r="40" spans="1:15" ht="12.75">
      <c r="A40" s="203"/>
      <c r="B40" s="204"/>
      <c r="C40" s="205" t="s">
        <v>122</v>
      </c>
      <c r="D40" s="206"/>
      <c r="E40" s="206"/>
      <c r="F40" s="206"/>
      <c r="G40" s="207"/>
      <c r="L40" s="208" t="s">
        <v>122</v>
      </c>
      <c r="O40" s="195">
        <v>3</v>
      </c>
    </row>
    <row r="41" spans="1:15" ht="12.75">
      <c r="A41" s="203"/>
      <c r="B41" s="209"/>
      <c r="C41" s="210" t="s">
        <v>123</v>
      </c>
      <c r="D41" s="211"/>
      <c r="E41" s="212">
        <v>100</v>
      </c>
      <c r="F41" s="213"/>
      <c r="G41" s="214"/>
      <c r="M41" s="208" t="s">
        <v>123</v>
      </c>
      <c r="O41" s="195"/>
    </row>
    <row r="42" spans="1:15" ht="12.75">
      <c r="A42" s="203"/>
      <c r="B42" s="209"/>
      <c r="C42" s="210" t="s">
        <v>124</v>
      </c>
      <c r="D42" s="211"/>
      <c r="E42" s="212">
        <v>110</v>
      </c>
      <c r="F42" s="213"/>
      <c r="G42" s="214"/>
      <c r="M42" s="208" t="s">
        <v>124</v>
      </c>
      <c r="O42" s="195"/>
    </row>
    <row r="43" spans="1:104" ht="12.75">
      <c r="A43" s="196">
        <v>10</v>
      </c>
      <c r="B43" s="197" t="s">
        <v>125</v>
      </c>
      <c r="C43" s="198" t="s">
        <v>126</v>
      </c>
      <c r="D43" s="199" t="s">
        <v>127</v>
      </c>
      <c r="E43" s="200">
        <v>150</v>
      </c>
      <c r="F43" s="200">
        <v>0</v>
      </c>
      <c r="G43" s="201">
        <f>E43*F43</f>
        <v>0</v>
      </c>
      <c r="O43" s="195">
        <v>2</v>
      </c>
      <c r="AA43" s="167">
        <v>1</v>
      </c>
      <c r="AB43" s="167">
        <v>1</v>
      </c>
      <c r="AC43" s="167">
        <v>1</v>
      </c>
      <c r="AZ43" s="167">
        <v>1</v>
      </c>
      <c r="BA43" s="167">
        <f>IF(AZ43=1,G43,0)</f>
        <v>0</v>
      </c>
      <c r="BB43" s="167">
        <f>IF(AZ43=2,G43,0)</f>
        <v>0</v>
      </c>
      <c r="BC43" s="167">
        <f>IF(AZ43=3,G43,0)</f>
        <v>0</v>
      </c>
      <c r="BD43" s="167">
        <f>IF(AZ43=4,G43,0)</f>
        <v>0</v>
      </c>
      <c r="BE43" s="167">
        <f>IF(AZ43=5,G43,0)</f>
        <v>0</v>
      </c>
      <c r="CA43" s="202">
        <v>1</v>
      </c>
      <c r="CB43" s="202">
        <v>1</v>
      </c>
      <c r="CZ43" s="167">
        <v>0.00049</v>
      </c>
    </row>
    <row r="44" spans="1:15" ht="12.75">
      <c r="A44" s="203"/>
      <c r="B44" s="204"/>
      <c r="C44" s="205" t="s">
        <v>128</v>
      </c>
      <c r="D44" s="206"/>
      <c r="E44" s="206"/>
      <c r="F44" s="206"/>
      <c r="G44" s="207"/>
      <c r="L44" s="208" t="s">
        <v>128</v>
      </c>
      <c r="O44" s="195">
        <v>3</v>
      </c>
    </row>
    <row r="45" spans="1:15" ht="12.75">
      <c r="A45" s="203"/>
      <c r="B45" s="209"/>
      <c r="C45" s="210" t="s">
        <v>129</v>
      </c>
      <c r="D45" s="211"/>
      <c r="E45" s="212">
        <v>75</v>
      </c>
      <c r="F45" s="213"/>
      <c r="G45" s="214"/>
      <c r="M45" s="208" t="s">
        <v>129</v>
      </c>
      <c r="O45" s="195"/>
    </row>
    <row r="46" spans="1:15" ht="12.75">
      <c r="A46" s="203"/>
      <c r="B46" s="209"/>
      <c r="C46" s="210" t="s">
        <v>130</v>
      </c>
      <c r="D46" s="211"/>
      <c r="E46" s="212">
        <v>75</v>
      </c>
      <c r="F46" s="213"/>
      <c r="G46" s="214"/>
      <c r="M46" s="208" t="s">
        <v>130</v>
      </c>
      <c r="O46" s="195"/>
    </row>
    <row r="47" spans="1:104" ht="12.75">
      <c r="A47" s="196">
        <v>11</v>
      </c>
      <c r="B47" s="197" t="s">
        <v>131</v>
      </c>
      <c r="C47" s="198" t="s">
        <v>132</v>
      </c>
      <c r="D47" s="199" t="s">
        <v>127</v>
      </c>
      <c r="E47" s="200">
        <v>60</v>
      </c>
      <c r="F47" s="200">
        <v>0</v>
      </c>
      <c r="G47" s="201">
        <f>E47*F47</f>
        <v>0</v>
      </c>
      <c r="O47" s="195">
        <v>2</v>
      </c>
      <c r="AA47" s="167">
        <v>1</v>
      </c>
      <c r="AB47" s="167">
        <v>1</v>
      </c>
      <c r="AC47" s="167">
        <v>1</v>
      </c>
      <c r="AZ47" s="167">
        <v>1</v>
      </c>
      <c r="BA47" s="167">
        <f>IF(AZ47=1,G47,0)</f>
        <v>0</v>
      </c>
      <c r="BB47" s="167">
        <f>IF(AZ47=2,G47,0)</f>
        <v>0</v>
      </c>
      <c r="BC47" s="167">
        <f>IF(AZ47=3,G47,0)</f>
        <v>0</v>
      </c>
      <c r="BD47" s="167">
        <f>IF(AZ47=4,G47,0)</f>
        <v>0</v>
      </c>
      <c r="BE47" s="167">
        <f>IF(AZ47=5,G47,0)</f>
        <v>0</v>
      </c>
      <c r="CA47" s="202">
        <v>1</v>
      </c>
      <c r="CB47" s="202">
        <v>1</v>
      </c>
      <c r="CZ47" s="167">
        <v>0.00049</v>
      </c>
    </row>
    <row r="48" spans="1:15" ht="12.75">
      <c r="A48" s="203"/>
      <c r="B48" s="204"/>
      <c r="C48" s="205" t="s">
        <v>133</v>
      </c>
      <c r="D48" s="206"/>
      <c r="E48" s="206"/>
      <c r="F48" s="206"/>
      <c r="G48" s="207"/>
      <c r="L48" s="208" t="s">
        <v>133</v>
      </c>
      <c r="O48" s="195">
        <v>3</v>
      </c>
    </row>
    <row r="49" spans="1:15" ht="12.75">
      <c r="A49" s="203"/>
      <c r="B49" s="209"/>
      <c r="C49" s="210" t="s">
        <v>134</v>
      </c>
      <c r="D49" s="211"/>
      <c r="E49" s="212">
        <v>30</v>
      </c>
      <c r="F49" s="213"/>
      <c r="G49" s="214"/>
      <c r="M49" s="208" t="s">
        <v>134</v>
      </c>
      <c r="O49" s="195"/>
    </row>
    <row r="50" spans="1:15" ht="12.75">
      <c r="A50" s="203"/>
      <c r="B50" s="209"/>
      <c r="C50" s="210" t="s">
        <v>135</v>
      </c>
      <c r="D50" s="211"/>
      <c r="E50" s="212">
        <v>30</v>
      </c>
      <c r="F50" s="213"/>
      <c r="G50" s="214"/>
      <c r="M50" s="208" t="s">
        <v>135</v>
      </c>
      <c r="O50" s="195"/>
    </row>
    <row r="51" spans="1:104" ht="12.75">
      <c r="A51" s="196">
        <v>12</v>
      </c>
      <c r="B51" s="197" t="s">
        <v>136</v>
      </c>
      <c r="C51" s="198" t="s">
        <v>137</v>
      </c>
      <c r="D51" s="199" t="s">
        <v>127</v>
      </c>
      <c r="E51" s="200">
        <v>50</v>
      </c>
      <c r="F51" s="200">
        <v>0</v>
      </c>
      <c r="G51" s="201">
        <f>E51*F51</f>
        <v>0</v>
      </c>
      <c r="O51" s="195">
        <v>2</v>
      </c>
      <c r="AA51" s="167">
        <v>1</v>
      </c>
      <c r="AB51" s="167">
        <v>1</v>
      </c>
      <c r="AC51" s="167">
        <v>1</v>
      </c>
      <c r="AZ51" s="167">
        <v>1</v>
      </c>
      <c r="BA51" s="167">
        <f>IF(AZ51=1,G51,0)</f>
        <v>0</v>
      </c>
      <c r="BB51" s="167">
        <f>IF(AZ51=2,G51,0)</f>
        <v>0</v>
      </c>
      <c r="BC51" s="167">
        <f>IF(AZ51=3,G51,0)</f>
        <v>0</v>
      </c>
      <c r="BD51" s="167">
        <f>IF(AZ51=4,G51,0)</f>
        <v>0</v>
      </c>
      <c r="BE51" s="167">
        <f>IF(AZ51=5,G51,0)</f>
        <v>0</v>
      </c>
      <c r="CA51" s="202">
        <v>1</v>
      </c>
      <c r="CB51" s="202">
        <v>1</v>
      </c>
      <c r="CZ51" s="167">
        <v>0.00049</v>
      </c>
    </row>
    <row r="52" spans="1:15" ht="12.75">
      <c r="A52" s="203"/>
      <c r="B52" s="204"/>
      <c r="C52" s="205" t="s">
        <v>138</v>
      </c>
      <c r="D52" s="206"/>
      <c r="E52" s="206"/>
      <c r="F52" s="206"/>
      <c r="G52" s="207"/>
      <c r="L52" s="208" t="s">
        <v>138</v>
      </c>
      <c r="O52" s="195">
        <v>3</v>
      </c>
    </row>
    <row r="53" spans="1:15" ht="12.75">
      <c r="A53" s="203"/>
      <c r="B53" s="209"/>
      <c r="C53" s="210" t="s">
        <v>139</v>
      </c>
      <c r="D53" s="211"/>
      <c r="E53" s="212">
        <v>25</v>
      </c>
      <c r="F53" s="213"/>
      <c r="G53" s="214"/>
      <c r="M53" s="208" t="s">
        <v>139</v>
      </c>
      <c r="O53" s="195"/>
    </row>
    <row r="54" spans="1:15" ht="12.75">
      <c r="A54" s="203"/>
      <c r="B54" s="209"/>
      <c r="C54" s="210" t="s">
        <v>140</v>
      </c>
      <c r="D54" s="211"/>
      <c r="E54" s="212">
        <v>25</v>
      </c>
      <c r="F54" s="213"/>
      <c r="G54" s="214"/>
      <c r="M54" s="208" t="s">
        <v>140</v>
      </c>
      <c r="O54" s="195"/>
    </row>
    <row r="55" spans="1:104" ht="12.75">
      <c r="A55" s="196">
        <v>13</v>
      </c>
      <c r="B55" s="197" t="s">
        <v>141</v>
      </c>
      <c r="C55" s="198" t="s">
        <v>142</v>
      </c>
      <c r="D55" s="199" t="s">
        <v>127</v>
      </c>
      <c r="E55" s="200">
        <v>90</v>
      </c>
      <c r="F55" s="200">
        <v>0</v>
      </c>
      <c r="G55" s="201">
        <f>E55*F55</f>
        <v>0</v>
      </c>
      <c r="O55" s="195">
        <v>2</v>
      </c>
      <c r="AA55" s="167">
        <v>1</v>
      </c>
      <c r="AB55" s="167">
        <v>1</v>
      </c>
      <c r="AC55" s="167">
        <v>1</v>
      </c>
      <c r="AZ55" s="167">
        <v>1</v>
      </c>
      <c r="BA55" s="167">
        <f>IF(AZ55=1,G55,0)</f>
        <v>0</v>
      </c>
      <c r="BB55" s="167">
        <f>IF(AZ55=2,G55,0)</f>
        <v>0</v>
      </c>
      <c r="BC55" s="167">
        <f>IF(AZ55=3,G55,0)</f>
        <v>0</v>
      </c>
      <c r="BD55" s="167">
        <f>IF(AZ55=4,G55,0)</f>
        <v>0</v>
      </c>
      <c r="BE55" s="167">
        <f>IF(AZ55=5,G55,0)</f>
        <v>0</v>
      </c>
      <c r="CA55" s="202">
        <v>1</v>
      </c>
      <c r="CB55" s="202">
        <v>1</v>
      </c>
      <c r="CZ55" s="167">
        <v>0.00049</v>
      </c>
    </row>
    <row r="56" spans="1:15" ht="12.75">
      <c r="A56" s="203"/>
      <c r="B56" s="204"/>
      <c r="C56" s="205" t="s">
        <v>112</v>
      </c>
      <c r="D56" s="206"/>
      <c r="E56" s="206"/>
      <c r="F56" s="206"/>
      <c r="G56" s="207"/>
      <c r="L56" s="208" t="s">
        <v>112</v>
      </c>
      <c r="O56" s="195">
        <v>3</v>
      </c>
    </row>
    <row r="57" spans="1:15" ht="12.75">
      <c r="A57" s="203"/>
      <c r="B57" s="209"/>
      <c r="C57" s="210" t="s">
        <v>143</v>
      </c>
      <c r="D57" s="211"/>
      <c r="E57" s="212">
        <v>45</v>
      </c>
      <c r="F57" s="213"/>
      <c r="G57" s="214"/>
      <c r="M57" s="208" t="s">
        <v>143</v>
      </c>
      <c r="O57" s="195"/>
    </row>
    <row r="58" spans="1:15" ht="12.75">
      <c r="A58" s="203"/>
      <c r="B58" s="209"/>
      <c r="C58" s="210" t="s">
        <v>144</v>
      </c>
      <c r="D58" s="211"/>
      <c r="E58" s="212">
        <v>45</v>
      </c>
      <c r="F58" s="213"/>
      <c r="G58" s="214"/>
      <c r="M58" s="208" t="s">
        <v>144</v>
      </c>
      <c r="O58" s="195"/>
    </row>
    <row r="59" spans="1:57" ht="12.75">
      <c r="A59" s="215"/>
      <c r="B59" s="216" t="s">
        <v>73</v>
      </c>
      <c r="C59" s="217" t="str">
        <f>CONCATENATE(B28," ",C28)</f>
        <v>97 Prorážení otvorů</v>
      </c>
      <c r="D59" s="218"/>
      <c r="E59" s="219"/>
      <c r="F59" s="220"/>
      <c r="G59" s="221">
        <f>SUM(G28:G58)</f>
        <v>0</v>
      </c>
      <c r="O59" s="195">
        <v>4</v>
      </c>
      <c r="BA59" s="222">
        <f>SUM(BA28:BA58)</f>
        <v>0</v>
      </c>
      <c r="BB59" s="222">
        <f>SUM(BB28:BB58)</f>
        <v>0</v>
      </c>
      <c r="BC59" s="222">
        <f>SUM(BC28:BC58)</f>
        <v>0</v>
      </c>
      <c r="BD59" s="222">
        <f>SUM(BD28:BD58)</f>
        <v>0</v>
      </c>
      <c r="BE59" s="222">
        <f>SUM(BE28:BE58)</f>
        <v>0</v>
      </c>
    </row>
    <row r="60" spans="1:15" ht="12.75">
      <c r="A60" s="188" t="s">
        <v>72</v>
      </c>
      <c r="B60" s="189" t="s">
        <v>145</v>
      </c>
      <c r="C60" s="190" t="s">
        <v>146</v>
      </c>
      <c r="D60" s="191"/>
      <c r="E60" s="192"/>
      <c r="F60" s="192"/>
      <c r="G60" s="193"/>
      <c r="H60" s="194"/>
      <c r="I60" s="194"/>
      <c r="O60" s="195">
        <v>1</v>
      </c>
    </row>
    <row r="61" spans="1:104" ht="12.75">
      <c r="A61" s="196">
        <v>14</v>
      </c>
      <c r="B61" s="197" t="s">
        <v>147</v>
      </c>
      <c r="C61" s="198" t="s">
        <v>148</v>
      </c>
      <c r="D61" s="199" t="s">
        <v>149</v>
      </c>
      <c r="E61" s="200">
        <v>5.85075</v>
      </c>
      <c r="F61" s="200">
        <v>0</v>
      </c>
      <c r="G61" s="201">
        <f>E61*F61</f>
        <v>0</v>
      </c>
      <c r="O61" s="195">
        <v>2</v>
      </c>
      <c r="AA61" s="167">
        <v>7</v>
      </c>
      <c r="AB61" s="167">
        <v>1</v>
      </c>
      <c r="AC61" s="167">
        <v>2</v>
      </c>
      <c r="AZ61" s="167">
        <v>1</v>
      </c>
      <c r="BA61" s="167">
        <f>IF(AZ61=1,G61,0)</f>
        <v>0</v>
      </c>
      <c r="BB61" s="167">
        <f>IF(AZ61=2,G61,0)</f>
        <v>0</v>
      </c>
      <c r="BC61" s="167">
        <f>IF(AZ61=3,G61,0)</f>
        <v>0</v>
      </c>
      <c r="BD61" s="167">
        <f>IF(AZ61=4,G61,0)</f>
        <v>0</v>
      </c>
      <c r="BE61" s="167">
        <f>IF(AZ61=5,G61,0)</f>
        <v>0</v>
      </c>
      <c r="CA61" s="202">
        <v>7</v>
      </c>
      <c r="CB61" s="202">
        <v>1</v>
      </c>
      <c r="CZ61" s="167">
        <v>0</v>
      </c>
    </row>
    <row r="62" spans="1:57" ht="12.75">
      <c r="A62" s="215"/>
      <c r="B62" s="216" t="s">
        <v>73</v>
      </c>
      <c r="C62" s="217" t="str">
        <f>CONCATENATE(B60," ",C60)</f>
        <v>99 Staveništní přesun hmot</v>
      </c>
      <c r="D62" s="218"/>
      <c r="E62" s="219"/>
      <c r="F62" s="220"/>
      <c r="G62" s="221">
        <f>SUM(G60:G61)</f>
        <v>0</v>
      </c>
      <c r="O62" s="195">
        <v>4</v>
      </c>
      <c r="BA62" s="222">
        <f>SUM(BA60:BA61)</f>
        <v>0</v>
      </c>
      <c r="BB62" s="222">
        <f>SUM(BB60:BB61)</f>
        <v>0</v>
      </c>
      <c r="BC62" s="222">
        <f>SUM(BC60:BC61)</f>
        <v>0</v>
      </c>
      <c r="BD62" s="222">
        <f>SUM(BD60:BD61)</f>
        <v>0</v>
      </c>
      <c r="BE62" s="222">
        <f>SUM(BE60:BE61)</f>
        <v>0</v>
      </c>
    </row>
    <row r="63" spans="1:15" ht="12.75">
      <c r="A63" s="188" t="s">
        <v>72</v>
      </c>
      <c r="B63" s="189" t="s">
        <v>150</v>
      </c>
      <c r="C63" s="190" t="s">
        <v>151</v>
      </c>
      <c r="D63" s="191"/>
      <c r="E63" s="192"/>
      <c r="F63" s="192"/>
      <c r="G63" s="193"/>
      <c r="H63" s="194"/>
      <c r="I63" s="194"/>
      <c r="O63" s="195">
        <v>1</v>
      </c>
    </row>
    <row r="64" spans="1:104" ht="12.75">
      <c r="A64" s="196">
        <v>15</v>
      </c>
      <c r="B64" s="197" t="s">
        <v>152</v>
      </c>
      <c r="C64" s="198" t="s">
        <v>153</v>
      </c>
      <c r="D64" s="199" t="s">
        <v>103</v>
      </c>
      <c r="E64" s="200">
        <v>30</v>
      </c>
      <c r="F64" s="200">
        <v>0</v>
      </c>
      <c r="G64" s="201">
        <f>E64*F64</f>
        <v>0</v>
      </c>
      <c r="O64" s="195">
        <v>2</v>
      </c>
      <c r="AA64" s="167">
        <v>1</v>
      </c>
      <c r="AB64" s="167">
        <v>7</v>
      </c>
      <c r="AC64" s="167">
        <v>7</v>
      </c>
      <c r="AZ64" s="167">
        <v>2</v>
      </c>
      <c r="BA64" s="167">
        <f>IF(AZ64=1,G64,0)</f>
        <v>0</v>
      </c>
      <c r="BB64" s="167">
        <f>IF(AZ64=2,G64,0)</f>
        <v>0</v>
      </c>
      <c r="BC64" s="167">
        <f>IF(AZ64=3,G64,0)</f>
        <v>0</v>
      </c>
      <c r="BD64" s="167">
        <f>IF(AZ64=4,G64,0)</f>
        <v>0</v>
      </c>
      <c r="BE64" s="167">
        <f>IF(AZ64=5,G64,0)</f>
        <v>0</v>
      </c>
      <c r="CA64" s="202">
        <v>1</v>
      </c>
      <c r="CB64" s="202">
        <v>7</v>
      </c>
      <c r="CZ64" s="167">
        <v>7E-05</v>
      </c>
    </row>
    <row r="65" spans="1:15" ht="12.75">
      <c r="A65" s="203"/>
      <c r="B65" s="209"/>
      <c r="C65" s="210" t="s">
        <v>154</v>
      </c>
      <c r="D65" s="211"/>
      <c r="E65" s="212">
        <v>30</v>
      </c>
      <c r="F65" s="213"/>
      <c r="G65" s="214"/>
      <c r="M65" s="208" t="s">
        <v>154</v>
      </c>
      <c r="O65" s="195"/>
    </row>
    <row r="66" spans="1:104" ht="12.75">
      <c r="A66" s="196">
        <v>16</v>
      </c>
      <c r="B66" s="197" t="s">
        <v>155</v>
      </c>
      <c r="C66" s="198" t="s">
        <v>156</v>
      </c>
      <c r="D66" s="199" t="s">
        <v>103</v>
      </c>
      <c r="E66" s="200">
        <v>1300</v>
      </c>
      <c r="F66" s="200">
        <v>0</v>
      </c>
      <c r="G66" s="201">
        <f>E66*F66</f>
        <v>0</v>
      </c>
      <c r="O66" s="195">
        <v>2</v>
      </c>
      <c r="AA66" s="167">
        <v>1</v>
      </c>
      <c r="AB66" s="167">
        <v>7</v>
      </c>
      <c r="AC66" s="167">
        <v>7</v>
      </c>
      <c r="AZ66" s="167">
        <v>2</v>
      </c>
      <c r="BA66" s="167">
        <f>IF(AZ66=1,G66,0)</f>
        <v>0</v>
      </c>
      <c r="BB66" s="167">
        <f>IF(AZ66=2,G66,0)</f>
        <v>0</v>
      </c>
      <c r="BC66" s="167">
        <f>IF(AZ66=3,G66,0)</f>
        <v>0</v>
      </c>
      <c r="BD66" s="167">
        <f>IF(AZ66=4,G66,0)</f>
        <v>0</v>
      </c>
      <c r="BE66" s="167">
        <f>IF(AZ66=5,G66,0)</f>
        <v>0</v>
      </c>
      <c r="CA66" s="202">
        <v>1</v>
      </c>
      <c r="CB66" s="202">
        <v>7</v>
      </c>
      <c r="CZ66" s="167">
        <v>0.00015</v>
      </c>
    </row>
    <row r="67" spans="1:15" ht="12.75">
      <c r="A67" s="203"/>
      <c r="B67" s="209"/>
      <c r="C67" s="210" t="s">
        <v>157</v>
      </c>
      <c r="D67" s="211"/>
      <c r="E67" s="212">
        <v>650</v>
      </c>
      <c r="F67" s="213"/>
      <c r="G67" s="214"/>
      <c r="M67" s="208" t="s">
        <v>157</v>
      </c>
      <c r="O67" s="195"/>
    </row>
    <row r="68" spans="1:15" ht="12.75">
      <c r="A68" s="203"/>
      <c r="B68" s="209"/>
      <c r="C68" s="210" t="s">
        <v>158</v>
      </c>
      <c r="D68" s="211"/>
      <c r="E68" s="212">
        <v>650</v>
      </c>
      <c r="F68" s="213"/>
      <c r="G68" s="214"/>
      <c r="M68" s="208" t="s">
        <v>158</v>
      </c>
      <c r="O68" s="195"/>
    </row>
    <row r="69" spans="1:104" ht="12.75">
      <c r="A69" s="196">
        <v>17</v>
      </c>
      <c r="B69" s="197" t="s">
        <v>159</v>
      </c>
      <c r="C69" s="198" t="s">
        <v>160</v>
      </c>
      <c r="D69" s="199" t="s">
        <v>103</v>
      </c>
      <c r="E69" s="200">
        <v>1300</v>
      </c>
      <c r="F69" s="200">
        <v>0</v>
      </c>
      <c r="G69" s="201">
        <f>E69*F69</f>
        <v>0</v>
      </c>
      <c r="O69" s="195">
        <v>2</v>
      </c>
      <c r="AA69" s="167">
        <v>1</v>
      </c>
      <c r="AB69" s="167">
        <v>7</v>
      </c>
      <c r="AC69" s="167">
        <v>7</v>
      </c>
      <c r="AZ69" s="167">
        <v>2</v>
      </c>
      <c r="BA69" s="167">
        <f>IF(AZ69=1,G69,0)</f>
        <v>0</v>
      </c>
      <c r="BB69" s="167">
        <f>IF(AZ69=2,G69,0)</f>
        <v>0</v>
      </c>
      <c r="BC69" s="167">
        <f>IF(AZ69=3,G69,0)</f>
        <v>0</v>
      </c>
      <c r="BD69" s="167">
        <f>IF(AZ69=4,G69,0)</f>
        <v>0</v>
      </c>
      <c r="BE69" s="167">
        <f>IF(AZ69=5,G69,0)</f>
        <v>0</v>
      </c>
      <c r="CA69" s="202">
        <v>1</v>
      </c>
      <c r="CB69" s="202">
        <v>7</v>
      </c>
      <c r="CZ69" s="167">
        <v>0.00016</v>
      </c>
    </row>
    <row r="70" spans="1:15" ht="12.75">
      <c r="A70" s="203"/>
      <c r="B70" s="209"/>
      <c r="C70" s="210" t="s">
        <v>157</v>
      </c>
      <c r="D70" s="211"/>
      <c r="E70" s="212">
        <v>650</v>
      </c>
      <c r="F70" s="213"/>
      <c r="G70" s="214"/>
      <c r="M70" s="208" t="s">
        <v>157</v>
      </c>
      <c r="O70" s="195"/>
    </row>
    <row r="71" spans="1:15" ht="12.75">
      <c r="A71" s="203"/>
      <c r="B71" s="209"/>
      <c r="C71" s="210" t="s">
        <v>158</v>
      </c>
      <c r="D71" s="211"/>
      <c r="E71" s="212">
        <v>650</v>
      </c>
      <c r="F71" s="213"/>
      <c r="G71" s="214"/>
      <c r="M71" s="208" t="s">
        <v>158</v>
      </c>
      <c r="O71" s="195"/>
    </row>
    <row r="72" spans="1:57" ht="12.75">
      <c r="A72" s="215"/>
      <c r="B72" s="216" t="s">
        <v>73</v>
      </c>
      <c r="C72" s="217" t="str">
        <f>CONCATENATE(B63," ",C63)</f>
        <v>784 Malby</v>
      </c>
      <c r="D72" s="218"/>
      <c r="E72" s="219"/>
      <c r="F72" s="220"/>
      <c r="G72" s="221">
        <f>SUM(G63:G71)</f>
        <v>0</v>
      </c>
      <c r="O72" s="195">
        <v>4</v>
      </c>
      <c r="BA72" s="222">
        <f>SUM(BA63:BA71)</f>
        <v>0</v>
      </c>
      <c r="BB72" s="222">
        <f>SUM(BB63:BB71)</f>
        <v>0</v>
      </c>
      <c r="BC72" s="222">
        <f>SUM(BC63:BC71)</f>
        <v>0</v>
      </c>
      <c r="BD72" s="222">
        <f>SUM(BD63:BD71)</f>
        <v>0</v>
      </c>
      <c r="BE72" s="222">
        <f>SUM(BE63:BE71)</f>
        <v>0</v>
      </c>
    </row>
    <row r="73" spans="1:15" ht="12.75">
      <c r="A73" s="188" t="s">
        <v>72</v>
      </c>
      <c r="B73" s="189" t="s">
        <v>161</v>
      </c>
      <c r="C73" s="190" t="s">
        <v>162</v>
      </c>
      <c r="D73" s="191"/>
      <c r="E73" s="192"/>
      <c r="F73" s="192"/>
      <c r="G73" s="193"/>
      <c r="H73" s="194"/>
      <c r="I73" s="194"/>
      <c r="O73" s="195">
        <v>1</v>
      </c>
    </row>
    <row r="74" spans="1:104" ht="20.4">
      <c r="A74" s="196">
        <v>18</v>
      </c>
      <c r="B74" s="197" t="s">
        <v>163</v>
      </c>
      <c r="C74" s="198" t="s">
        <v>164</v>
      </c>
      <c r="D74" s="199" t="s">
        <v>127</v>
      </c>
      <c r="E74" s="200">
        <v>30</v>
      </c>
      <c r="F74" s="200">
        <v>0</v>
      </c>
      <c r="G74" s="201">
        <f>E74*F74</f>
        <v>0</v>
      </c>
      <c r="O74" s="195">
        <v>2</v>
      </c>
      <c r="AA74" s="167">
        <v>1</v>
      </c>
      <c r="AB74" s="167">
        <v>9</v>
      </c>
      <c r="AC74" s="167">
        <v>9</v>
      </c>
      <c r="AZ74" s="167">
        <v>4</v>
      </c>
      <c r="BA74" s="167">
        <f>IF(AZ74=1,G74,0)</f>
        <v>0</v>
      </c>
      <c r="BB74" s="167">
        <f>IF(AZ74=2,G74,0)</f>
        <v>0</v>
      </c>
      <c r="BC74" s="167">
        <f>IF(AZ74=3,G74,0)</f>
        <v>0</v>
      </c>
      <c r="BD74" s="167">
        <f>IF(AZ74=4,G74,0)</f>
        <v>0</v>
      </c>
      <c r="BE74" s="167">
        <f>IF(AZ74=5,G74,0)</f>
        <v>0</v>
      </c>
      <c r="CA74" s="202">
        <v>1</v>
      </c>
      <c r="CB74" s="202">
        <v>9</v>
      </c>
      <c r="CZ74" s="167">
        <v>4E-05</v>
      </c>
    </row>
    <row r="75" spans="1:15" ht="12.75">
      <c r="A75" s="203"/>
      <c r="B75" s="204"/>
      <c r="C75" s="205" t="s">
        <v>165</v>
      </c>
      <c r="D75" s="206"/>
      <c r="E75" s="206"/>
      <c r="F75" s="206"/>
      <c r="G75" s="207"/>
      <c r="L75" s="208" t="s">
        <v>165</v>
      </c>
      <c r="O75" s="195">
        <v>3</v>
      </c>
    </row>
    <row r="76" spans="1:15" ht="12.75">
      <c r="A76" s="203"/>
      <c r="B76" s="209"/>
      <c r="C76" s="210" t="s">
        <v>87</v>
      </c>
      <c r="D76" s="211"/>
      <c r="E76" s="212">
        <v>15</v>
      </c>
      <c r="F76" s="213"/>
      <c r="G76" s="214"/>
      <c r="M76" s="208" t="s">
        <v>87</v>
      </c>
      <c r="O76" s="195"/>
    </row>
    <row r="77" spans="1:15" ht="12.75">
      <c r="A77" s="203"/>
      <c r="B77" s="209"/>
      <c r="C77" s="210" t="s">
        <v>88</v>
      </c>
      <c r="D77" s="211"/>
      <c r="E77" s="212">
        <v>15</v>
      </c>
      <c r="F77" s="213"/>
      <c r="G77" s="214"/>
      <c r="M77" s="208" t="s">
        <v>88</v>
      </c>
      <c r="O77" s="195"/>
    </row>
    <row r="78" spans="1:104" ht="20.4">
      <c r="A78" s="196">
        <v>19</v>
      </c>
      <c r="B78" s="197" t="s">
        <v>166</v>
      </c>
      <c r="C78" s="198" t="s">
        <v>167</v>
      </c>
      <c r="D78" s="199" t="s">
        <v>85</v>
      </c>
      <c r="E78" s="200">
        <v>96</v>
      </c>
      <c r="F78" s="200">
        <v>0</v>
      </c>
      <c r="G78" s="201">
        <f>E78*F78</f>
        <v>0</v>
      </c>
      <c r="O78" s="195">
        <v>2</v>
      </c>
      <c r="AA78" s="167">
        <v>1</v>
      </c>
      <c r="AB78" s="167">
        <v>9</v>
      </c>
      <c r="AC78" s="167">
        <v>9</v>
      </c>
      <c r="AZ78" s="167">
        <v>4</v>
      </c>
      <c r="BA78" s="167">
        <f>IF(AZ78=1,G78,0)</f>
        <v>0</v>
      </c>
      <c r="BB78" s="167">
        <f>IF(AZ78=2,G78,0)</f>
        <v>0</v>
      </c>
      <c r="BC78" s="167">
        <f>IF(AZ78=3,G78,0)</f>
        <v>0</v>
      </c>
      <c r="BD78" s="167">
        <f>IF(AZ78=4,G78,0)</f>
        <v>0</v>
      </c>
      <c r="BE78" s="167">
        <f>IF(AZ78=5,G78,0)</f>
        <v>0</v>
      </c>
      <c r="CA78" s="202">
        <v>1</v>
      </c>
      <c r="CB78" s="202">
        <v>9</v>
      </c>
      <c r="CZ78" s="167">
        <v>4E-05</v>
      </c>
    </row>
    <row r="79" spans="1:15" ht="12.75">
      <c r="A79" s="203"/>
      <c r="B79" s="204"/>
      <c r="C79" s="205" t="s">
        <v>168</v>
      </c>
      <c r="D79" s="206"/>
      <c r="E79" s="206"/>
      <c r="F79" s="206"/>
      <c r="G79" s="207"/>
      <c r="L79" s="208" t="s">
        <v>168</v>
      </c>
      <c r="O79" s="195">
        <v>3</v>
      </c>
    </row>
    <row r="80" spans="1:15" ht="12.75">
      <c r="A80" s="203"/>
      <c r="B80" s="209"/>
      <c r="C80" s="210" t="s">
        <v>169</v>
      </c>
      <c r="D80" s="211"/>
      <c r="E80" s="212">
        <v>48</v>
      </c>
      <c r="F80" s="213"/>
      <c r="G80" s="214"/>
      <c r="M80" s="208" t="s">
        <v>169</v>
      </c>
      <c r="O80" s="195"/>
    </row>
    <row r="81" spans="1:15" ht="12.75">
      <c r="A81" s="203"/>
      <c r="B81" s="209"/>
      <c r="C81" s="210" t="s">
        <v>170</v>
      </c>
      <c r="D81" s="211"/>
      <c r="E81" s="212">
        <v>48</v>
      </c>
      <c r="F81" s="213"/>
      <c r="G81" s="214"/>
      <c r="M81" s="208" t="s">
        <v>170</v>
      </c>
      <c r="O81" s="195"/>
    </row>
    <row r="82" spans="1:104" ht="20.4">
      <c r="A82" s="196">
        <v>20</v>
      </c>
      <c r="B82" s="197" t="s">
        <v>171</v>
      </c>
      <c r="C82" s="198" t="s">
        <v>172</v>
      </c>
      <c r="D82" s="199" t="s">
        <v>85</v>
      </c>
      <c r="E82" s="200">
        <v>240</v>
      </c>
      <c r="F82" s="200">
        <v>0</v>
      </c>
      <c r="G82" s="201">
        <f>E82*F82</f>
        <v>0</v>
      </c>
      <c r="O82" s="195">
        <v>2</v>
      </c>
      <c r="AA82" s="167">
        <v>1</v>
      </c>
      <c r="AB82" s="167">
        <v>9</v>
      </c>
      <c r="AC82" s="167">
        <v>9</v>
      </c>
      <c r="AZ82" s="167">
        <v>4</v>
      </c>
      <c r="BA82" s="167">
        <f>IF(AZ82=1,G82,0)</f>
        <v>0</v>
      </c>
      <c r="BB82" s="167">
        <f>IF(AZ82=2,G82,0)</f>
        <v>0</v>
      </c>
      <c r="BC82" s="167">
        <f>IF(AZ82=3,G82,0)</f>
        <v>0</v>
      </c>
      <c r="BD82" s="167">
        <f>IF(AZ82=4,G82,0)</f>
        <v>0</v>
      </c>
      <c r="BE82" s="167">
        <f>IF(AZ82=5,G82,0)</f>
        <v>0</v>
      </c>
      <c r="CA82" s="202">
        <v>1</v>
      </c>
      <c r="CB82" s="202">
        <v>9</v>
      </c>
      <c r="CZ82" s="167">
        <v>3E-05</v>
      </c>
    </row>
    <row r="83" spans="1:15" ht="12.75">
      <c r="A83" s="203"/>
      <c r="B83" s="204"/>
      <c r="C83" s="205" t="s">
        <v>173</v>
      </c>
      <c r="D83" s="206"/>
      <c r="E83" s="206"/>
      <c r="F83" s="206"/>
      <c r="G83" s="207"/>
      <c r="L83" s="208" t="s">
        <v>173</v>
      </c>
      <c r="O83" s="195">
        <v>3</v>
      </c>
    </row>
    <row r="84" spans="1:15" ht="12.75">
      <c r="A84" s="203"/>
      <c r="B84" s="209"/>
      <c r="C84" s="210" t="s">
        <v>174</v>
      </c>
      <c r="D84" s="211"/>
      <c r="E84" s="212">
        <v>120</v>
      </c>
      <c r="F84" s="213"/>
      <c r="G84" s="214"/>
      <c r="M84" s="208" t="s">
        <v>174</v>
      </c>
      <c r="O84" s="195"/>
    </row>
    <row r="85" spans="1:15" ht="12.75">
      <c r="A85" s="203"/>
      <c r="B85" s="209"/>
      <c r="C85" s="210" t="s">
        <v>175</v>
      </c>
      <c r="D85" s="211"/>
      <c r="E85" s="212">
        <v>120</v>
      </c>
      <c r="F85" s="213"/>
      <c r="G85" s="214"/>
      <c r="M85" s="208" t="s">
        <v>175</v>
      </c>
      <c r="O85" s="195"/>
    </row>
    <row r="86" spans="1:104" ht="20.4">
      <c r="A86" s="196">
        <v>21</v>
      </c>
      <c r="B86" s="197" t="s">
        <v>176</v>
      </c>
      <c r="C86" s="198" t="s">
        <v>177</v>
      </c>
      <c r="D86" s="199" t="s">
        <v>85</v>
      </c>
      <c r="E86" s="200">
        <v>16</v>
      </c>
      <c r="F86" s="200">
        <v>0</v>
      </c>
      <c r="G86" s="201">
        <f>E86*F86</f>
        <v>0</v>
      </c>
      <c r="O86" s="195">
        <v>2</v>
      </c>
      <c r="AA86" s="167">
        <v>1</v>
      </c>
      <c r="AB86" s="167">
        <v>9</v>
      </c>
      <c r="AC86" s="167">
        <v>9</v>
      </c>
      <c r="AZ86" s="167">
        <v>4</v>
      </c>
      <c r="BA86" s="167">
        <f>IF(AZ86=1,G86,0)</f>
        <v>0</v>
      </c>
      <c r="BB86" s="167">
        <f>IF(AZ86=2,G86,0)</f>
        <v>0</v>
      </c>
      <c r="BC86" s="167">
        <f>IF(AZ86=3,G86,0)</f>
        <v>0</v>
      </c>
      <c r="BD86" s="167">
        <f>IF(AZ86=4,G86,0)</f>
        <v>0</v>
      </c>
      <c r="BE86" s="167">
        <f>IF(AZ86=5,G86,0)</f>
        <v>0</v>
      </c>
      <c r="CA86" s="202">
        <v>1</v>
      </c>
      <c r="CB86" s="202">
        <v>9</v>
      </c>
      <c r="CZ86" s="167">
        <v>3E-05</v>
      </c>
    </row>
    <row r="87" spans="1:15" ht="12.75">
      <c r="A87" s="203"/>
      <c r="B87" s="204"/>
      <c r="C87" s="205" t="s">
        <v>178</v>
      </c>
      <c r="D87" s="206"/>
      <c r="E87" s="206"/>
      <c r="F87" s="206"/>
      <c r="G87" s="207"/>
      <c r="L87" s="208" t="s">
        <v>178</v>
      </c>
      <c r="O87" s="195">
        <v>3</v>
      </c>
    </row>
    <row r="88" spans="1:15" ht="12.75">
      <c r="A88" s="203"/>
      <c r="B88" s="209"/>
      <c r="C88" s="210" t="s">
        <v>179</v>
      </c>
      <c r="D88" s="211"/>
      <c r="E88" s="212">
        <v>8</v>
      </c>
      <c r="F88" s="213"/>
      <c r="G88" s="214"/>
      <c r="M88" s="208" t="s">
        <v>179</v>
      </c>
      <c r="O88" s="195"/>
    </row>
    <row r="89" spans="1:15" ht="12.75">
      <c r="A89" s="203"/>
      <c r="B89" s="209"/>
      <c r="C89" s="210" t="s">
        <v>180</v>
      </c>
      <c r="D89" s="211"/>
      <c r="E89" s="212">
        <v>8</v>
      </c>
      <c r="F89" s="213"/>
      <c r="G89" s="214"/>
      <c r="M89" s="208" t="s">
        <v>180</v>
      </c>
      <c r="O89" s="195"/>
    </row>
    <row r="90" spans="1:104" ht="20.4">
      <c r="A90" s="196">
        <v>22</v>
      </c>
      <c r="B90" s="197" t="s">
        <v>181</v>
      </c>
      <c r="C90" s="198" t="s">
        <v>182</v>
      </c>
      <c r="D90" s="199" t="s">
        <v>85</v>
      </c>
      <c r="E90" s="200">
        <v>8</v>
      </c>
      <c r="F90" s="200">
        <v>0</v>
      </c>
      <c r="G90" s="201">
        <f>E90*F90</f>
        <v>0</v>
      </c>
      <c r="O90" s="195">
        <v>2</v>
      </c>
      <c r="AA90" s="167">
        <v>1</v>
      </c>
      <c r="AB90" s="167">
        <v>9</v>
      </c>
      <c r="AC90" s="167">
        <v>9</v>
      </c>
      <c r="AZ90" s="167">
        <v>4</v>
      </c>
      <c r="BA90" s="167">
        <f>IF(AZ90=1,G90,0)</f>
        <v>0</v>
      </c>
      <c r="BB90" s="167">
        <f>IF(AZ90=2,G90,0)</f>
        <v>0</v>
      </c>
      <c r="BC90" s="167">
        <f>IF(AZ90=3,G90,0)</f>
        <v>0</v>
      </c>
      <c r="BD90" s="167">
        <f>IF(AZ90=4,G90,0)</f>
        <v>0</v>
      </c>
      <c r="BE90" s="167">
        <f>IF(AZ90=5,G90,0)</f>
        <v>0</v>
      </c>
      <c r="CA90" s="202">
        <v>1</v>
      </c>
      <c r="CB90" s="202">
        <v>9</v>
      </c>
      <c r="CZ90" s="167">
        <v>0.00032</v>
      </c>
    </row>
    <row r="91" spans="1:15" ht="12.75">
      <c r="A91" s="203"/>
      <c r="B91" s="204"/>
      <c r="C91" s="205" t="s">
        <v>183</v>
      </c>
      <c r="D91" s="206"/>
      <c r="E91" s="206"/>
      <c r="F91" s="206"/>
      <c r="G91" s="207"/>
      <c r="L91" s="208" t="s">
        <v>183</v>
      </c>
      <c r="O91" s="195">
        <v>3</v>
      </c>
    </row>
    <row r="92" spans="1:15" ht="12.75">
      <c r="A92" s="203"/>
      <c r="B92" s="209"/>
      <c r="C92" s="210" t="s">
        <v>91</v>
      </c>
      <c r="D92" s="211"/>
      <c r="E92" s="212">
        <v>5</v>
      </c>
      <c r="F92" s="213"/>
      <c r="G92" s="214"/>
      <c r="M92" s="208" t="s">
        <v>91</v>
      </c>
      <c r="O92" s="195"/>
    </row>
    <row r="93" spans="1:15" ht="12.75">
      <c r="A93" s="203"/>
      <c r="B93" s="209"/>
      <c r="C93" s="210" t="s">
        <v>184</v>
      </c>
      <c r="D93" s="211"/>
      <c r="E93" s="212">
        <v>3</v>
      </c>
      <c r="F93" s="213"/>
      <c r="G93" s="214"/>
      <c r="M93" s="208" t="s">
        <v>184</v>
      </c>
      <c r="O93" s="195"/>
    </row>
    <row r="94" spans="1:104" ht="12.75">
      <c r="A94" s="196">
        <v>23</v>
      </c>
      <c r="B94" s="197" t="s">
        <v>185</v>
      </c>
      <c r="C94" s="198" t="s">
        <v>186</v>
      </c>
      <c r="D94" s="199" t="s">
        <v>85</v>
      </c>
      <c r="E94" s="200">
        <v>160</v>
      </c>
      <c r="F94" s="200">
        <v>0</v>
      </c>
      <c r="G94" s="201">
        <f>E94*F94</f>
        <v>0</v>
      </c>
      <c r="O94" s="195">
        <v>2</v>
      </c>
      <c r="AA94" s="167">
        <v>1</v>
      </c>
      <c r="AB94" s="167">
        <v>9</v>
      </c>
      <c r="AC94" s="167">
        <v>9</v>
      </c>
      <c r="AZ94" s="167">
        <v>4</v>
      </c>
      <c r="BA94" s="167">
        <f>IF(AZ94=1,G94,0)</f>
        <v>0</v>
      </c>
      <c r="BB94" s="167">
        <f>IF(AZ94=2,G94,0)</f>
        <v>0</v>
      </c>
      <c r="BC94" s="167">
        <f>IF(AZ94=3,G94,0)</f>
        <v>0</v>
      </c>
      <c r="BD94" s="167">
        <f>IF(AZ94=4,G94,0)</f>
        <v>0</v>
      </c>
      <c r="BE94" s="167">
        <f>IF(AZ94=5,G94,0)</f>
        <v>0</v>
      </c>
      <c r="CA94" s="202">
        <v>1</v>
      </c>
      <c r="CB94" s="202">
        <v>9</v>
      </c>
      <c r="CZ94" s="167">
        <v>0</v>
      </c>
    </row>
    <row r="95" spans="1:15" ht="12.75">
      <c r="A95" s="203"/>
      <c r="B95" s="209"/>
      <c r="C95" s="210" t="s">
        <v>187</v>
      </c>
      <c r="D95" s="211"/>
      <c r="E95" s="212">
        <v>40</v>
      </c>
      <c r="F95" s="213"/>
      <c r="G95" s="214"/>
      <c r="M95" s="208" t="s">
        <v>187</v>
      </c>
      <c r="O95" s="195"/>
    </row>
    <row r="96" spans="1:15" ht="12.75">
      <c r="A96" s="203"/>
      <c r="B96" s="209"/>
      <c r="C96" s="210" t="s">
        <v>188</v>
      </c>
      <c r="D96" s="211"/>
      <c r="E96" s="212">
        <v>40</v>
      </c>
      <c r="F96" s="213"/>
      <c r="G96" s="214"/>
      <c r="M96" s="208" t="s">
        <v>188</v>
      </c>
      <c r="O96" s="195"/>
    </row>
    <row r="97" spans="1:15" ht="12.75">
      <c r="A97" s="203"/>
      <c r="B97" s="209"/>
      <c r="C97" s="210" t="s">
        <v>189</v>
      </c>
      <c r="D97" s="211"/>
      <c r="E97" s="212">
        <v>40</v>
      </c>
      <c r="F97" s="213"/>
      <c r="G97" s="214"/>
      <c r="M97" s="208" t="s">
        <v>189</v>
      </c>
      <c r="O97" s="195"/>
    </row>
    <row r="98" spans="1:15" ht="12.75">
      <c r="A98" s="203"/>
      <c r="B98" s="209"/>
      <c r="C98" s="210" t="s">
        <v>190</v>
      </c>
      <c r="D98" s="211"/>
      <c r="E98" s="212">
        <v>40</v>
      </c>
      <c r="F98" s="213"/>
      <c r="G98" s="214"/>
      <c r="M98" s="208" t="s">
        <v>190</v>
      </c>
      <c r="O98" s="195"/>
    </row>
    <row r="99" spans="1:104" ht="12.75">
      <c r="A99" s="196">
        <v>24</v>
      </c>
      <c r="B99" s="197" t="s">
        <v>191</v>
      </c>
      <c r="C99" s="198" t="s">
        <v>192</v>
      </c>
      <c r="D99" s="199" t="s">
        <v>85</v>
      </c>
      <c r="E99" s="200">
        <v>12</v>
      </c>
      <c r="F99" s="200">
        <v>0</v>
      </c>
      <c r="G99" s="201">
        <f>E99*F99</f>
        <v>0</v>
      </c>
      <c r="O99" s="195">
        <v>2</v>
      </c>
      <c r="AA99" s="167">
        <v>1</v>
      </c>
      <c r="AB99" s="167">
        <v>9</v>
      </c>
      <c r="AC99" s="167">
        <v>9</v>
      </c>
      <c r="AZ99" s="167">
        <v>4</v>
      </c>
      <c r="BA99" s="167">
        <f>IF(AZ99=1,G99,0)</f>
        <v>0</v>
      </c>
      <c r="BB99" s="167">
        <f>IF(AZ99=2,G99,0)</f>
        <v>0</v>
      </c>
      <c r="BC99" s="167">
        <f>IF(AZ99=3,G99,0)</f>
        <v>0</v>
      </c>
      <c r="BD99" s="167">
        <f>IF(AZ99=4,G99,0)</f>
        <v>0</v>
      </c>
      <c r="BE99" s="167">
        <f>IF(AZ99=5,G99,0)</f>
        <v>0</v>
      </c>
      <c r="CA99" s="202">
        <v>1</v>
      </c>
      <c r="CB99" s="202">
        <v>9</v>
      </c>
      <c r="CZ99" s="167">
        <v>0</v>
      </c>
    </row>
    <row r="100" spans="1:15" ht="12.75">
      <c r="A100" s="203"/>
      <c r="B100" s="209"/>
      <c r="C100" s="210" t="s">
        <v>193</v>
      </c>
      <c r="D100" s="211"/>
      <c r="E100" s="212">
        <v>3</v>
      </c>
      <c r="F100" s="213"/>
      <c r="G100" s="214"/>
      <c r="M100" s="208" t="s">
        <v>193</v>
      </c>
      <c r="O100" s="195"/>
    </row>
    <row r="101" spans="1:15" ht="12.75">
      <c r="A101" s="203"/>
      <c r="B101" s="209"/>
      <c r="C101" s="210" t="s">
        <v>194</v>
      </c>
      <c r="D101" s="211"/>
      <c r="E101" s="212">
        <v>3</v>
      </c>
      <c r="F101" s="213"/>
      <c r="G101" s="214"/>
      <c r="M101" s="208" t="s">
        <v>194</v>
      </c>
      <c r="O101" s="195"/>
    </row>
    <row r="102" spans="1:15" ht="12.75">
      <c r="A102" s="203"/>
      <c r="B102" s="209"/>
      <c r="C102" s="210" t="s">
        <v>195</v>
      </c>
      <c r="D102" s="211"/>
      <c r="E102" s="212">
        <v>3</v>
      </c>
      <c r="F102" s="213"/>
      <c r="G102" s="214"/>
      <c r="M102" s="208" t="s">
        <v>195</v>
      </c>
      <c r="O102" s="195"/>
    </row>
    <row r="103" spans="1:15" ht="12.75">
      <c r="A103" s="203"/>
      <c r="B103" s="209"/>
      <c r="C103" s="210" t="s">
        <v>196</v>
      </c>
      <c r="D103" s="211"/>
      <c r="E103" s="212">
        <v>3</v>
      </c>
      <c r="F103" s="213"/>
      <c r="G103" s="214"/>
      <c r="M103" s="208" t="s">
        <v>196</v>
      </c>
      <c r="O103" s="195"/>
    </row>
    <row r="104" spans="1:104" ht="12.75">
      <c r="A104" s="196">
        <v>25</v>
      </c>
      <c r="B104" s="197" t="s">
        <v>197</v>
      </c>
      <c r="C104" s="198" t="s">
        <v>198</v>
      </c>
      <c r="D104" s="199" t="s">
        <v>85</v>
      </c>
      <c r="E104" s="200">
        <v>80</v>
      </c>
      <c r="F104" s="200">
        <v>0</v>
      </c>
      <c r="G104" s="201">
        <f>E104*F104</f>
        <v>0</v>
      </c>
      <c r="O104" s="195">
        <v>2</v>
      </c>
      <c r="AA104" s="167">
        <v>1</v>
      </c>
      <c r="AB104" s="167">
        <v>9</v>
      </c>
      <c r="AC104" s="167">
        <v>9</v>
      </c>
      <c r="AZ104" s="167">
        <v>4</v>
      </c>
      <c r="BA104" s="167">
        <f>IF(AZ104=1,G104,0)</f>
        <v>0</v>
      </c>
      <c r="BB104" s="167">
        <f>IF(AZ104=2,G104,0)</f>
        <v>0</v>
      </c>
      <c r="BC104" s="167">
        <f>IF(AZ104=3,G104,0)</f>
        <v>0</v>
      </c>
      <c r="BD104" s="167">
        <f>IF(AZ104=4,G104,0)</f>
        <v>0</v>
      </c>
      <c r="BE104" s="167">
        <f>IF(AZ104=5,G104,0)</f>
        <v>0</v>
      </c>
      <c r="CA104" s="202">
        <v>1</v>
      </c>
      <c r="CB104" s="202">
        <v>9</v>
      </c>
      <c r="CZ104" s="167">
        <v>0</v>
      </c>
    </row>
    <row r="105" spans="1:15" ht="12.75">
      <c r="A105" s="203"/>
      <c r="B105" s="204"/>
      <c r="C105" s="205" t="s">
        <v>199</v>
      </c>
      <c r="D105" s="206"/>
      <c r="E105" s="206"/>
      <c r="F105" s="206"/>
      <c r="G105" s="207"/>
      <c r="L105" s="208" t="s">
        <v>199</v>
      </c>
      <c r="O105" s="195">
        <v>3</v>
      </c>
    </row>
    <row r="106" spans="1:15" ht="12.75">
      <c r="A106" s="203"/>
      <c r="B106" s="209"/>
      <c r="C106" s="210" t="s">
        <v>200</v>
      </c>
      <c r="D106" s="211"/>
      <c r="E106" s="212">
        <v>40</v>
      </c>
      <c r="F106" s="213"/>
      <c r="G106" s="214"/>
      <c r="M106" s="208" t="s">
        <v>200</v>
      </c>
      <c r="O106" s="195"/>
    </row>
    <row r="107" spans="1:15" ht="12.75">
      <c r="A107" s="203"/>
      <c r="B107" s="209"/>
      <c r="C107" s="210" t="s">
        <v>201</v>
      </c>
      <c r="D107" s="211"/>
      <c r="E107" s="212">
        <v>40</v>
      </c>
      <c r="F107" s="213"/>
      <c r="G107" s="214"/>
      <c r="M107" s="208" t="s">
        <v>201</v>
      </c>
      <c r="O107" s="195"/>
    </row>
    <row r="108" spans="1:104" ht="20.4">
      <c r="A108" s="196">
        <v>26</v>
      </c>
      <c r="B108" s="197" t="s">
        <v>202</v>
      </c>
      <c r="C108" s="198" t="s">
        <v>203</v>
      </c>
      <c r="D108" s="199" t="s">
        <v>85</v>
      </c>
      <c r="E108" s="200">
        <v>24</v>
      </c>
      <c r="F108" s="200">
        <v>0</v>
      </c>
      <c r="G108" s="201">
        <f>E108*F108</f>
        <v>0</v>
      </c>
      <c r="O108" s="195">
        <v>2</v>
      </c>
      <c r="AA108" s="167">
        <v>1</v>
      </c>
      <c r="AB108" s="167">
        <v>9</v>
      </c>
      <c r="AC108" s="167">
        <v>9</v>
      </c>
      <c r="AZ108" s="167">
        <v>4</v>
      </c>
      <c r="BA108" s="167">
        <f>IF(AZ108=1,G108,0)</f>
        <v>0</v>
      </c>
      <c r="BB108" s="167">
        <f>IF(AZ108=2,G108,0)</f>
        <v>0</v>
      </c>
      <c r="BC108" s="167">
        <f>IF(AZ108=3,G108,0)</f>
        <v>0</v>
      </c>
      <c r="BD108" s="167">
        <f>IF(AZ108=4,G108,0)</f>
        <v>0</v>
      </c>
      <c r="BE108" s="167">
        <f>IF(AZ108=5,G108,0)</f>
        <v>0</v>
      </c>
      <c r="CA108" s="202">
        <v>1</v>
      </c>
      <c r="CB108" s="202">
        <v>9</v>
      </c>
      <c r="CZ108" s="167">
        <v>1E-05</v>
      </c>
    </row>
    <row r="109" spans="1:15" ht="12.75">
      <c r="A109" s="203"/>
      <c r="B109" s="204"/>
      <c r="C109" s="205" t="s">
        <v>204</v>
      </c>
      <c r="D109" s="206"/>
      <c r="E109" s="206"/>
      <c r="F109" s="206"/>
      <c r="G109" s="207"/>
      <c r="L109" s="208" t="s">
        <v>204</v>
      </c>
      <c r="O109" s="195">
        <v>3</v>
      </c>
    </row>
    <row r="110" spans="1:15" ht="12.75">
      <c r="A110" s="203"/>
      <c r="B110" s="209"/>
      <c r="C110" s="210" t="s">
        <v>205</v>
      </c>
      <c r="D110" s="211"/>
      <c r="E110" s="212">
        <v>12</v>
      </c>
      <c r="F110" s="213"/>
      <c r="G110" s="214"/>
      <c r="M110" s="208" t="s">
        <v>205</v>
      </c>
      <c r="O110" s="195"/>
    </row>
    <row r="111" spans="1:15" ht="12.75">
      <c r="A111" s="203"/>
      <c r="B111" s="209"/>
      <c r="C111" s="210" t="s">
        <v>206</v>
      </c>
      <c r="D111" s="211"/>
      <c r="E111" s="212">
        <v>12</v>
      </c>
      <c r="F111" s="213"/>
      <c r="G111" s="214"/>
      <c r="M111" s="208" t="s">
        <v>206</v>
      </c>
      <c r="O111" s="195"/>
    </row>
    <row r="112" spans="1:104" ht="20.4">
      <c r="A112" s="196">
        <v>27</v>
      </c>
      <c r="B112" s="197" t="s">
        <v>207</v>
      </c>
      <c r="C112" s="198" t="s">
        <v>208</v>
      </c>
      <c r="D112" s="199" t="s">
        <v>85</v>
      </c>
      <c r="E112" s="200">
        <v>12</v>
      </c>
      <c r="F112" s="200">
        <v>0</v>
      </c>
      <c r="G112" s="201">
        <f>E112*F112</f>
        <v>0</v>
      </c>
      <c r="O112" s="195">
        <v>2</v>
      </c>
      <c r="AA112" s="167">
        <v>1</v>
      </c>
      <c r="AB112" s="167">
        <v>9</v>
      </c>
      <c r="AC112" s="167">
        <v>9</v>
      </c>
      <c r="AZ112" s="167">
        <v>4</v>
      </c>
      <c r="BA112" s="167">
        <f>IF(AZ112=1,G112,0)</f>
        <v>0</v>
      </c>
      <c r="BB112" s="167">
        <f>IF(AZ112=2,G112,0)</f>
        <v>0</v>
      </c>
      <c r="BC112" s="167">
        <f>IF(AZ112=3,G112,0)</f>
        <v>0</v>
      </c>
      <c r="BD112" s="167">
        <f>IF(AZ112=4,G112,0)</f>
        <v>0</v>
      </c>
      <c r="BE112" s="167">
        <f>IF(AZ112=5,G112,0)</f>
        <v>0</v>
      </c>
      <c r="CA112" s="202">
        <v>1</v>
      </c>
      <c r="CB112" s="202">
        <v>9</v>
      </c>
      <c r="CZ112" s="167">
        <v>4E-05</v>
      </c>
    </row>
    <row r="113" spans="1:15" ht="12.75">
      <c r="A113" s="203"/>
      <c r="B113" s="204"/>
      <c r="C113" s="205" t="s">
        <v>204</v>
      </c>
      <c r="D113" s="206"/>
      <c r="E113" s="206"/>
      <c r="F113" s="206"/>
      <c r="G113" s="207"/>
      <c r="L113" s="208" t="s">
        <v>204</v>
      </c>
      <c r="O113" s="195">
        <v>3</v>
      </c>
    </row>
    <row r="114" spans="1:15" ht="12.75">
      <c r="A114" s="203"/>
      <c r="B114" s="209"/>
      <c r="C114" s="210" t="s">
        <v>209</v>
      </c>
      <c r="D114" s="211"/>
      <c r="E114" s="212">
        <v>6</v>
      </c>
      <c r="F114" s="213"/>
      <c r="G114" s="214"/>
      <c r="M114" s="208" t="s">
        <v>209</v>
      </c>
      <c r="O114" s="195"/>
    </row>
    <row r="115" spans="1:15" ht="12.75">
      <c r="A115" s="203"/>
      <c r="B115" s="209"/>
      <c r="C115" s="210" t="s">
        <v>210</v>
      </c>
      <c r="D115" s="211"/>
      <c r="E115" s="212">
        <v>6</v>
      </c>
      <c r="F115" s="213"/>
      <c r="G115" s="214"/>
      <c r="M115" s="208" t="s">
        <v>210</v>
      </c>
      <c r="O115" s="195"/>
    </row>
    <row r="116" spans="1:104" ht="20.4">
      <c r="A116" s="196">
        <v>28</v>
      </c>
      <c r="B116" s="197" t="s">
        <v>211</v>
      </c>
      <c r="C116" s="198" t="s">
        <v>212</v>
      </c>
      <c r="D116" s="199" t="s">
        <v>85</v>
      </c>
      <c r="E116" s="200">
        <v>8</v>
      </c>
      <c r="F116" s="200">
        <v>0</v>
      </c>
      <c r="G116" s="201">
        <f>E116*F116</f>
        <v>0</v>
      </c>
      <c r="O116" s="195">
        <v>2</v>
      </c>
      <c r="AA116" s="167">
        <v>1</v>
      </c>
      <c r="AB116" s="167">
        <v>9</v>
      </c>
      <c r="AC116" s="167">
        <v>9</v>
      </c>
      <c r="AZ116" s="167">
        <v>4</v>
      </c>
      <c r="BA116" s="167">
        <f>IF(AZ116=1,G116,0)</f>
        <v>0</v>
      </c>
      <c r="BB116" s="167">
        <f>IF(AZ116=2,G116,0)</f>
        <v>0</v>
      </c>
      <c r="BC116" s="167">
        <f>IF(AZ116=3,G116,0)</f>
        <v>0</v>
      </c>
      <c r="BD116" s="167">
        <f>IF(AZ116=4,G116,0)</f>
        <v>0</v>
      </c>
      <c r="BE116" s="167">
        <f>IF(AZ116=5,G116,0)</f>
        <v>0</v>
      </c>
      <c r="CA116" s="202">
        <v>1</v>
      </c>
      <c r="CB116" s="202">
        <v>9</v>
      </c>
      <c r="CZ116" s="167">
        <v>4E-05</v>
      </c>
    </row>
    <row r="117" spans="1:15" ht="12.75">
      <c r="A117" s="203"/>
      <c r="B117" s="204"/>
      <c r="C117" s="205" t="s">
        <v>213</v>
      </c>
      <c r="D117" s="206"/>
      <c r="E117" s="206"/>
      <c r="F117" s="206"/>
      <c r="G117" s="207"/>
      <c r="L117" s="208" t="s">
        <v>213</v>
      </c>
      <c r="O117" s="195">
        <v>3</v>
      </c>
    </row>
    <row r="118" spans="1:15" ht="12.75">
      <c r="A118" s="203"/>
      <c r="B118" s="209"/>
      <c r="C118" s="210" t="s">
        <v>214</v>
      </c>
      <c r="D118" s="211"/>
      <c r="E118" s="212">
        <v>4</v>
      </c>
      <c r="F118" s="213"/>
      <c r="G118" s="214"/>
      <c r="M118" s="208" t="s">
        <v>214</v>
      </c>
      <c r="O118" s="195"/>
    </row>
    <row r="119" spans="1:15" ht="12.75">
      <c r="A119" s="203"/>
      <c r="B119" s="209"/>
      <c r="C119" s="210" t="s">
        <v>215</v>
      </c>
      <c r="D119" s="211"/>
      <c r="E119" s="212">
        <v>4</v>
      </c>
      <c r="F119" s="213"/>
      <c r="G119" s="214"/>
      <c r="M119" s="208" t="s">
        <v>215</v>
      </c>
      <c r="O119" s="195"/>
    </row>
    <row r="120" spans="1:104" ht="20.4">
      <c r="A120" s="196">
        <v>29</v>
      </c>
      <c r="B120" s="197" t="s">
        <v>216</v>
      </c>
      <c r="C120" s="198" t="s">
        <v>217</v>
      </c>
      <c r="D120" s="199" t="s">
        <v>85</v>
      </c>
      <c r="E120" s="200">
        <v>36</v>
      </c>
      <c r="F120" s="200">
        <v>0</v>
      </c>
      <c r="G120" s="201">
        <f>E120*F120</f>
        <v>0</v>
      </c>
      <c r="O120" s="195">
        <v>2</v>
      </c>
      <c r="AA120" s="167">
        <v>1</v>
      </c>
      <c r="AB120" s="167">
        <v>9</v>
      </c>
      <c r="AC120" s="167">
        <v>9</v>
      </c>
      <c r="AZ120" s="167">
        <v>4</v>
      </c>
      <c r="BA120" s="167">
        <f>IF(AZ120=1,G120,0)</f>
        <v>0</v>
      </c>
      <c r="BB120" s="167">
        <f>IF(AZ120=2,G120,0)</f>
        <v>0</v>
      </c>
      <c r="BC120" s="167">
        <f>IF(AZ120=3,G120,0)</f>
        <v>0</v>
      </c>
      <c r="BD120" s="167">
        <f>IF(AZ120=4,G120,0)</f>
        <v>0</v>
      </c>
      <c r="BE120" s="167">
        <f>IF(AZ120=5,G120,0)</f>
        <v>0</v>
      </c>
      <c r="CA120" s="202">
        <v>1</v>
      </c>
      <c r="CB120" s="202">
        <v>9</v>
      </c>
      <c r="CZ120" s="167">
        <v>4E-05</v>
      </c>
    </row>
    <row r="121" spans="1:15" ht="12.75">
      <c r="A121" s="203"/>
      <c r="B121" s="204"/>
      <c r="C121" s="205" t="s">
        <v>204</v>
      </c>
      <c r="D121" s="206"/>
      <c r="E121" s="206"/>
      <c r="F121" s="206"/>
      <c r="G121" s="207"/>
      <c r="L121" s="208" t="s">
        <v>204</v>
      </c>
      <c r="O121" s="195">
        <v>3</v>
      </c>
    </row>
    <row r="122" spans="1:15" ht="12.75">
      <c r="A122" s="203"/>
      <c r="B122" s="209"/>
      <c r="C122" s="210" t="s">
        <v>218</v>
      </c>
      <c r="D122" s="211"/>
      <c r="E122" s="212">
        <v>18</v>
      </c>
      <c r="F122" s="213"/>
      <c r="G122" s="214"/>
      <c r="M122" s="208" t="s">
        <v>218</v>
      </c>
      <c r="O122" s="195"/>
    </row>
    <row r="123" spans="1:15" ht="12.75">
      <c r="A123" s="203"/>
      <c r="B123" s="209"/>
      <c r="C123" s="210" t="s">
        <v>219</v>
      </c>
      <c r="D123" s="211"/>
      <c r="E123" s="212">
        <v>18</v>
      </c>
      <c r="F123" s="213"/>
      <c r="G123" s="214"/>
      <c r="M123" s="208" t="s">
        <v>219</v>
      </c>
      <c r="O123" s="195"/>
    </row>
    <row r="124" spans="1:104" ht="20.4">
      <c r="A124" s="196">
        <v>30</v>
      </c>
      <c r="B124" s="197" t="s">
        <v>220</v>
      </c>
      <c r="C124" s="198" t="s">
        <v>221</v>
      </c>
      <c r="D124" s="199" t="s">
        <v>85</v>
      </c>
      <c r="E124" s="200">
        <v>11</v>
      </c>
      <c r="F124" s="200">
        <v>0</v>
      </c>
      <c r="G124" s="201">
        <f>E124*F124</f>
        <v>0</v>
      </c>
      <c r="O124" s="195">
        <v>2</v>
      </c>
      <c r="AA124" s="167">
        <v>1</v>
      </c>
      <c r="AB124" s="167">
        <v>9</v>
      </c>
      <c r="AC124" s="167">
        <v>9</v>
      </c>
      <c r="AZ124" s="167">
        <v>4</v>
      </c>
      <c r="BA124" s="167">
        <f>IF(AZ124=1,G124,0)</f>
        <v>0</v>
      </c>
      <c r="BB124" s="167">
        <f>IF(AZ124=2,G124,0)</f>
        <v>0</v>
      </c>
      <c r="BC124" s="167">
        <f>IF(AZ124=3,G124,0)</f>
        <v>0</v>
      </c>
      <c r="BD124" s="167">
        <f>IF(AZ124=4,G124,0)</f>
        <v>0</v>
      </c>
      <c r="BE124" s="167">
        <f>IF(AZ124=5,G124,0)</f>
        <v>0</v>
      </c>
      <c r="CA124" s="202">
        <v>1</v>
      </c>
      <c r="CB124" s="202">
        <v>9</v>
      </c>
      <c r="CZ124" s="167">
        <v>4E-05</v>
      </c>
    </row>
    <row r="125" spans="1:15" ht="12.75">
      <c r="A125" s="203"/>
      <c r="B125" s="204"/>
      <c r="C125" s="205" t="s">
        <v>204</v>
      </c>
      <c r="D125" s="206"/>
      <c r="E125" s="206"/>
      <c r="F125" s="206"/>
      <c r="G125" s="207"/>
      <c r="L125" s="208" t="s">
        <v>204</v>
      </c>
      <c r="O125" s="195">
        <v>3</v>
      </c>
    </row>
    <row r="126" spans="1:15" ht="12.75">
      <c r="A126" s="203"/>
      <c r="B126" s="209"/>
      <c r="C126" s="210" t="s">
        <v>209</v>
      </c>
      <c r="D126" s="211"/>
      <c r="E126" s="212">
        <v>6</v>
      </c>
      <c r="F126" s="213"/>
      <c r="G126" s="214"/>
      <c r="M126" s="208" t="s">
        <v>209</v>
      </c>
      <c r="O126" s="195"/>
    </row>
    <row r="127" spans="1:15" ht="12.75">
      <c r="A127" s="203"/>
      <c r="B127" s="209"/>
      <c r="C127" s="210" t="s">
        <v>92</v>
      </c>
      <c r="D127" s="211"/>
      <c r="E127" s="212">
        <v>5</v>
      </c>
      <c r="F127" s="213"/>
      <c r="G127" s="214"/>
      <c r="M127" s="208" t="s">
        <v>92</v>
      </c>
      <c r="O127" s="195"/>
    </row>
    <row r="128" spans="1:104" ht="20.4">
      <c r="A128" s="196">
        <v>31</v>
      </c>
      <c r="B128" s="197" t="s">
        <v>222</v>
      </c>
      <c r="C128" s="198" t="s">
        <v>223</v>
      </c>
      <c r="D128" s="199" t="s">
        <v>85</v>
      </c>
      <c r="E128" s="200">
        <v>2</v>
      </c>
      <c r="F128" s="200">
        <v>0</v>
      </c>
      <c r="G128" s="201">
        <f>E128*F128</f>
        <v>0</v>
      </c>
      <c r="O128" s="195">
        <v>2</v>
      </c>
      <c r="AA128" s="167">
        <v>1</v>
      </c>
      <c r="AB128" s="167">
        <v>9</v>
      </c>
      <c r="AC128" s="167">
        <v>9</v>
      </c>
      <c r="AZ128" s="167">
        <v>4</v>
      </c>
      <c r="BA128" s="167">
        <f>IF(AZ128=1,G128,0)</f>
        <v>0</v>
      </c>
      <c r="BB128" s="167">
        <f>IF(AZ128=2,G128,0)</f>
        <v>0</v>
      </c>
      <c r="BC128" s="167">
        <f>IF(AZ128=3,G128,0)</f>
        <v>0</v>
      </c>
      <c r="BD128" s="167">
        <f>IF(AZ128=4,G128,0)</f>
        <v>0</v>
      </c>
      <c r="BE128" s="167">
        <f>IF(AZ128=5,G128,0)</f>
        <v>0</v>
      </c>
      <c r="CA128" s="202">
        <v>1</v>
      </c>
      <c r="CB128" s="202">
        <v>9</v>
      </c>
      <c r="CZ128" s="167">
        <v>4E-05</v>
      </c>
    </row>
    <row r="129" spans="1:15" ht="12.75">
      <c r="A129" s="203"/>
      <c r="B129" s="204"/>
      <c r="C129" s="205" t="s">
        <v>204</v>
      </c>
      <c r="D129" s="206"/>
      <c r="E129" s="206"/>
      <c r="F129" s="206"/>
      <c r="G129" s="207"/>
      <c r="L129" s="208" t="s">
        <v>204</v>
      </c>
      <c r="O129" s="195">
        <v>3</v>
      </c>
    </row>
    <row r="130" spans="1:15" ht="12.75">
      <c r="A130" s="203"/>
      <c r="B130" s="209"/>
      <c r="C130" s="210" t="s">
        <v>224</v>
      </c>
      <c r="D130" s="211"/>
      <c r="E130" s="212">
        <v>1</v>
      </c>
      <c r="F130" s="213"/>
      <c r="G130" s="214"/>
      <c r="M130" s="208" t="s">
        <v>224</v>
      </c>
      <c r="O130" s="195"/>
    </row>
    <row r="131" spans="1:15" ht="12.75">
      <c r="A131" s="203"/>
      <c r="B131" s="209"/>
      <c r="C131" s="210" t="s">
        <v>225</v>
      </c>
      <c r="D131" s="211"/>
      <c r="E131" s="212">
        <v>1</v>
      </c>
      <c r="F131" s="213"/>
      <c r="G131" s="214"/>
      <c r="M131" s="208" t="s">
        <v>225</v>
      </c>
      <c r="O131" s="195"/>
    </row>
    <row r="132" spans="1:104" ht="20.4">
      <c r="A132" s="196">
        <v>32</v>
      </c>
      <c r="B132" s="197" t="s">
        <v>226</v>
      </c>
      <c r="C132" s="198" t="s">
        <v>227</v>
      </c>
      <c r="D132" s="199" t="s">
        <v>85</v>
      </c>
      <c r="E132" s="200">
        <v>9</v>
      </c>
      <c r="F132" s="200">
        <v>0</v>
      </c>
      <c r="G132" s="201">
        <f>E132*F132</f>
        <v>0</v>
      </c>
      <c r="O132" s="195">
        <v>2</v>
      </c>
      <c r="AA132" s="167">
        <v>1</v>
      </c>
      <c r="AB132" s="167">
        <v>9</v>
      </c>
      <c r="AC132" s="167">
        <v>9</v>
      </c>
      <c r="AZ132" s="167">
        <v>4</v>
      </c>
      <c r="BA132" s="167">
        <f>IF(AZ132=1,G132,0)</f>
        <v>0</v>
      </c>
      <c r="BB132" s="167">
        <f>IF(AZ132=2,G132,0)</f>
        <v>0</v>
      </c>
      <c r="BC132" s="167">
        <f>IF(AZ132=3,G132,0)</f>
        <v>0</v>
      </c>
      <c r="BD132" s="167">
        <f>IF(AZ132=4,G132,0)</f>
        <v>0</v>
      </c>
      <c r="BE132" s="167">
        <f>IF(AZ132=5,G132,0)</f>
        <v>0</v>
      </c>
      <c r="CA132" s="202">
        <v>1</v>
      </c>
      <c r="CB132" s="202">
        <v>9</v>
      </c>
      <c r="CZ132" s="167">
        <v>9E-05</v>
      </c>
    </row>
    <row r="133" spans="1:15" ht="12.75">
      <c r="A133" s="203"/>
      <c r="B133" s="204"/>
      <c r="C133" s="205" t="s">
        <v>228</v>
      </c>
      <c r="D133" s="206"/>
      <c r="E133" s="206"/>
      <c r="F133" s="206"/>
      <c r="G133" s="207"/>
      <c r="L133" s="208" t="s">
        <v>228</v>
      </c>
      <c r="O133" s="195">
        <v>3</v>
      </c>
    </row>
    <row r="134" spans="1:15" ht="12.75">
      <c r="A134" s="203"/>
      <c r="B134" s="209"/>
      <c r="C134" s="210" t="s">
        <v>91</v>
      </c>
      <c r="D134" s="211"/>
      <c r="E134" s="212">
        <v>5</v>
      </c>
      <c r="F134" s="213"/>
      <c r="G134" s="214"/>
      <c r="M134" s="208" t="s">
        <v>91</v>
      </c>
      <c r="O134" s="195"/>
    </row>
    <row r="135" spans="1:15" ht="12.75">
      <c r="A135" s="203"/>
      <c r="B135" s="209"/>
      <c r="C135" s="210" t="s">
        <v>214</v>
      </c>
      <c r="D135" s="211"/>
      <c r="E135" s="212">
        <v>4</v>
      </c>
      <c r="F135" s="213"/>
      <c r="G135" s="214"/>
      <c r="M135" s="208" t="s">
        <v>214</v>
      </c>
      <c r="O135" s="195"/>
    </row>
    <row r="136" spans="1:104" ht="20.4">
      <c r="A136" s="196">
        <v>33</v>
      </c>
      <c r="B136" s="197" t="s">
        <v>229</v>
      </c>
      <c r="C136" s="198" t="s">
        <v>230</v>
      </c>
      <c r="D136" s="199" t="s">
        <v>85</v>
      </c>
      <c r="E136" s="200">
        <v>116</v>
      </c>
      <c r="F136" s="200">
        <v>0</v>
      </c>
      <c r="G136" s="201">
        <f>E136*F136</f>
        <v>0</v>
      </c>
      <c r="O136" s="195">
        <v>2</v>
      </c>
      <c r="AA136" s="167">
        <v>1</v>
      </c>
      <c r="AB136" s="167">
        <v>9</v>
      </c>
      <c r="AC136" s="167">
        <v>9</v>
      </c>
      <c r="AZ136" s="167">
        <v>4</v>
      </c>
      <c r="BA136" s="167">
        <f>IF(AZ136=1,G136,0)</f>
        <v>0</v>
      </c>
      <c r="BB136" s="167">
        <f>IF(AZ136=2,G136,0)</f>
        <v>0</v>
      </c>
      <c r="BC136" s="167">
        <f>IF(AZ136=3,G136,0)</f>
        <v>0</v>
      </c>
      <c r="BD136" s="167">
        <f>IF(AZ136=4,G136,0)</f>
        <v>0</v>
      </c>
      <c r="BE136" s="167">
        <f>IF(AZ136=5,G136,0)</f>
        <v>0</v>
      </c>
      <c r="CA136" s="202">
        <v>1</v>
      </c>
      <c r="CB136" s="202">
        <v>9</v>
      </c>
      <c r="CZ136" s="167">
        <v>9E-05</v>
      </c>
    </row>
    <row r="137" spans="1:15" ht="12.75">
      <c r="A137" s="203"/>
      <c r="B137" s="204"/>
      <c r="C137" s="205" t="s">
        <v>231</v>
      </c>
      <c r="D137" s="206"/>
      <c r="E137" s="206"/>
      <c r="F137" s="206"/>
      <c r="G137" s="207"/>
      <c r="L137" s="208" t="s">
        <v>231</v>
      </c>
      <c r="O137" s="195">
        <v>3</v>
      </c>
    </row>
    <row r="138" spans="1:15" ht="12.75">
      <c r="A138" s="203"/>
      <c r="B138" s="209"/>
      <c r="C138" s="210" t="s">
        <v>232</v>
      </c>
      <c r="D138" s="211"/>
      <c r="E138" s="212">
        <v>58</v>
      </c>
      <c r="F138" s="213"/>
      <c r="G138" s="214"/>
      <c r="M138" s="208" t="s">
        <v>232</v>
      </c>
      <c r="O138" s="195"/>
    </row>
    <row r="139" spans="1:15" ht="12.75">
      <c r="A139" s="203"/>
      <c r="B139" s="209"/>
      <c r="C139" s="210" t="s">
        <v>233</v>
      </c>
      <c r="D139" s="211"/>
      <c r="E139" s="212">
        <v>58</v>
      </c>
      <c r="F139" s="213"/>
      <c r="G139" s="214"/>
      <c r="M139" s="208" t="s">
        <v>233</v>
      </c>
      <c r="O139" s="195"/>
    </row>
    <row r="140" spans="1:104" ht="20.4">
      <c r="A140" s="196">
        <v>34</v>
      </c>
      <c r="B140" s="197" t="s">
        <v>234</v>
      </c>
      <c r="C140" s="198" t="s">
        <v>235</v>
      </c>
      <c r="D140" s="199" t="s">
        <v>85</v>
      </c>
      <c r="E140" s="200">
        <v>45</v>
      </c>
      <c r="F140" s="200">
        <v>0</v>
      </c>
      <c r="G140" s="201">
        <f>E140*F140</f>
        <v>0</v>
      </c>
      <c r="O140" s="195">
        <v>2</v>
      </c>
      <c r="AA140" s="167">
        <v>1</v>
      </c>
      <c r="AB140" s="167">
        <v>9</v>
      </c>
      <c r="AC140" s="167">
        <v>9</v>
      </c>
      <c r="AZ140" s="167">
        <v>4</v>
      </c>
      <c r="BA140" s="167">
        <f>IF(AZ140=1,G140,0)</f>
        <v>0</v>
      </c>
      <c r="BB140" s="167">
        <f>IF(AZ140=2,G140,0)</f>
        <v>0</v>
      </c>
      <c r="BC140" s="167">
        <f>IF(AZ140=3,G140,0)</f>
        <v>0</v>
      </c>
      <c r="BD140" s="167">
        <f>IF(AZ140=4,G140,0)</f>
        <v>0</v>
      </c>
      <c r="BE140" s="167">
        <f>IF(AZ140=5,G140,0)</f>
        <v>0</v>
      </c>
      <c r="CA140" s="202">
        <v>1</v>
      </c>
      <c r="CB140" s="202">
        <v>9</v>
      </c>
      <c r="CZ140" s="167">
        <v>0</v>
      </c>
    </row>
    <row r="141" spans="1:15" ht="12.75">
      <c r="A141" s="203"/>
      <c r="B141" s="204"/>
      <c r="C141" s="205" t="s">
        <v>236</v>
      </c>
      <c r="D141" s="206"/>
      <c r="E141" s="206"/>
      <c r="F141" s="206"/>
      <c r="G141" s="207"/>
      <c r="L141" s="208" t="s">
        <v>236</v>
      </c>
      <c r="O141" s="195">
        <v>3</v>
      </c>
    </row>
    <row r="142" spans="1:15" ht="12.75">
      <c r="A142" s="203"/>
      <c r="B142" s="209"/>
      <c r="C142" s="210" t="s">
        <v>113</v>
      </c>
      <c r="D142" s="211"/>
      <c r="E142" s="212">
        <v>20</v>
      </c>
      <c r="F142" s="213"/>
      <c r="G142" s="214"/>
      <c r="M142" s="208" t="s">
        <v>113</v>
      </c>
      <c r="O142" s="195"/>
    </row>
    <row r="143" spans="1:15" ht="12.75">
      <c r="A143" s="203"/>
      <c r="B143" s="209"/>
      <c r="C143" s="210" t="s">
        <v>140</v>
      </c>
      <c r="D143" s="211"/>
      <c r="E143" s="212">
        <v>25</v>
      </c>
      <c r="F143" s="213"/>
      <c r="G143" s="214"/>
      <c r="M143" s="208" t="s">
        <v>140</v>
      </c>
      <c r="O143" s="195"/>
    </row>
    <row r="144" spans="1:104" ht="20.4">
      <c r="A144" s="196">
        <v>35</v>
      </c>
      <c r="B144" s="197" t="s">
        <v>237</v>
      </c>
      <c r="C144" s="198" t="s">
        <v>238</v>
      </c>
      <c r="D144" s="199" t="s">
        <v>85</v>
      </c>
      <c r="E144" s="200">
        <v>5</v>
      </c>
      <c r="F144" s="200">
        <v>0</v>
      </c>
      <c r="G144" s="201">
        <f>E144*F144</f>
        <v>0</v>
      </c>
      <c r="O144" s="195">
        <v>2</v>
      </c>
      <c r="AA144" s="167">
        <v>1</v>
      </c>
      <c r="AB144" s="167">
        <v>9</v>
      </c>
      <c r="AC144" s="167">
        <v>9</v>
      </c>
      <c r="AZ144" s="167">
        <v>4</v>
      </c>
      <c r="BA144" s="167">
        <f>IF(AZ144=1,G144,0)</f>
        <v>0</v>
      </c>
      <c r="BB144" s="167">
        <f>IF(AZ144=2,G144,0)</f>
        <v>0</v>
      </c>
      <c r="BC144" s="167">
        <f>IF(AZ144=3,G144,0)</f>
        <v>0</v>
      </c>
      <c r="BD144" s="167">
        <f>IF(AZ144=4,G144,0)</f>
        <v>0</v>
      </c>
      <c r="BE144" s="167">
        <f>IF(AZ144=5,G144,0)</f>
        <v>0</v>
      </c>
      <c r="CA144" s="202">
        <v>1</v>
      </c>
      <c r="CB144" s="202">
        <v>9</v>
      </c>
      <c r="CZ144" s="167">
        <v>0</v>
      </c>
    </row>
    <row r="145" spans="1:15" ht="12.75">
      <c r="A145" s="203"/>
      <c r="B145" s="204"/>
      <c r="C145" s="205" t="s">
        <v>239</v>
      </c>
      <c r="D145" s="206"/>
      <c r="E145" s="206"/>
      <c r="F145" s="206"/>
      <c r="G145" s="207"/>
      <c r="L145" s="208" t="s">
        <v>239</v>
      </c>
      <c r="O145" s="195">
        <v>3</v>
      </c>
    </row>
    <row r="146" spans="1:15" ht="12.75">
      <c r="A146" s="203"/>
      <c r="B146" s="209"/>
      <c r="C146" s="210" t="s">
        <v>240</v>
      </c>
      <c r="D146" s="211"/>
      <c r="E146" s="212">
        <v>3</v>
      </c>
      <c r="F146" s="213"/>
      <c r="G146" s="214"/>
      <c r="M146" s="208" t="s">
        <v>240</v>
      </c>
      <c r="O146" s="195"/>
    </row>
    <row r="147" spans="1:15" ht="12.75">
      <c r="A147" s="203"/>
      <c r="B147" s="209"/>
      <c r="C147" s="210" t="s">
        <v>241</v>
      </c>
      <c r="D147" s="211"/>
      <c r="E147" s="212">
        <v>2</v>
      </c>
      <c r="F147" s="213"/>
      <c r="G147" s="214"/>
      <c r="M147" s="208" t="s">
        <v>241</v>
      </c>
      <c r="O147" s="195"/>
    </row>
    <row r="148" spans="1:104" ht="12.75">
      <c r="A148" s="196">
        <v>36</v>
      </c>
      <c r="B148" s="197" t="s">
        <v>242</v>
      </c>
      <c r="C148" s="198" t="s">
        <v>243</v>
      </c>
      <c r="D148" s="199" t="s">
        <v>85</v>
      </c>
      <c r="E148" s="200">
        <v>4</v>
      </c>
      <c r="F148" s="200">
        <v>0</v>
      </c>
      <c r="G148" s="201">
        <f>E148*F148</f>
        <v>0</v>
      </c>
      <c r="O148" s="195">
        <v>2</v>
      </c>
      <c r="AA148" s="167">
        <v>1</v>
      </c>
      <c r="AB148" s="167">
        <v>9</v>
      </c>
      <c r="AC148" s="167">
        <v>9</v>
      </c>
      <c r="AZ148" s="167">
        <v>4</v>
      </c>
      <c r="BA148" s="167">
        <f>IF(AZ148=1,G148,0)</f>
        <v>0</v>
      </c>
      <c r="BB148" s="167">
        <f>IF(AZ148=2,G148,0)</f>
        <v>0</v>
      </c>
      <c r="BC148" s="167">
        <f>IF(AZ148=3,G148,0)</f>
        <v>0</v>
      </c>
      <c r="BD148" s="167">
        <f>IF(AZ148=4,G148,0)</f>
        <v>0</v>
      </c>
      <c r="BE148" s="167">
        <f>IF(AZ148=5,G148,0)</f>
        <v>0</v>
      </c>
      <c r="CA148" s="202">
        <v>1</v>
      </c>
      <c r="CB148" s="202">
        <v>9</v>
      </c>
      <c r="CZ148" s="167">
        <v>0</v>
      </c>
    </row>
    <row r="149" spans="1:15" ht="12.75">
      <c r="A149" s="203"/>
      <c r="B149" s="209"/>
      <c r="C149" s="210" t="s">
        <v>244</v>
      </c>
      <c r="D149" s="211"/>
      <c r="E149" s="212">
        <v>2</v>
      </c>
      <c r="F149" s="213"/>
      <c r="G149" s="214"/>
      <c r="M149" s="208" t="s">
        <v>244</v>
      </c>
      <c r="O149" s="195"/>
    </row>
    <row r="150" spans="1:15" ht="12.75">
      <c r="A150" s="203"/>
      <c r="B150" s="209"/>
      <c r="C150" s="210" t="s">
        <v>241</v>
      </c>
      <c r="D150" s="211"/>
      <c r="E150" s="212">
        <v>2</v>
      </c>
      <c r="F150" s="213"/>
      <c r="G150" s="214"/>
      <c r="M150" s="208" t="s">
        <v>241</v>
      </c>
      <c r="O150" s="195"/>
    </row>
    <row r="151" spans="1:104" ht="12.75">
      <c r="A151" s="196">
        <v>37</v>
      </c>
      <c r="B151" s="197" t="s">
        <v>245</v>
      </c>
      <c r="C151" s="198" t="s">
        <v>246</v>
      </c>
      <c r="D151" s="199" t="s">
        <v>85</v>
      </c>
      <c r="E151" s="200">
        <v>116</v>
      </c>
      <c r="F151" s="200">
        <v>0</v>
      </c>
      <c r="G151" s="201">
        <f>E151*F151</f>
        <v>0</v>
      </c>
      <c r="O151" s="195">
        <v>2</v>
      </c>
      <c r="AA151" s="167">
        <v>1</v>
      </c>
      <c r="AB151" s="167">
        <v>9</v>
      </c>
      <c r="AC151" s="167">
        <v>9</v>
      </c>
      <c r="AZ151" s="167">
        <v>4</v>
      </c>
      <c r="BA151" s="167">
        <f>IF(AZ151=1,G151,0)</f>
        <v>0</v>
      </c>
      <c r="BB151" s="167">
        <f>IF(AZ151=2,G151,0)</f>
        <v>0</v>
      </c>
      <c r="BC151" s="167">
        <f>IF(AZ151=3,G151,0)</f>
        <v>0</v>
      </c>
      <c r="BD151" s="167">
        <f>IF(AZ151=4,G151,0)</f>
        <v>0</v>
      </c>
      <c r="BE151" s="167">
        <f>IF(AZ151=5,G151,0)</f>
        <v>0</v>
      </c>
      <c r="CA151" s="202">
        <v>1</v>
      </c>
      <c r="CB151" s="202">
        <v>9</v>
      </c>
      <c r="CZ151" s="167">
        <v>0</v>
      </c>
    </row>
    <row r="152" spans="1:15" ht="12.75">
      <c r="A152" s="203"/>
      <c r="B152" s="204"/>
      <c r="C152" s="205" t="s">
        <v>247</v>
      </c>
      <c r="D152" s="206"/>
      <c r="E152" s="206"/>
      <c r="F152" s="206"/>
      <c r="G152" s="207"/>
      <c r="L152" s="208" t="s">
        <v>247</v>
      </c>
      <c r="O152" s="195">
        <v>3</v>
      </c>
    </row>
    <row r="153" spans="1:15" ht="12.75">
      <c r="A153" s="203"/>
      <c r="B153" s="209"/>
      <c r="C153" s="210" t="s">
        <v>233</v>
      </c>
      <c r="D153" s="211"/>
      <c r="E153" s="212">
        <v>58</v>
      </c>
      <c r="F153" s="213"/>
      <c r="G153" s="214"/>
      <c r="M153" s="208" t="s">
        <v>233</v>
      </c>
      <c r="O153" s="195"/>
    </row>
    <row r="154" spans="1:15" ht="12.75">
      <c r="A154" s="203"/>
      <c r="B154" s="209"/>
      <c r="C154" s="210" t="s">
        <v>232</v>
      </c>
      <c r="D154" s="211"/>
      <c r="E154" s="212">
        <v>58</v>
      </c>
      <c r="F154" s="213"/>
      <c r="G154" s="214"/>
      <c r="M154" s="208" t="s">
        <v>232</v>
      </c>
      <c r="O154" s="195"/>
    </row>
    <row r="155" spans="1:104" ht="12.75">
      <c r="A155" s="196">
        <v>38</v>
      </c>
      <c r="B155" s="197" t="s">
        <v>248</v>
      </c>
      <c r="C155" s="198" t="s">
        <v>249</v>
      </c>
      <c r="D155" s="199" t="s">
        <v>85</v>
      </c>
      <c r="E155" s="200">
        <v>6</v>
      </c>
      <c r="F155" s="200">
        <v>0</v>
      </c>
      <c r="G155" s="201">
        <f>E155*F155</f>
        <v>0</v>
      </c>
      <c r="O155" s="195">
        <v>2</v>
      </c>
      <c r="AA155" s="167">
        <v>1</v>
      </c>
      <c r="AB155" s="167">
        <v>9</v>
      </c>
      <c r="AC155" s="167">
        <v>9</v>
      </c>
      <c r="AZ155" s="167">
        <v>4</v>
      </c>
      <c r="BA155" s="167">
        <f>IF(AZ155=1,G155,0)</f>
        <v>0</v>
      </c>
      <c r="BB155" s="167">
        <f>IF(AZ155=2,G155,0)</f>
        <v>0</v>
      </c>
      <c r="BC155" s="167">
        <f>IF(AZ155=3,G155,0)</f>
        <v>0</v>
      </c>
      <c r="BD155" s="167">
        <f>IF(AZ155=4,G155,0)</f>
        <v>0</v>
      </c>
      <c r="BE155" s="167">
        <f>IF(AZ155=5,G155,0)</f>
        <v>0</v>
      </c>
      <c r="CA155" s="202">
        <v>1</v>
      </c>
      <c r="CB155" s="202">
        <v>9</v>
      </c>
      <c r="CZ155" s="167">
        <v>0</v>
      </c>
    </row>
    <row r="156" spans="1:15" ht="12.75">
      <c r="A156" s="203"/>
      <c r="B156" s="204"/>
      <c r="C156" s="205" t="s">
        <v>250</v>
      </c>
      <c r="D156" s="206"/>
      <c r="E156" s="206"/>
      <c r="F156" s="206"/>
      <c r="G156" s="207"/>
      <c r="L156" s="208" t="s">
        <v>250</v>
      </c>
      <c r="O156" s="195">
        <v>3</v>
      </c>
    </row>
    <row r="157" spans="1:15" ht="12.75">
      <c r="A157" s="203"/>
      <c r="B157" s="209"/>
      <c r="C157" s="210" t="s">
        <v>251</v>
      </c>
      <c r="D157" s="211"/>
      <c r="E157" s="212">
        <v>6</v>
      </c>
      <c r="F157" s="213"/>
      <c r="G157" s="214"/>
      <c r="M157" s="208" t="s">
        <v>251</v>
      </c>
      <c r="O157" s="195"/>
    </row>
    <row r="158" spans="1:104" ht="12.75">
      <c r="A158" s="196">
        <v>39</v>
      </c>
      <c r="B158" s="197" t="s">
        <v>252</v>
      </c>
      <c r="C158" s="198" t="s">
        <v>253</v>
      </c>
      <c r="D158" s="199" t="s">
        <v>85</v>
      </c>
      <c r="E158" s="200">
        <v>16</v>
      </c>
      <c r="F158" s="200">
        <v>0</v>
      </c>
      <c r="G158" s="201">
        <f>E158*F158</f>
        <v>0</v>
      </c>
      <c r="O158" s="195">
        <v>2</v>
      </c>
      <c r="AA158" s="167">
        <v>1</v>
      </c>
      <c r="AB158" s="167">
        <v>9</v>
      </c>
      <c r="AC158" s="167">
        <v>9</v>
      </c>
      <c r="AZ158" s="167">
        <v>4</v>
      </c>
      <c r="BA158" s="167">
        <f>IF(AZ158=1,G158,0)</f>
        <v>0</v>
      </c>
      <c r="BB158" s="167">
        <f>IF(AZ158=2,G158,0)</f>
        <v>0</v>
      </c>
      <c r="BC158" s="167">
        <f>IF(AZ158=3,G158,0)</f>
        <v>0</v>
      </c>
      <c r="BD158" s="167">
        <f>IF(AZ158=4,G158,0)</f>
        <v>0</v>
      </c>
      <c r="BE158" s="167">
        <f>IF(AZ158=5,G158,0)</f>
        <v>0</v>
      </c>
      <c r="CA158" s="202">
        <v>1</v>
      </c>
      <c r="CB158" s="202">
        <v>9</v>
      </c>
      <c r="CZ158" s="167">
        <v>0</v>
      </c>
    </row>
    <row r="159" spans="1:15" ht="12.75">
      <c r="A159" s="203"/>
      <c r="B159" s="204"/>
      <c r="C159" s="205" t="s">
        <v>250</v>
      </c>
      <c r="D159" s="206"/>
      <c r="E159" s="206"/>
      <c r="F159" s="206"/>
      <c r="G159" s="207"/>
      <c r="L159" s="208" t="s">
        <v>250</v>
      </c>
      <c r="O159" s="195">
        <v>3</v>
      </c>
    </row>
    <row r="160" spans="1:15" ht="12.75">
      <c r="A160" s="203"/>
      <c r="B160" s="209"/>
      <c r="C160" s="210" t="s">
        <v>254</v>
      </c>
      <c r="D160" s="211"/>
      <c r="E160" s="212">
        <v>16</v>
      </c>
      <c r="F160" s="213"/>
      <c r="G160" s="214"/>
      <c r="M160" s="208" t="s">
        <v>254</v>
      </c>
      <c r="O160" s="195"/>
    </row>
    <row r="161" spans="1:104" ht="12.75">
      <c r="A161" s="196">
        <v>40</v>
      </c>
      <c r="B161" s="197" t="s">
        <v>255</v>
      </c>
      <c r="C161" s="198" t="s">
        <v>256</v>
      </c>
      <c r="D161" s="199" t="s">
        <v>85</v>
      </c>
      <c r="E161" s="200">
        <v>24</v>
      </c>
      <c r="F161" s="200">
        <v>0</v>
      </c>
      <c r="G161" s="201">
        <f>E161*F161</f>
        <v>0</v>
      </c>
      <c r="O161" s="195">
        <v>2</v>
      </c>
      <c r="AA161" s="167">
        <v>1</v>
      </c>
      <c r="AB161" s="167">
        <v>9</v>
      </c>
      <c r="AC161" s="167">
        <v>9</v>
      </c>
      <c r="AZ161" s="167">
        <v>4</v>
      </c>
      <c r="BA161" s="167">
        <f>IF(AZ161=1,G161,0)</f>
        <v>0</v>
      </c>
      <c r="BB161" s="167">
        <f>IF(AZ161=2,G161,0)</f>
        <v>0</v>
      </c>
      <c r="BC161" s="167">
        <f>IF(AZ161=3,G161,0)</f>
        <v>0</v>
      </c>
      <c r="BD161" s="167">
        <f>IF(AZ161=4,G161,0)</f>
        <v>0</v>
      </c>
      <c r="BE161" s="167">
        <f>IF(AZ161=5,G161,0)</f>
        <v>0</v>
      </c>
      <c r="CA161" s="202">
        <v>1</v>
      </c>
      <c r="CB161" s="202">
        <v>9</v>
      </c>
      <c r="CZ161" s="167">
        <v>0</v>
      </c>
    </row>
    <row r="162" spans="1:15" ht="12.75">
      <c r="A162" s="203"/>
      <c r="B162" s="204"/>
      <c r="C162" s="205" t="s">
        <v>250</v>
      </c>
      <c r="D162" s="206"/>
      <c r="E162" s="206"/>
      <c r="F162" s="206"/>
      <c r="G162" s="207"/>
      <c r="L162" s="208" t="s">
        <v>250</v>
      </c>
      <c r="O162" s="195">
        <v>3</v>
      </c>
    </row>
    <row r="163" spans="1:15" ht="12.75">
      <c r="A163" s="203"/>
      <c r="B163" s="209"/>
      <c r="C163" s="210" t="s">
        <v>205</v>
      </c>
      <c r="D163" s="211"/>
      <c r="E163" s="212">
        <v>12</v>
      </c>
      <c r="F163" s="213"/>
      <c r="G163" s="214"/>
      <c r="M163" s="208" t="s">
        <v>205</v>
      </c>
      <c r="O163" s="195"/>
    </row>
    <row r="164" spans="1:15" ht="12.75">
      <c r="A164" s="203"/>
      <c r="B164" s="209"/>
      <c r="C164" s="210" t="s">
        <v>206</v>
      </c>
      <c r="D164" s="211"/>
      <c r="E164" s="212">
        <v>12</v>
      </c>
      <c r="F164" s="213"/>
      <c r="G164" s="214"/>
      <c r="M164" s="208" t="s">
        <v>206</v>
      </c>
      <c r="O164" s="195"/>
    </row>
    <row r="165" spans="1:104" ht="12.75">
      <c r="A165" s="196">
        <v>41</v>
      </c>
      <c r="B165" s="197" t="s">
        <v>257</v>
      </c>
      <c r="C165" s="198" t="s">
        <v>258</v>
      </c>
      <c r="D165" s="199" t="s">
        <v>85</v>
      </c>
      <c r="E165" s="200">
        <v>35</v>
      </c>
      <c r="F165" s="200">
        <v>0</v>
      </c>
      <c r="G165" s="201">
        <f>E165*F165</f>
        <v>0</v>
      </c>
      <c r="O165" s="195">
        <v>2</v>
      </c>
      <c r="AA165" s="167">
        <v>1</v>
      </c>
      <c r="AB165" s="167">
        <v>9</v>
      </c>
      <c r="AC165" s="167">
        <v>9</v>
      </c>
      <c r="AZ165" s="167">
        <v>4</v>
      </c>
      <c r="BA165" s="167">
        <f>IF(AZ165=1,G165,0)</f>
        <v>0</v>
      </c>
      <c r="BB165" s="167">
        <f>IF(AZ165=2,G165,0)</f>
        <v>0</v>
      </c>
      <c r="BC165" s="167">
        <f>IF(AZ165=3,G165,0)</f>
        <v>0</v>
      </c>
      <c r="BD165" s="167">
        <f>IF(AZ165=4,G165,0)</f>
        <v>0</v>
      </c>
      <c r="BE165" s="167">
        <f>IF(AZ165=5,G165,0)</f>
        <v>0</v>
      </c>
      <c r="CA165" s="202">
        <v>1</v>
      </c>
      <c r="CB165" s="202">
        <v>9</v>
      </c>
      <c r="CZ165" s="167">
        <v>0</v>
      </c>
    </row>
    <row r="166" spans="1:15" ht="12.75">
      <c r="A166" s="203"/>
      <c r="B166" s="204"/>
      <c r="C166" s="205" t="s">
        <v>259</v>
      </c>
      <c r="D166" s="206"/>
      <c r="E166" s="206"/>
      <c r="F166" s="206"/>
      <c r="G166" s="207"/>
      <c r="L166" s="208" t="s">
        <v>259</v>
      </c>
      <c r="O166" s="195">
        <v>3</v>
      </c>
    </row>
    <row r="167" spans="1:15" ht="12.75">
      <c r="A167" s="203"/>
      <c r="B167" s="209"/>
      <c r="C167" s="210" t="s">
        <v>260</v>
      </c>
      <c r="D167" s="211"/>
      <c r="E167" s="212">
        <v>35</v>
      </c>
      <c r="F167" s="213"/>
      <c r="G167" s="214"/>
      <c r="M167" s="208" t="s">
        <v>260</v>
      </c>
      <c r="O167" s="195"/>
    </row>
    <row r="168" spans="1:104" ht="12.75">
      <c r="A168" s="196">
        <v>42</v>
      </c>
      <c r="B168" s="197" t="s">
        <v>261</v>
      </c>
      <c r="C168" s="198" t="s">
        <v>262</v>
      </c>
      <c r="D168" s="199" t="s">
        <v>85</v>
      </c>
      <c r="E168" s="200">
        <v>4</v>
      </c>
      <c r="F168" s="200">
        <v>0</v>
      </c>
      <c r="G168" s="201">
        <f>E168*F168</f>
        <v>0</v>
      </c>
      <c r="O168" s="195">
        <v>2</v>
      </c>
      <c r="AA168" s="167">
        <v>1</v>
      </c>
      <c r="AB168" s="167">
        <v>9</v>
      </c>
      <c r="AC168" s="167">
        <v>9</v>
      </c>
      <c r="AZ168" s="167">
        <v>4</v>
      </c>
      <c r="BA168" s="167">
        <f>IF(AZ168=1,G168,0)</f>
        <v>0</v>
      </c>
      <c r="BB168" s="167">
        <f>IF(AZ168=2,G168,0)</f>
        <v>0</v>
      </c>
      <c r="BC168" s="167">
        <f>IF(AZ168=3,G168,0)</f>
        <v>0</v>
      </c>
      <c r="BD168" s="167">
        <f>IF(AZ168=4,G168,0)</f>
        <v>0</v>
      </c>
      <c r="BE168" s="167">
        <f>IF(AZ168=5,G168,0)</f>
        <v>0</v>
      </c>
      <c r="CA168" s="202">
        <v>1</v>
      </c>
      <c r="CB168" s="202">
        <v>9</v>
      </c>
      <c r="CZ168" s="167">
        <v>0</v>
      </c>
    </row>
    <row r="169" spans="1:15" ht="12.75">
      <c r="A169" s="203"/>
      <c r="B169" s="204"/>
      <c r="C169" s="205" t="s">
        <v>250</v>
      </c>
      <c r="D169" s="206"/>
      <c r="E169" s="206"/>
      <c r="F169" s="206"/>
      <c r="G169" s="207"/>
      <c r="L169" s="208" t="s">
        <v>250</v>
      </c>
      <c r="O169" s="195">
        <v>3</v>
      </c>
    </row>
    <row r="170" spans="1:15" ht="12.75">
      <c r="A170" s="203"/>
      <c r="B170" s="209"/>
      <c r="C170" s="210" t="s">
        <v>263</v>
      </c>
      <c r="D170" s="211"/>
      <c r="E170" s="212">
        <v>4</v>
      </c>
      <c r="F170" s="213"/>
      <c r="G170" s="214"/>
      <c r="M170" s="208" t="s">
        <v>263</v>
      </c>
      <c r="O170" s="195"/>
    </row>
    <row r="171" spans="1:104" ht="12.75">
      <c r="A171" s="196">
        <v>43</v>
      </c>
      <c r="B171" s="197" t="s">
        <v>264</v>
      </c>
      <c r="C171" s="198" t="s">
        <v>265</v>
      </c>
      <c r="D171" s="199" t="s">
        <v>85</v>
      </c>
      <c r="E171" s="200">
        <v>2</v>
      </c>
      <c r="F171" s="200">
        <v>0</v>
      </c>
      <c r="G171" s="201">
        <f>E171*F171</f>
        <v>0</v>
      </c>
      <c r="O171" s="195">
        <v>2</v>
      </c>
      <c r="AA171" s="167">
        <v>1</v>
      </c>
      <c r="AB171" s="167">
        <v>9</v>
      </c>
      <c r="AC171" s="167">
        <v>9</v>
      </c>
      <c r="AZ171" s="167">
        <v>4</v>
      </c>
      <c r="BA171" s="167">
        <f>IF(AZ171=1,G171,0)</f>
        <v>0</v>
      </c>
      <c r="BB171" s="167">
        <f>IF(AZ171=2,G171,0)</f>
        <v>0</v>
      </c>
      <c r="BC171" s="167">
        <f>IF(AZ171=3,G171,0)</f>
        <v>0</v>
      </c>
      <c r="BD171" s="167">
        <f>IF(AZ171=4,G171,0)</f>
        <v>0</v>
      </c>
      <c r="BE171" s="167">
        <f>IF(AZ171=5,G171,0)</f>
        <v>0</v>
      </c>
      <c r="CA171" s="202">
        <v>1</v>
      </c>
      <c r="CB171" s="202">
        <v>9</v>
      </c>
      <c r="CZ171" s="167">
        <v>0</v>
      </c>
    </row>
    <row r="172" spans="1:15" ht="12.75">
      <c r="A172" s="203"/>
      <c r="B172" s="204"/>
      <c r="C172" s="205" t="s">
        <v>250</v>
      </c>
      <c r="D172" s="206"/>
      <c r="E172" s="206"/>
      <c r="F172" s="206"/>
      <c r="G172" s="207"/>
      <c r="L172" s="208" t="s">
        <v>250</v>
      </c>
      <c r="O172" s="195">
        <v>3</v>
      </c>
    </row>
    <row r="173" spans="1:15" ht="12.75">
      <c r="A173" s="203"/>
      <c r="B173" s="209"/>
      <c r="C173" s="210" t="s">
        <v>266</v>
      </c>
      <c r="D173" s="211"/>
      <c r="E173" s="212">
        <v>2</v>
      </c>
      <c r="F173" s="213"/>
      <c r="G173" s="214"/>
      <c r="M173" s="208" t="s">
        <v>266</v>
      </c>
      <c r="O173" s="195"/>
    </row>
    <row r="174" spans="1:104" ht="12.75">
      <c r="A174" s="196">
        <v>44</v>
      </c>
      <c r="B174" s="197" t="s">
        <v>267</v>
      </c>
      <c r="C174" s="198" t="s">
        <v>268</v>
      </c>
      <c r="D174" s="199" t="s">
        <v>85</v>
      </c>
      <c r="E174" s="200">
        <v>80</v>
      </c>
      <c r="F174" s="200">
        <v>0</v>
      </c>
      <c r="G174" s="201">
        <f>E174*F174</f>
        <v>0</v>
      </c>
      <c r="O174" s="195">
        <v>2</v>
      </c>
      <c r="AA174" s="167">
        <v>1</v>
      </c>
      <c r="AB174" s="167">
        <v>9</v>
      </c>
      <c r="AC174" s="167">
        <v>9</v>
      </c>
      <c r="AZ174" s="167">
        <v>4</v>
      </c>
      <c r="BA174" s="167">
        <f>IF(AZ174=1,G174,0)</f>
        <v>0</v>
      </c>
      <c r="BB174" s="167">
        <f>IF(AZ174=2,G174,0)</f>
        <v>0</v>
      </c>
      <c r="BC174" s="167">
        <f>IF(AZ174=3,G174,0)</f>
        <v>0</v>
      </c>
      <c r="BD174" s="167">
        <f>IF(AZ174=4,G174,0)</f>
        <v>0</v>
      </c>
      <c r="BE174" s="167">
        <f>IF(AZ174=5,G174,0)</f>
        <v>0</v>
      </c>
      <c r="CA174" s="202">
        <v>1</v>
      </c>
      <c r="CB174" s="202">
        <v>9</v>
      </c>
      <c r="CZ174" s="167">
        <v>0</v>
      </c>
    </row>
    <row r="175" spans="1:15" ht="12.75">
      <c r="A175" s="203"/>
      <c r="B175" s="204"/>
      <c r="C175" s="205" t="s">
        <v>250</v>
      </c>
      <c r="D175" s="206"/>
      <c r="E175" s="206"/>
      <c r="F175" s="206"/>
      <c r="G175" s="207"/>
      <c r="L175" s="208" t="s">
        <v>250</v>
      </c>
      <c r="O175" s="195">
        <v>3</v>
      </c>
    </row>
    <row r="176" spans="1:15" ht="12.75">
      <c r="A176" s="203"/>
      <c r="B176" s="204"/>
      <c r="C176" s="205" t="s">
        <v>269</v>
      </c>
      <c r="D176" s="206"/>
      <c r="E176" s="206"/>
      <c r="F176" s="206"/>
      <c r="G176" s="207"/>
      <c r="L176" s="208" t="s">
        <v>269</v>
      </c>
      <c r="O176" s="195">
        <v>3</v>
      </c>
    </row>
    <row r="177" spans="1:15" ht="12.75">
      <c r="A177" s="203"/>
      <c r="B177" s="209"/>
      <c r="C177" s="210" t="s">
        <v>201</v>
      </c>
      <c r="D177" s="211"/>
      <c r="E177" s="212">
        <v>40</v>
      </c>
      <c r="F177" s="213"/>
      <c r="G177" s="214"/>
      <c r="M177" s="208" t="s">
        <v>201</v>
      </c>
      <c r="O177" s="195"/>
    </row>
    <row r="178" spans="1:15" ht="12.75">
      <c r="A178" s="203"/>
      <c r="B178" s="209"/>
      <c r="C178" s="210" t="s">
        <v>200</v>
      </c>
      <c r="D178" s="211"/>
      <c r="E178" s="212">
        <v>40</v>
      </c>
      <c r="F178" s="213"/>
      <c r="G178" s="214"/>
      <c r="M178" s="208" t="s">
        <v>200</v>
      </c>
      <c r="O178" s="195"/>
    </row>
    <row r="179" spans="1:104" ht="20.4">
      <c r="A179" s="196">
        <v>45</v>
      </c>
      <c r="B179" s="197" t="s">
        <v>270</v>
      </c>
      <c r="C179" s="198" t="s">
        <v>271</v>
      </c>
      <c r="D179" s="199" t="s">
        <v>127</v>
      </c>
      <c r="E179" s="200">
        <v>40</v>
      </c>
      <c r="F179" s="200">
        <v>0</v>
      </c>
      <c r="G179" s="201">
        <f>E179*F179</f>
        <v>0</v>
      </c>
      <c r="O179" s="195">
        <v>2</v>
      </c>
      <c r="AA179" s="167">
        <v>1</v>
      </c>
      <c r="AB179" s="167">
        <v>9</v>
      </c>
      <c r="AC179" s="167">
        <v>9</v>
      </c>
      <c r="AZ179" s="167">
        <v>4</v>
      </c>
      <c r="BA179" s="167">
        <f>IF(AZ179=1,G179,0)</f>
        <v>0</v>
      </c>
      <c r="BB179" s="167">
        <f>IF(AZ179=2,G179,0)</f>
        <v>0</v>
      </c>
      <c r="BC179" s="167">
        <f>IF(AZ179=3,G179,0)</f>
        <v>0</v>
      </c>
      <c r="BD179" s="167">
        <f>IF(AZ179=4,G179,0)</f>
        <v>0</v>
      </c>
      <c r="BE179" s="167">
        <f>IF(AZ179=5,G179,0)</f>
        <v>0</v>
      </c>
      <c r="CA179" s="202">
        <v>1</v>
      </c>
      <c r="CB179" s="202">
        <v>9</v>
      </c>
      <c r="CZ179" s="167">
        <v>1E-05</v>
      </c>
    </row>
    <row r="180" spans="1:15" ht="12.75">
      <c r="A180" s="203"/>
      <c r="B180" s="204"/>
      <c r="C180" s="205" t="s">
        <v>272</v>
      </c>
      <c r="D180" s="206"/>
      <c r="E180" s="206"/>
      <c r="F180" s="206"/>
      <c r="G180" s="207"/>
      <c r="L180" s="208" t="s">
        <v>272</v>
      </c>
      <c r="O180" s="195">
        <v>3</v>
      </c>
    </row>
    <row r="181" spans="1:15" ht="12.75">
      <c r="A181" s="203"/>
      <c r="B181" s="209"/>
      <c r="C181" s="210" t="s">
        <v>113</v>
      </c>
      <c r="D181" s="211"/>
      <c r="E181" s="212">
        <v>20</v>
      </c>
      <c r="F181" s="213"/>
      <c r="G181" s="214"/>
      <c r="M181" s="208" t="s">
        <v>113</v>
      </c>
      <c r="O181" s="195"/>
    </row>
    <row r="182" spans="1:15" ht="12.75">
      <c r="A182" s="203"/>
      <c r="B182" s="209"/>
      <c r="C182" s="210" t="s">
        <v>273</v>
      </c>
      <c r="D182" s="211"/>
      <c r="E182" s="212">
        <v>20</v>
      </c>
      <c r="F182" s="213"/>
      <c r="G182" s="214"/>
      <c r="M182" s="208" t="s">
        <v>273</v>
      </c>
      <c r="O182" s="195"/>
    </row>
    <row r="183" spans="1:104" ht="20.4">
      <c r="A183" s="196">
        <v>46</v>
      </c>
      <c r="B183" s="197" t="s">
        <v>274</v>
      </c>
      <c r="C183" s="198" t="s">
        <v>275</v>
      </c>
      <c r="D183" s="199" t="s">
        <v>127</v>
      </c>
      <c r="E183" s="200">
        <v>50</v>
      </c>
      <c r="F183" s="200">
        <v>0</v>
      </c>
      <c r="G183" s="201">
        <f>E183*F183</f>
        <v>0</v>
      </c>
      <c r="O183" s="195">
        <v>2</v>
      </c>
      <c r="AA183" s="167">
        <v>1</v>
      </c>
      <c r="AB183" s="167">
        <v>9</v>
      </c>
      <c r="AC183" s="167">
        <v>9</v>
      </c>
      <c r="AZ183" s="167">
        <v>4</v>
      </c>
      <c r="BA183" s="167">
        <f>IF(AZ183=1,G183,0)</f>
        <v>0</v>
      </c>
      <c r="BB183" s="167">
        <f>IF(AZ183=2,G183,0)</f>
        <v>0</v>
      </c>
      <c r="BC183" s="167">
        <f>IF(AZ183=3,G183,0)</f>
        <v>0</v>
      </c>
      <c r="BD183" s="167">
        <f>IF(AZ183=4,G183,0)</f>
        <v>0</v>
      </c>
      <c r="BE183" s="167">
        <f>IF(AZ183=5,G183,0)</f>
        <v>0</v>
      </c>
      <c r="CA183" s="202">
        <v>1</v>
      </c>
      <c r="CB183" s="202">
        <v>9</v>
      </c>
      <c r="CZ183" s="167">
        <v>4E-05</v>
      </c>
    </row>
    <row r="184" spans="1:15" ht="12.75">
      <c r="A184" s="203"/>
      <c r="B184" s="204"/>
      <c r="C184" s="205" t="s">
        <v>276</v>
      </c>
      <c r="D184" s="206"/>
      <c r="E184" s="206"/>
      <c r="F184" s="206"/>
      <c r="G184" s="207"/>
      <c r="L184" s="208" t="s">
        <v>276</v>
      </c>
      <c r="O184" s="195">
        <v>3</v>
      </c>
    </row>
    <row r="185" spans="1:15" ht="12.75">
      <c r="A185" s="203"/>
      <c r="B185" s="209"/>
      <c r="C185" s="210" t="s">
        <v>139</v>
      </c>
      <c r="D185" s="211"/>
      <c r="E185" s="212">
        <v>25</v>
      </c>
      <c r="F185" s="213"/>
      <c r="G185" s="214"/>
      <c r="M185" s="208" t="s">
        <v>139</v>
      </c>
      <c r="O185" s="195"/>
    </row>
    <row r="186" spans="1:15" ht="12.75">
      <c r="A186" s="203"/>
      <c r="B186" s="209"/>
      <c r="C186" s="210" t="s">
        <v>140</v>
      </c>
      <c r="D186" s="211"/>
      <c r="E186" s="212">
        <v>25</v>
      </c>
      <c r="F186" s="213"/>
      <c r="G186" s="214"/>
      <c r="M186" s="208" t="s">
        <v>140</v>
      </c>
      <c r="O186" s="195"/>
    </row>
    <row r="187" spans="1:104" ht="20.4">
      <c r="A187" s="196">
        <v>47</v>
      </c>
      <c r="B187" s="197" t="s">
        <v>277</v>
      </c>
      <c r="C187" s="198" t="s">
        <v>278</v>
      </c>
      <c r="D187" s="199" t="s">
        <v>127</v>
      </c>
      <c r="E187" s="200">
        <v>70</v>
      </c>
      <c r="F187" s="200">
        <v>0</v>
      </c>
      <c r="G187" s="201">
        <f>E187*F187</f>
        <v>0</v>
      </c>
      <c r="O187" s="195">
        <v>2</v>
      </c>
      <c r="AA187" s="167">
        <v>1</v>
      </c>
      <c r="AB187" s="167">
        <v>9</v>
      </c>
      <c r="AC187" s="167">
        <v>9</v>
      </c>
      <c r="AZ187" s="167">
        <v>4</v>
      </c>
      <c r="BA187" s="167">
        <f>IF(AZ187=1,G187,0)</f>
        <v>0</v>
      </c>
      <c r="BB187" s="167">
        <f>IF(AZ187=2,G187,0)</f>
        <v>0</v>
      </c>
      <c r="BC187" s="167">
        <f>IF(AZ187=3,G187,0)</f>
        <v>0</v>
      </c>
      <c r="BD187" s="167">
        <f>IF(AZ187=4,G187,0)</f>
        <v>0</v>
      </c>
      <c r="BE187" s="167">
        <f>IF(AZ187=5,G187,0)</f>
        <v>0</v>
      </c>
      <c r="CA187" s="202">
        <v>1</v>
      </c>
      <c r="CB187" s="202">
        <v>9</v>
      </c>
      <c r="CZ187" s="167">
        <v>0.00028</v>
      </c>
    </row>
    <row r="188" spans="1:15" ht="12.75">
      <c r="A188" s="203"/>
      <c r="B188" s="209"/>
      <c r="C188" s="210" t="s">
        <v>279</v>
      </c>
      <c r="D188" s="211"/>
      <c r="E188" s="212">
        <v>70</v>
      </c>
      <c r="F188" s="213"/>
      <c r="G188" s="214"/>
      <c r="M188" s="208" t="s">
        <v>279</v>
      </c>
      <c r="O188" s="195"/>
    </row>
    <row r="189" spans="1:104" ht="20.4">
      <c r="A189" s="196">
        <v>48</v>
      </c>
      <c r="B189" s="197" t="s">
        <v>280</v>
      </c>
      <c r="C189" s="198" t="s">
        <v>281</v>
      </c>
      <c r="D189" s="199" t="s">
        <v>127</v>
      </c>
      <c r="E189" s="200">
        <v>50</v>
      </c>
      <c r="F189" s="200">
        <v>0</v>
      </c>
      <c r="G189" s="201">
        <f>E189*F189</f>
        <v>0</v>
      </c>
      <c r="O189" s="195">
        <v>2</v>
      </c>
      <c r="AA189" s="167">
        <v>1</v>
      </c>
      <c r="AB189" s="167">
        <v>9</v>
      </c>
      <c r="AC189" s="167">
        <v>9</v>
      </c>
      <c r="AZ189" s="167">
        <v>4</v>
      </c>
      <c r="BA189" s="167">
        <f>IF(AZ189=1,G189,0)</f>
        <v>0</v>
      </c>
      <c r="BB189" s="167">
        <f>IF(AZ189=2,G189,0)</f>
        <v>0</v>
      </c>
      <c r="BC189" s="167">
        <f>IF(AZ189=3,G189,0)</f>
        <v>0</v>
      </c>
      <c r="BD189" s="167">
        <f>IF(AZ189=4,G189,0)</f>
        <v>0</v>
      </c>
      <c r="BE189" s="167">
        <f>IF(AZ189=5,G189,0)</f>
        <v>0</v>
      </c>
      <c r="CA189" s="202">
        <v>1</v>
      </c>
      <c r="CB189" s="202">
        <v>9</v>
      </c>
      <c r="CZ189" s="167">
        <v>0.00028</v>
      </c>
    </row>
    <row r="190" spans="1:15" ht="12.75">
      <c r="A190" s="203"/>
      <c r="B190" s="209"/>
      <c r="C190" s="210" t="s">
        <v>282</v>
      </c>
      <c r="D190" s="211"/>
      <c r="E190" s="212">
        <v>50</v>
      </c>
      <c r="F190" s="213"/>
      <c r="G190" s="214"/>
      <c r="M190" s="208" t="s">
        <v>282</v>
      </c>
      <c r="O190" s="195"/>
    </row>
    <row r="191" spans="1:104" ht="20.4">
      <c r="A191" s="196">
        <v>49</v>
      </c>
      <c r="B191" s="197" t="s">
        <v>283</v>
      </c>
      <c r="C191" s="198" t="s">
        <v>284</v>
      </c>
      <c r="D191" s="199" t="s">
        <v>85</v>
      </c>
      <c r="E191" s="200">
        <v>10</v>
      </c>
      <c r="F191" s="200">
        <v>0</v>
      </c>
      <c r="G191" s="201">
        <f>E191*F191</f>
        <v>0</v>
      </c>
      <c r="O191" s="195">
        <v>2</v>
      </c>
      <c r="AA191" s="167">
        <v>1</v>
      </c>
      <c r="AB191" s="167">
        <v>9</v>
      </c>
      <c r="AC191" s="167">
        <v>9</v>
      </c>
      <c r="AZ191" s="167">
        <v>4</v>
      </c>
      <c r="BA191" s="167">
        <f>IF(AZ191=1,G191,0)</f>
        <v>0</v>
      </c>
      <c r="BB191" s="167">
        <f>IF(AZ191=2,G191,0)</f>
        <v>0</v>
      </c>
      <c r="BC191" s="167">
        <f>IF(AZ191=3,G191,0)</f>
        <v>0</v>
      </c>
      <c r="BD191" s="167">
        <f>IF(AZ191=4,G191,0)</f>
        <v>0</v>
      </c>
      <c r="BE191" s="167">
        <f>IF(AZ191=5,G191,0)</f>
        <v>0</v>
      </c>
      <c r="CA191" s="202">
        <v>1</v>
      </c>
      <c r="CB191" s="202">
        <v>9</v>
      </c>
      <c r="CZ191" s="167">
        <v>0.00025</v>
      </c>
    </row>
    <row r="192" spans="1:15" ht="12.75">
      <c r="A192" s="203"/>
      <c r="B192" s="209"/>
      <c r="C192" s="210" t="s">
        <v>91</v>
      </c>
      <c r="D192" s="211"/>
      <c r="E192" s="212">
        <v>5</v>
      </c>
      <c r="F192" s="213"/>
      <c r="G192" s="214"/>
      <c r="M192" s="208" t="s">
        <v>91</v>
      </c>
      <c r="O192" s="195"/>
    </row>
    <row r="193" spans="1:15" ht="12.75">
      <c r="A193" s="203"/>
      <c r="B193" s="209"/>
      <c r="C193" s="210" t="s">
        <v>92</v>
      </c>
      <c r="D193" s="211"/>
      <c r="E193" s="212">
        <v>5</v>
      </c>
      <c r="F193" s="213"/>
      <c r="G193" s="214"/>
      <c r="M193" s="208" t="s">
        <v>92</v>
      </c>
      <c r="O193" s="195"/>
    </row>
    <row r="194" spans="1:104" ht="12.75">
      <c r="A194" s="196">
        <v>50</v>
      </c>
      <c r="B194" s="197" t="s">
        <v>285</v>
      </c>
      <c r="C194" s="198" t="s">
        <v>286</v>
      </c>
      <c r="D194" s="199" t="s">
        <v>85</v>
      </c>
      <c r="E194" s="200">
        <v>1</v>
      </c>
      <c r="F194" s="200">
        <v>0</v>
      </c>
      <c r="G194" s="201">
        <f>E194*F194</f>
        <v>0</v>
      </c>
      <c r="O194" s="195">
        <v>2</v>
      </c>
      <c r="AA194" s="167">
        <v>1</v>
      </c>
      <c r="AB194" s="167">
        <v>9</v>
      </c>
      <c r="AC194" s="167">
        <v>9</v>
      </c>
      <c r="AZ194" s="167">
        <v>4</v>
      </c>
      <c r="BA194" s="167">
        <f>IF(AZ194=1,G194,0)</f>
        <v>0</v>
      </c>
      <c r="BB194" s="167">
        <f>IF(AZ194=2,G194,0)</f>
        <v>0</v>
      </c>
      <c r="BC194" s="167">
        <f>IF(AZ194=3,G194,0)</f>
        <v>0</v>
      </c>
      <c r="BD194" s="167">
        <f>IF(AZ194=4,G194,0)</f>
        <v>0</v>
      </c>
      <c r="BE194" s="167">
        <f>IF(AZ194=5,G194,0)</f>
        <v>0</v>
      </c>
      <c r="CA194" s="202">
        <v>1</v>
      </c>
      <c r="CB194" s="202">
        <v>9</v>
      </c>
      <c r="CZ194" s="167">
        <v>0</v>
      </c>
    </row>
    <row r="195" spans="1:15" ht="12.75">
      <c r="A195" s="203"/>
      <c r="B195" s="209"/>
      <c r="C195" s="210" t="s">
        <v>287</v>
      </c>
      <c r="D195" s="211"/>
      <c r="E195" s="212">
        <v>1</v>
      </c>
      <c r="F195" s="213"/>
      <c r="G195" s="214"/>
      <c r="M195" s="208" t="s">
        <v>287</v>
      </c>
      <c r="O195" s="195"/>
    </row>
    <row r="196" spans="1:104" ht="20.4">
      <c r="A196" s="196">
        <v>51</v>
      </c>
      <c r="B196" s="197" t="s">
        <v>288</v>
      </c>
      <c r="C196" s="198" t="s">
        <v>289</v>
      </c>
      <c r="D196" s="199" t="s">
        <v>127</v>
      </c>
      <c r="E196" s="200">
        <v>1650</v>
      </c>
      <c r="F196" s="200">
        <v>0</v>
      </c>
      <c r="G196" s="201">
        <f>E196*F196</f>
        <v>0</v>
      </c>
      <c r="O196" s="195">
        <v>2</v>
      </c>
      <c r="AA196" s="167">
        <v>1</v>
      </c>
      <c r="AB196" s="167">
        <v>9</v>
      </c>
      <c r="AC196" s="167">
        <v>9</v>
      </c>
      <c r="AZ196" s="167">
        <v>4</v>
      </c>
      <c r="BA196" s="167">
        <f>IF(AZ196=1,G196,0)</f>
        <v>0</v>
      </c>
      <c r="BB196" s="167">
        <f>IF(AZ196=2,G196,0)</f>
        <v>0</v>
      </c>
      <c r="BC196" s="167">
        <f>IF(AZ196=3,G196,0)</f>
        <v>0</v>
      </c>
      <c r="BD196" s="167">
        <f>IF(AZ196=4,G196,0)</f>
        <v>0</v>
      </c>
      <c r="BE196" s="167">
        <f>IF(AZ196=5,G196,0)</f>
        <v>0</v>
      </c>
      <c r="CA196" s="202">
        <v>1</v>
      </c>
      <c r="CB196" s="202">
        <v>9</v>
      </c>
      <c r="CZ196" s="167">
        <v>0.00017</v>
      </c>
    </row>
    <row r="197" spans="1:15" ht="12.75">
      <c r="A197" s="203"/>
      <c r="B197" s="204"/>
      <c r="C197" s="205" t="s">
        <v>290</v>
      </c>
      <c r="D197" s="206"/>
      <c r="E197" s="206"/>
      <c r="F197" s="206"/>
      <c r="G197" s="207"/>
      <c r="L197" s="208" t="s">
        <v>290</v>
      </c>
      <c r="O197" s="195">
        <v>3</v>
      </c>
    </row>
    <row r="198" spans="1:15" ht="12.75">
      <c r="A198" s="203"/>
      <c r="B198" s="209"/>
      <c r="C198" s="210" t="s">
        <v>291</v>
      </c>
      <c r="D198" s="211"/>
      <c r="E198" s="212">
        <v>830</v>
      </c>
      <c r="F198" s="213"/>
      <c r="G198" s="214"/>
      <c r="M198" s="208" t="s">
        <v>291</v>
      </c>
      <c r="O198" s="195"/>
    </row>
    <row r="199" spans="1:15" ht="12.75">
      <c r="A199" s="203"/>
      <c r="B199" s="209"/>
      <c r="C199" s="210" t="s">
        <v>292</v>
      </c>
      <c r="D199" s="211"/>
      <c r="E199" s="212">
        <v>820</v>
      </c>
      <c r="F199" s="213"/>
      <c r="G199" s="214"/>
      <c r="M199" s="208" t="s">
        <v>292</v>
      </c>
      <c r="O199" s="195"/>
    </row>
    <row r="200" spans="1:104" ht="20.4">
      <c r="A200" s="196">
        <v>52</v>
      </c>
      <c r="B200" s="197" t="s">
        <v>293</v>
      </c>
      <c r="C200" s="198" t="s">
        <v>294</v>
      </c>
      <c r="D200" s="199" t="s">
        <v>127</v>
      </c>
      <c r="E200" s="200">
        <v>1250</v>
      </c>
      <c r="F200" s="200">
        <v>0</v>
      </c>
      <c r="G200" s="201">
        <f>E200*F200</f>
        <v>0</v>
      </c>
      <c r="O200" s="195">
        <v>2</v>
      </c>
      <c r="AA200" s="167">
        <v>1</v>
      </c>
      <c r="AB200" s="167">
        <v>9</v>
      </c>
      <c r="AC200" s="167">
        <v>9</v>
      </c>
      <c r="AZ200" s="167">
        <v>4</v>
      </c>
      <c r="BA200" s="167">
        <f>IF(AZ200=1,G200,0)</f>
        <v>0</v>
      </c>
      <c r="BB200" s="167">
        <f>IF(AZ200=2,G200,0)</f>
        <v>0</v>
      </c>
      <c r="BC200" s="167">
        <f>IF(AZ200=3,G200,0)</f>
        <v>0</v>
      </c>
      <c r="BD200" s="167">
        <f>IF(AZ200=4,G200,0)</f>
        <v>0</v>
      </c>
      <c r="BE200" s="167">
        <f>IF(AZ200=5,G200,0)</f>
        <v>0</v>
      </c>
      <c r="CA200" s="202">
        <v>1</v>
      </c>
      <c r="CB200" s="202">
        <v>9</v>
      </c>
      <c r="CZ200" s="167">
        <v>0.00023</v>
      </c>
    </row>
    <row r="201" spans="1:15" ht="12.75">
      <c r="A201" s="203"/>
      <c r="B201" s="204"/>
      <c r="C201" s="205" t="s">
        <v>290</v>
      </c>
      <c r="D201" s="206"/>
      <c r="E201" s="206"/>
      <c r="F201" s="206"/>
      <c r="G201" s="207"/>
      <c r="L201" s="208" t="s">
        <v>290</v>
      </c>
      <c r="O201" s="195">
        <v>3</v>
      </c>
    </row>
    <row r="202" spans="1:15" ht="12.75">
      <c r="A202" s="203"/>
      <c r="B202" s="209"/>
      <c r="C202" s="210" t="s">
        <v>295</v>
      </c>
      <c r="D202" s="211"/>
      <c r="E202" s="212">
        <v>630</v>
      </c>
      <c r="F202" s="213"/>
      <c r="G202" s="214"/>
      <c r="M202" s="208" t="s">
        <v>295</v>
      </c>
      <c r="O202" s="195"/>
    </row>
    <row r="203" spans="1:15" ht="12.75">
      <c r="A203" s="203"/>
      <c r="B203" s="209"/>
      <c r="C203" s="210" t="s">
        <v>296</v>
      </c>
      <c r="D203" s="211"/>
      <c r="E203" s="212">
        <v>620</v>
      </c>
      <c r="F203" s="213"/>
      <c r="G203" s="214"/>
      <c r="M203" s="208" t="s">
        <v>296</v>
      </c>
      <c r="O203" s="195"/>
    </row>
    <row r="204" spans="1:104" ht="20.4">
      <c r="A204" s="196">
        <v>53</v>
      </c>
      <c r="B204" s="197" t="s">
        <v>297</v>
      </c>
      <c r="C204" s="198" t="s">
        <v>298</v>
      </c>
      <c r="D204" s="199" t="s">
        <v>127</v>
      </c>
      <c r="E204" s="200">
        <v>60</v>
      </c>
      <c r="F204" s="200">
        <v>0</v>
      </c>
      <c r="G204" s="201">
        <f>E204*F204</f>
        <v>0</v>
      </c>
      <c r="O204" s="195">
        <v>2</v>
      </c>
      <c r="AA204" s="167">
        <v>1</v>
      </c>
      <c r="AB204" s="167">
        <v>9</v>
      </c>
      <c r="AC204" s="167">
        <v>9</v>
      </c>
      <c r="AZ204" s="167">
        <v>4</v>
      </c>
      <c r="BA204" s="167">
        <f>IF(AZ204=1,G204,0)</f>
        <v>0</v>
      </c>
      <c r="BB204" s="167">
        <f>IF(AZ204=2,G204,0)</f>
        <v>0</v>
      </c>
      <c r="BC204" s="167">
        <f>IF(AZ204=3,G204,0)</f>
        <v>0</v>
      </c>
      <c r="BD204" s="167">
        <f>IF(AZ204=4,G204,0)</f>
        <v>0</v>
      </c>
      <c r="BE204" s="167">
        <f>IF(AZ204=5,G204,0)</f>
        <v>0</v>
      </c>
      <c r="CA204" s="202">
        <v>1</v>
      </c>
      <c r="CB204" s="202">
        <v>9</v>
      </c>
      <c r="CZ204" s="167">
        <v>0.00022</v>
      </c>
    </row>
    <row r="205" spans="1:15" ht="12.75">
      <c r="A205" s="203"/>
      <c r="B205" s="204"/>
      <c r="C205" s="205" t="s">
        <v>290</v>
      </c>
      <c r="D205" s="206"/>
      <c r="E205" s="206"/>
      <c r="F205" s="206"/>
      <c r="G205" s="207"/>
      <c r="L205" s="208" t="s">
        <v>290</v>
      </c>
      <c r="O205" s="195">
        <v>3</v>
      </c>
    </row>
    <row r="206" spans="1:15" ht="12.75">
      <c r="A206" s="203"/>
      <c r="B206" s="209"/>
      <c r="C206" s="210" t="s">
        <v>299</v>
      </c>
      <c r="D206" s="211"/>
      <c r="E206" s="212">
        <v>60</v>
      </c>
      <c r="F206" s="213"/>
      <c r="G206" s="214"/>
      <c r="M206" s="208" t="s">
        <v>299</v>
      </c>
      <c r="O206" s="195"/>
    </row>
    <row r="207" spans="1:104" ht="20.4">
      <c r="A207" s="196">
        <v>54</v>
      </c>
      <c r="B207" s="197" t="s">
        <v>300</v>
      </c>
      <c r="C207" s="198" t="s">
        <v>301</v>
      </c>
      <c r="D207" s="199" t="s">
        <v>127</v>
      </c>
      <c r="E207" s="200">
        <v>20</v>
      </c>
      <c r="F207" s="200">
        <v>0</v>
      </c>
      <c r="G207" s="201">
        <f>E207*F207</f>
        <v>0</v>
      </c>
      <c r="O207" s="195">
        <v>2</v>
      </c>
      <c r="AA207" s="167">
        <v>1</v>
      </c>
      <c r="AB207" s="167">
        <v>9</v>
      </c>
      <c r="AC207" s="167">
        <v>9</v>
      </c>
      <c r="AZ207" s="167">
        <v>4</v>
      </c>
      <c r="BA207" s="167">
        <f>IF(AZ207=1,G207,0)</f>
        <v>0</v>
      </c>
      <c r="BB207" s="167">
        <f>IF(AZ207=2,G207,0)</f>
        <v>0</v>
      </c>
      <c r="BC207" s="167">
        <f>IF(AZ207=3,G207,0)</f>
        <v>0</v>
      </c>
      <c r="BD207" s="167">
        <f>IF(AZ207=4,G207,0)</f>
        <v>0</v>
      </c>
      <c r="BE207" s="167">
        <f>IF(AZ207=5,G207,0)</f>
        <v>0</v>
      </c>
      <c r="CA207" s="202">
        <v>1</v>
      </c>
      <c r="CB207" s="202">
        <v>9</v>
      </c>
      <c r="CZ207" s="167">
        <v>0.00043</v>
      </c>
    </row>
    <row r="208" spans="1:15" ht="12.75">
      <c r="A208" s="203"/>
      <c r="B208" s="204"/>
      <c r="C208" s="205" t="s">
        <v>290</v>
      </c>
      <c r="D208" s="206"/>
      <c r="E208" s="206"/>
      <c r="F208" s="206"/>
      <c r="G208" s="207"/>
      <c r="L208" s="208" t="s">
        <v>290</v>
      </c>
      <c r="O208" s="195">
        <v>3</v>
      </c>
    </row>
    <row r="209" spans="1:15" ht="12.75">
      <c r="A209" s="203"/>
      <c r="B209" s="209"/>
      <c r="C209" s="210" t="s">
        <v>116</v>
      </c>
      <c r="D209" s="211"/>
      <c r="E209" s="212">
        <v>20</v>
      </c>
      <c r="F209" s="213"/>
      <c r="G209" s="214"/>
      <c r="M209" s="208" t="s">
        <v>116</v>
      </c>
      <c r="O209" s="195"/>
    </row>
    <row r="210" spans="1:104" ht="20.4">
      <c r="A210" s="196">
        <v>55</v>
      </c>
      <c r="B210" s="197" t="s">
        <v>302</v>
      </c>
      <c r="C210" s="198" t="s">
        <v>303</v>
      </c>
      <c r="D210" s="199" t="s">
        <v>127</v>
      </c>
      <c r="E210" s="200">
        <v>80</v>
      </c>
      <c r="F210" s="200">
        <v>0</v>
      </c>
      <c r="G210" s="201">
        <f>E210*F210</f>
        <v>0</v>
      </c>
      <c r="O210" s="195">
        <v>2</v>
      </c>
      <c r="AA210" s="167">
        <v>1</v>
      </c>
      <c r="AB210" s="167">
        <v>9</v>
      </c>
      <c r="AC210" s="167">
        <v>9</v>
      </c>
      <c r="AZ210" s="167">
        <v>4</v>
      </c>
      <c r="BA210" s="167">
        <f>IF(AZ210=1,G210,0)</f>
        <v>0</v>
      </c>
      <c r="BB210" s="167">
        <f>IF(AZ210=2,G210,0)</f>
        <v>0</v>
      </c>
      <c r="BC210" s="167">
        <f>IF(AZ210=3,G210,0)</f>
        <v>0</v>
      </c>
      <c r="BD210" s="167">
        <f>IF(AZ210=4,G210,0)</f>
        <v>0</v>
      </c>
      <c r="BE210" s="167">
        <f>IF(AZ210=5,G210,0)</f>
        <v>0</v>
      </c>
      <c r="CA210" s="202">
        <v>1</v>
      </c>
      <c r="CB210" s="202">
        <v>9</v>
      </c>
      <c r="CZ210" s="167">
        <v>0.0008</v>
      </c>
    </row>
    <row r="211" spans="1:15" ht="12.75">
      <c r="A211" s="203"/>
      <c r="B211" s="204"/>
      <c r="C211" s="205" t="s">
        <v>290</v>
      </c>
      <c r="D211" s="206"/>
      <c r="E211" s="206"/>
      <c r="F211" s="206"/>
      <c r="G211" s="207"/>
      <c r="L211" s="208" t="s">
        <v>290</v>
      </c>
      <c r="O211" s="195">
        <v>3</v>
      </c>
    </row>
    <row r="212" spans="1:15" ht="12.75">
      <c r="A212" s="203"/>
      <c r="B212" s="209"/>
      <c r="C212" s="210" t="s">
        <v>304</v>
      </c>
      <c r="D212" s="211"/>
      <c r="E212" s="212">
        <v>80</v>
      </c>
      <c r="F212" s="213"/>
      <c r="G212" s="214"/>
      <c r="M212" s="208" t="s">
        <v>304</v>
      </c>
      <c r="O212" s="195"/>
    </row>
    <row r="213" spans="1:104" ht="12.75">
      <c r="A213" s="196">
        <v>56</v>
      </c>
      <c r="B213" s="197" t="s">
        <v>305</v>
      </c>
      <c r="C213" s="198" t="s">
        <v>306</v>
      </c>
      <c r="D213" s="199" t="s">
        <v>85</v>
      </c>
      <c r="E213" s="200">
        <v>12</v>
      </c>
      <c r="F213" s="200">
        <v>0</v>
      </c>
      <c r="G213" s="201">
        <f>E213*F213</f>
        <v>0</v>
      </c>
      <c r="O213" s="195">
        <v>2</v>
      </c>
      <c r="AA213" s="167">
        <v>1</v>
      </c>
      <c r="AB213" s="167">
        <v>7</v>
      </c>
      <c r="AC213" s="167">
        <v>7</v>
      </c>
      <c r="AZ213" s="167">
        <v>4</v>
      </c>
      <c r="BA213" s="167">
        <f>IF(AZ213=1,G213,0)</f>
        <v>0</v>
      </c>
      <c r="BB213" s="167">
        <f>IF(AZ213=2,G213,0)</f>
        <v>0</v>
      </c>
      <c r="BC213" s="167">
        <f>IF(AZ213=3,G213,0)</f>
        <v>0</v>
      </c>
      <c r="BD213" s="167">
        <f>IF(AZ213=4,G213,0)</f>
        <v>0</v>
      </c>
      <c r="BE213" s="167">
        <f>IF(AZ213=5,G213,0)</f>
        <v>0</v>
      </c>
      <c r="CA213" s="202">
        <v>1</v>
      </c>
      <c r="CB213" s="202">
        <v>7</v>
      </c>
      <c r="CZ213" s="167">
        <v>0</v>
      </c>
    </row>
    <row r="214" spans="1:15" ht="12.75">
      <c r="A214" s="203"/>
      <c r="B214" s="204"/>
      <c r="C214" s="205" t="s">
        <v>307</v>
      </c>
      <c r="D214" s="206"/>
      <c r="E214" s="206"/>
      <c r="F214" s="206"/>
      <c r="G214" s="207"/>
      <c r="L214" s="208" t="s">
        <v>307</v>
      </c>
      <c r="O214" s="195">
        <v>3</v>
      </c>
    </row>
    <row r="215" spans="1:15" ht="12.75">
      <c r="A215" s="203"/>
      <c r="B215" s="209"/>
      <c r="C215" s="210" t="s">
        <v>209</v>
      </c>
      <c r="D215" s="211"/>
      <c r="E215" s="212">
        <v>6</v>
      </c>
      <c r="F215" s="213"/>
      <c r="G215" s="214"/>
      <c r="M215" s="208" t="s">
        <v>209</v>
      </c>
      <c r="O215" s="195"/>
    </row>
    <row r="216" spans="1:15" ht="12.75">
      <c r="A216" s="203"/>
      <c r="B216" s="209"/>
      <c r="C216" s="210" t="s">
        <v>210</v>
      </c>
      <c r="D216" s="211"/>
      <c r="E216" s="212">
        <v>6</v>
      </c>
      <c r="F216" s="213"/>
      <c r="G216" s="214"/>
      <c r="M216" s="208" t="s">
        <v>210</v>
      </c>
      <c r="O216" s="195"/>
    </row>
    <row r="217" spans="1:104" ht="12.75">
      <c r="A217" s="196">
        <v>57</v>
      </c>
      <c r="B217" s="197" t="s">
        <v>308</v>
      </c>
      <c r="C217" s="198" t="s">
        <v>309</v>
      </c>
      <c r="D217" s="199" t="s">
        <v>127</v>
      </c>
      <c r="E217" s="200">
        <v>40</v>
      </c>
      <c r="F217" s="200">
        <v>0</v>
      </c>
      <c r="G217" s="201">
        <f>E217*F217</f>
        <v>0</v>
      </c>
      <c r="O217" s="195">
        <v>2</v>
      </c>
      <c r="AA217" s="167">
        <v>3</v>
      </c>
      <c r="AB217" s="167">
        <v>9</v>
      </c>
      <c r="AC217" s="167">
        <v>34111110</v>
      </c>
      <c r="AZ217" s="167">
        <v>3</v>
      </c>
      <c r="BA217" s="167">
        <f>IF(AZ217=1,G217,0)</f>
        <v>0</v>
      </c>
      <c r="BB217" s="167">
        <f>IF(AZ217=2,G217,0)</f>
        <v>0</v>
      </c>
      <c r="BC217" s="167">
        <f>IF(AZ217=3,G217,0)</f>
        <v>0</v>
      </c>
      <c r="BD217" s="167">
        <f>IF(AZ217=4,G217,0)</f>
        <v>0</v>
      </c>
      <c r="BE217" s="167">
        <f>IF(AZ217=5,G217,0)</f>
        <v>0</v>
      </c>
      <c r="CA217" s="202">
        <v>3</v>
      </c>
      <c r="CB217" s="202">
        <v>9</v>
      </c>
      <c r="CZ217" s="167">
        <v>0.00026</v>
      </c>
    </row>
    <row r="218" spans="1:15" ht="12.75">
      <c r="A218" s="203"/>
      <c r="B218" s="204"/>
      <c r="C218" s="205" t="s">
        <v>310</v>
      </c>
      <c r="D218" s="206"/>
      <c r="E218" s="206"/>
      <c r="F218" s="206"/>
      <c r="G218" s="207"/>
      <c r="L218" s="208" t="s">
        <v>310</v>
      </c>
      <c r="O218" s="195">
        <v>3</v>
      </c>
    </row>
    <row r="219" spans="1:15" ht="12.75">
      <c r="A219" s="203"/>
      <c r="B219" s="209"/>
      <c r="C219" s="210" t="s">
        <v>311</v>
      </c>
      <c r="D219" s="211"/>
      <c r="E219" s="212">
        <v>40</v>
      </c>
      <c r="F219" s="213"/>
      <c r="G219" s="214"/>
      <c r="M219" s="208" t="s">
        <v>311</v>
      </c>
      <c r="O219" s="195"/>
    </row>
    <row r="220" spans="1:104" ht="12.75">
      <c r="A220" s="196">
        <v>58</v>
      </c>
      <c r="B220" s="197" t="s">
        <v>312</v>
      </c>
      <c r="C220" s="198" t="s">
        <v>313</v>
      </c>
      <c r="D220" s="199" t="s">
        <v>85</v>
      </c>
      <c r="E220" s="200">
        <v>1</v>
      </c>
      <c r="F220" s="200">
        <v>0</v>
      </c>
      <c r="G220" s="201">
        <f>E220*F220</f>
        <v>0</v>
      </c>
      <c r="O220" s="195">
        <v>2</v>
      </c>
      <c r="AA220" s="167">
        <v>3</v>
      </c>
      <c r="AB220" s="167">
        <v>9</v>
      </c>
      <c r="AC220" s="167">
        <v>35712210</v>
      </c>
      <c r="AZ220" s="167">
        <v>3</v>
      </c>
      <c r="BA220" s="167">
        <f>IF(AZ220=1,G220,0)</f>
        <v>0</v>
      </c>
      <c r="BB220" s="167">
        <f>IF(AZ220=2,G220,0)</f>
        <v>0</v>
      </c>
      <c r="BC220" s="167">
        <f>IF(AZ220=3,G220,0)</f>
        <v>0</v>
      </c>
      <c r="BD220" s="167">
        <f>IF(AZ220=4,G220,0)</f>
        <v>0</v>
      </c>
      <c r="BE220" s="167">
        <f>IF(AZ220=5,G220,0)</f>
        <v>0</v>
      </c>
      <c r="CA220" s="202">
        <v>3</v>
      </c>
      <c r="CB220" s="202">
        <v>9</v>
      </c>
      <c r="CZ220" s="167">
        <v>0.093</v>
      </c>
    </row>
    <row r="221" spans="1:15" ht="12.75">
      <c r="A221" s="203"/>
      <c r="B221" s="204"/>
      <c r="C221" s="205" t="s">
        <v>314</v>
      </c>
      <c r="D221" s="206"/>
      <c r="E221" s="206"/>
      <c r="F221" s="206"/>
      <c r="G221" s="207"/>
      <c r="L221" s="208" t="s">
        <v>314</v>
      </c>
      <c r="O221" s="195">
        <v>3</v>
      </c>
    </row>
    <row r="222" spans="1:104" ht="12.75">
      <c r="A222" s="196">
        <v>59</v>
      </c>
      <c r="B222" s="197" t="s">
        <v>315</v>
      </c>
      <c r="C222" s="198" t="s">
        <v>316</v>
      </c>
      <c r="D222" s="199" t="s">
        <v>85</v>
      </c>
      <c r="E222" s="200">
        <v>1</v>
      </c>
      <c r="F222" s="200">
        <v>0</v>
      </c>
      <c r="G222" s="201">
        <f>E222*F222</f>
        <v>0</v>
      </c>
      <c r="O222" s="195">
        <v>2</v>
      </c>
      <c r="AA222" s="167">
        <v>3</v>
      </c>
      <c r="AB222" s="167">
        <v>9</v>
      </c>
      <c r="AC222" s="167">
        <v>35712211</v>
      </c>
      <c r="AZ222" s="167">
        <v>3</v>
      </c>
      <c r="BA222" s="167">
        <f>IF(AZ222=1,G222,0)</f>
        <v>0</v>
      </c>
      <c r="BB222" s="167">
        <f>IF(AZ222=2,G222,0)</f>
        <v>0</v>
      </c>
      <c r="BC222" s="167">
        <f>IF(AZ222=3,G222,0)</f>
        <v>0</v>
      </c>
      <c r="BD222" s="167">
        <f>IF(AZ222=4,G222,0)</f>
        <v>0</v>
      </c>
      <c r="BE222" s="167">
        <f>IF(AZ222=5,G222,0)</f>
        <v>0</v>
      </c>
      <c r="CA222" s="202">
        <v>3</v>
      </c>
      <c r="CB222" s="202">
        <v>9</v>
      </c>
      <c r="CZ222" s="167">
        <v>0.1</v>
      </c>
    </row>
    <row r="223" spans="1:15" ht="12.75">
      <c r="A223" s="203"/>
      <c r="B223" s="204"/>
      <c r="C223" s="205" t="s">
        <v>314</v>
      </c>
      <c r="D223" s="206"/>
      <c r="E223" s="206"/>
      <c r="F223" s="206"/>
      <c r="G223" s="207"/>
      <c r="L223" s="208" t="s">
        <v>314</v>
      </c>
      <c r="O223" s="195">
        <v>3</v>
      </c>
    </row>
    <row r="224" spans="1:104" ht="12.75">
      <c r="A224" s="196">
        <v>60</v>
      </c>
      <c r="B224" s="197" t="s">
        <v>317</v>
      </c>
      <c r="C224" s="198" t="s">
        <v>318</v>
      </c>
      <c r="D224" s="199" t="s">
        <v>85</v>
      </c>
      <c r="E224" s="200">
        <v>1</v>
      </c>
      <c r="F224" s="200">
        <v>0</v>
      </c>
      <c r="G224" s="201">
        <f>E224*F224</f>
        <v>0</v>
      </c>
      <c r="O224" s="195">
        <v>2</v>
      </c>
      <c r="AA224" s="167">
        <v>3</v>
      </c>
      <c r="AB224" s="167">
        <v>9</v>
      </c>
      <c r="AC224" s="167">
        <v>35712214</v>
      </c>
      <c r="AZ224" s="167">
        <v>3</v>
      </c>
      <c r="BA224" s="167">
        <f>IF(AZ224=1,G224,0)</f>
        <v>0</v>
      </c>
      <c r="BB224" s="167">
        <f>IF(AZ224=2,G224,0)</f>
        <v>0</v>
      </c>
      <c r="BC224" s="167">
        <f>IF(AZ224=3,G224,0)</f>
        <v>0</v>
      </c>
      <c r="BD224" s="167">
        <f>IF(AZ224=4,G224,0)</f>
        <v>0</v>
      </c>
      <c r="BE224" s="167">
        <f>IF(AZ224=5,G224,0)</f>
        <v>0</v>
      </c>
      <c r="CA224" s="202">
        <v>3</v>
      </c>
      <c r="CB224" s="202">
        <v>9</v>
      </c>
      <c r="CZ224" s="167">
        <v>0.098</v>
      </c>
    </row>
    <row r="225" spans="1:15" ht="12.75">
      <c r="A225" s="203"/>
      <c r="B225" s="204"/>
      <c r="C225" s="205" t="s">
        <v>314</v>
      </c>
      <c r="D225" s="206"/>
      <c r="E225" s="206"/>
      <c r="F225" s="206"/>
      <c r="G225" s="207"/>
      <c r="L225" s="208" t="s">
        <v>314</v>
      </c>
      <c r="O225" s="195">
        <v>3</v>
      </c>
    </row>
    <row r="226" spans="1:104" ht="12.75">
      <c r="A226" s="196">
        <v>61</v>
      </c>
      <c r="B226" s="197" t="s">
        <v>319</v>
      </c>
      <c r="C226" s="198" t="s">
        <v>320</v>
      </c>
      <c r="D226" s="199" t="s">
        <v>85</v>
      </c>
      <c r="E226" s="200">
        <v>1</v>
      </c>
      <c r="F226" s="200">
        <v>0</v>
      </c>
      <c r="G226" s="201">
        <f>E226*F226</f>
        <v>0</v>
      </c>
      <c r="O226" s="195">
        <v>2</v>
      </c>
      <c r="AA226" s="167">
        <v>3</v>
      </c>
      <c r="AB226" s="167">
        <v>9</v>
      </c>
      <c r="AC226" s="167">
        <v>35712215</v>
      </c>
      <c r="AZ226" s="167">
        <v>3</v>
      </c>
      <c r="BA226" s="167">
        <f>IF(AZ226=1,G226,0)</f>
        <v>0</v>
      </c>
      <c r="BB226" s="167">
        <f>IF(AZ226=2,G226,0)</f>
        <v>0</v>
      </c>
      <c r="BC226" s="167">
        <f>IF(AZ226=3,G226,0)</f>
        <v>0</v>
      </c>
      <c r="BD226" s="167">
        <f>IF(AZ226=4,G226,0)</f>
        <v>0</v>
      </c>
      <c r="BE226" s="167">
        <f>IF(AZ226=5,G226,0)</f>
        <v>0</v>
      </c>
      <c r="CA226" s="202">
        <v>3</v>
      </c>
      <c r="CB226" s="202">
        <v>9</v>
      </c>
      <c r="CZ226" s="167">
        <v>0.102</v>
      </c>
    </row>
    <row r="227" spans="1:15" ht="12.75">
      <c r="A227" s="203"/>
      <c r="B227" s="204"/>
      <c r="C227" s="205" t="s">
        <v>314</v>
      </c>
      <c r="D227" s="206"/>
      <c r="E227" s="206"/>
      <c r="F227" s="206"/>
      <c r="G227" s="207"/>
      <c r="L227" s="208" t="s">
        <v>314</v>
      </c>
      <c r="O227" s="195">
        <v>3</v>
      </c>
    </row>
    <row r="228" spans="1:57" ht="12.75">
      <c r="A228" s="215"/>
      <c r="B228" s="216" t="s">
        <v>73</v>
      </c>
      <c r="C228" s="217" t="str">
        <f>CONCATENATE(B73," ",C73)</f>
        <v>M21 Elektromontáže</v>
      </c>
      <c r="D228" s="218"/>
      <c r="E228" s="219"/>
      <c r="F228" s="220"/>
      <c r="G228" s="221">
        <f>SUM(G73:G227)</f>
        <v>0</v>
      </c>
      <c r="O228" s="195">
        <v>4</v>
      </c>
      <c r="BA228" s="222">
        <f>SUM(BA73:BA227)</f>
        <v>0</v>
      </c>
      <c r="BB228" s="222">
        <f>SUM(BB73:BB227)</f>
        <v>0</v>
      </c>
      <c r="BC228" s="222">
        <f>SUM(BC73:BC227)</f>
        <v>0</v>
      </c>
      <c r="BD228" s="222">
        <f>SUM(BD73:BD227)</f>
        <v>0</v>
      </c>
      <c r="BE228" s="222">
        <f>SUM(BE73:BE227)</f>
        <v>0</v>
      </c>
    </row>
    <row r="229" ht="12.75">
      <c r="E229" s="167"/>
    </row>
    <row r="230" ht="12.75">
      <c r="E230" s="167"/>
    </row>
    <row r="231" ht="12.75">
      <c r="E231" s="167"/>
    </row>
    <row r="232" ht="12.75">
      <c r="E232" s="167"/>
    </row>
    <row r="233" ht="12.75">
      <c r="E233" s="167"/>
    </row>
    <row r="234" ht="12.75">
      <c r="E234" s="167"/>
    </row>
    <row r="235" ht="12.75">
      <c r="E235" s="167"/>
    </row>
    <row r="236" ht="12.75">
      <c r="E236" s="167"/>
    </row>
    <row r="237" ht="12.75">
      <c r="E237" s="167"/>
    </row>
    <row r="238" ht="12.75">
      <c r="E238" s="167"/>
    </row>
    <row r="239" ht="12.75">
      <c r="E239" s="167"/>
    </row>
    <row r="240" ht="12.75">
      <c r="E240" s="167"/>
    </row>
    <row r="241" ht="12.75">
      <c r="E241" s="167"/>
    </row>
    <row r="242" ht="12.75">
      <c r="E242" s="167"/>
    </row>
    <row r="243" ht="12.75">
      <c r="E243" s="167"/>
    </row>
    <row r="244" ht="12.75">
      <c r="E244" s="167"/>
    </row>
    <row r="245" ht="12.75">
      <c r="E245" s="167"/>
    </row>
    <row r="246" ht="12.75">
      <c r="E246" s="167"/>
    </row>
    <row r="247" ht="12.75">
      <c r="E247" s="167"/>
    </row>
    <row r="248" ht="12.75">
      <c r="E248" s="167"/>
    </row>
    <row r="249" ht="12.75">
      <c r="E249" s="167"/>
    </row>
    <row r="250" ht="12.75">
      <c r="E250" s="167"/>
    </row>
    <row r="251" ht="12.75">
      <c r="E251" s="167"/>
    </row>
    <row r="252" spans="1:7" ht="12.75">
      <c r="A252" s="223"/>
      <c r="B252" s="223"/>
      <c r="C252" s="223"/>
      <c r="D252" s="223"/>
      <c r="E252" s="223"/>
      <c r="F252" s="223"/>
      <c r="G252" s="223"/>
    </row>
    <row r="253" spans="1:7" ht="12.75">
      <c r="A253" s="223"/>
      <c r="B253" s="223"/>
      <c r="C253" s="223"/>
      <c r="D253" s="223"/>
      <c r="E253" s="223"/>
      <c r="F253" s="223"/>
      <c r="G253" s="223"/>
    </row>
    <row r="254" spans="1:7" ht="12.75">
      <c r="A254" s="223"/>
      <c r="B254" s="223"/>
      <c r="C254" s="223"/>
      <c r="D254" s="223"/>
      <c r="E254" s="223"/>
      <c r="F254" s="223"/>
      <c r="G254" s="223"/>
    </row>
    <row r="255" spans="1:7" ht="12.75">
      <c r="A255" s="223"/>
      <c r="B255" s="223"/>
      <c r="C255" s="223"/>
      <c r="D255" s="223"/>
      <c r="E255" s="223"/>
      <c r="F255" s="223"/>
      <c r="G255" s="223"/>
    </row>
    <row r="256" ht="12.75">
      <c r="E256" s="167"/>
    </row>
    <row r="257" ht="12.75">
      <c r="E257" s="167"/>
    </row>
    <row r="258" ht="12.75">
      <c r="E258" s="167"/>
    </row>
    <row r="259" ht="12.75">
      <c r="E259" s="167"/>
    </row>
    <row r="260" ht="12.75">
      <c r="E260" s="167"/>
    </row>
    <row r="261" ht="12.75">
      <c r="E261" s="167"/>
    </row>
    <row r="262" ht="12.75">
      <c r="E262" s="167"/>
    </row>
    <row r="263" ht="12.75">
      <c r="E263" s="167"/>
    </row>
    <row r="264" ht="12.75">
      <c r="E264" s="167"/>
    </row>
    <row r="265" ht="12.75">
      <c r="E265" s="167"/>
    </row>
    <row r="266" ht="12.75">
      <c r="E266" s="167"/>
    </row>
    <row r="267" ht="12.75">
      <c r="E267" s="167"/>
    </row>
    <row r="268" ht="12.75">
      <c r="E268" s="167"/>
    </row>
    <row r="269" ht="12.75">
      <c r="E269" s="167"/>
    </row>
    <row r="270" ht="12.75">
      <c r="E270" s="167"/>
    </row>
    <row r="271" ht="12.75">
      <c r="E271" s="167"/>
    </row>
    <row r="272" ht="12.75">
      <c r="E272" s="167"/>
    </row>
    <row r="273" ht="12.75">
      <c r="E273" s="167"/>
    </row>
    <row r="274" ht="12.75">
      <c r="E274" s="167"/>
    </row>
    <row r="275" ht="12.75">
      <c r="E275" s="167"/>
    </row>
    <row r="276" ht="12.75">
      <c r="E276" s="167"/>
    </row>
    <row r="277" ht="12.75">
      <c r="E277" s="167"/>
    </row>
    <row r="278" ht="12.75">
      <c r="E278" s="167"/>
    </row>
    <row r="279" ht="12.75">
      <c r="E279" s="167"/>
    </row>
    <row r="280" ht="12.75">
      <c r="E280" s="167"/>
    </row>
    <row r="281" ht="12.75">
      <c r="E281" s="167"/>
    </row>
    <row r="282" ht="12.75">
      <c r="E282" s="167"/>
    </row>
    <row r="283" ht="12.75">
      <c r="E283" s="167"/>
    </row>
    <row r="284" ht="12.75">
      <c r="E284" s="167"/>
    </row>
    <row r="285" ht="12.75">
      <c r="E285" s="167"/>
    </row>
    <row r="286" ht="12.75">
      <c r="E286" s="167"/>
    </row>
    <row r="287" spans="1:2" ht="12.75">
      <c r="A287" s="224"/>
      <c r="B287" s="224"/>
    </row>
    <row r="288" spans="1:7" ht="12.75">
      <c r="A288" s="223"/>
      <c r="B288" s="223"/>
      <c r="C288" s="226"/>
      <c r="D288" s="226"/>
      <c r="E288" s="227"/>
      <c r="F288" s="226"/>
      <c r="G288" s="228"/>
    </row>
    <row r="289" spans="1:7" ht="12.75">
      <c r="A289" s="229"/>
      <c r="B289" s="229"/>
      <c r="C289" s="223"/>
      <c r="D289" s="223"/>
      <c r="E289" s="230"/>
      <c r="F289" s="223"/>
      <c r="G289" s="223"/>
    </row>
    <row r="290" spans="1:7" ht="12.75">
      <c r="A290" s="223"/>
      <c r="B290" s="223"/>
      <c r="C290" s="223"/>
      <c r="D290" s="223"/>
      <c r="E290" s="230"/>
      <c r="F290" s="223"/>
      <c r="G290" s="223"/>
    </row>
    <row r="291" spans="1:7" ht="12.75">
      <c r="A291" s="223"/>
      <c r="B291" s="223"/>
      <c r="C291" s="223"/>
      <c r="D291" s="223"/>
      <c r="E291" s="230"/>
      <c r="F291" s="223"/>
      <c r="G291" s="223"/>
    </row>
    <row r="292" spans="1:7" ht="12.75">
      <c r="A292" s="223"/>
      <c r="B292" s="223"/>
      <c r="C292" s="223"/>
      <c r="D292" s="223"/>
      <c r="E292" s="230"/>
      <c r="F292" s="223"/>
      <c r="G292" s="223"/>
    </row>
    <row r="293" spans="1:7" ht="12.75">
      <c r="A293" s="223"/>
      <c r="B293" s="223"/>
      <c r="C293" s="223"/>
      <c r="D293" s="223"/>
      <c r="E293" s="230"/>
      <c r="F293" s="223"/>
      <c r="G293" s="223"/>
    </row>
    <row r="294" spans="1:7" ht="12.75">
      <c r="A294" s="223"/>
      <c r="B294" s="223"/>
      <c r="C294" s="223"/>
      <c r="D294" s="223"/>
      <c r="E294" s="230"/>
      <c r="F294" s="223"/>
      <c r="G294" s="223"/>
    </row>
    <row r="295" spans="1:7" ht="12.75">
      <c r="A295" s="223"/>
      <c r="B295" s="223"/>
      <c r="C295" s="223"/>
      <c r="D295" s="223"/>
      <c r="E295" s="230"/>
      <c r="F295" s="223"/>
      <c r="G295" s="223"/>
    </row>
    <row r="296" spans="1:7" ht="12.75">
      <c r="A296" s="223"/>
      <c r="B296" s="223"/>
      <c r="C296" s="223"/>
      <c r="D296" s="223"/>
      <c r="E296" s="230"/>
      <c r="F296" s="223"/>
      <c r="G296" s="223"/>
    </row>
    <row r="297" spans="1:7" ht="12.75">
      <c r="A297" s="223"/>
      <c r="B297" s="223"/>
      <c r="C297" s="223"/>
      <c r="D297" s="223"/>
      <c r="E297" s="230"/>
      <c r="F297" s="223"/>
      <c r="G297" s="223"/>
    </row>
    <row r="298" spans="1:7" ht="12.75">
      <c r="A298" s="223"/>
      <c r="B298" s="223"/>
      <c r="C298" s="223"/>
      <c r="D298" s="223"/>
      <c r="E298" s="230"/>
      <c r="F298" s="223"/>
      <c r="G298" s="223"/>
    </row>
    <row r="299" spans="1:7" ht="12.75">
      <c r="A299" s="223"/>
      <c r="B299" s="223"/>
      <c r="C299" s="223"/>
      <c r="D299" s="223"/>
      <c r="E299" s="230"/>
      <c r="F299" s="223"/>
      <c r="G299" s="223"/>
    </row>
    <row r="300" spans="1:7" ht="12.75">
      <c r="A300" s="223"/>
      <c r="B300" s="223"/>
      <c r="C300" s="223"/>
      <c r="D300" s="223"/>
      <c r="E300" s="230"/>
      <c r="F300" s="223"/>
      <c r="G300" s="223"/>
    </row>
    <row r="301" spans="1:7" ht="12.75">
      <c r="A301" s="223"/>
      <c r="B301" s="223"/>
      <c r="C301" s="223"/>
      <c r="D301" s="223"/>
      <c r="E301" s="230"/>
      <c r="F301" s="223"/>
      <c r="G301" s="223"/>
    </row>
  </sheetData>
  <mergeCells count="151">
    <mergeCell ref="C218:G218"/>
    <mergeCell ref="C219:D219"/>
    <mergeCell ref="C221:G221"/>
    <mergeCell ref="C223:G223"/>
    <mergeCell ref="C225:G225"/>
    <mergeCell ref="C227:G227"/>
    <mergeCell ref="C209:D209"/>
    <mergeCell ref="C211:G211"/>
    <mergeCell ref="C212:D212"/>
    <mergeCell ref="C214:G214"/>
    <mergeCell ref="C215:D215"/>
    <mergeCell ref="C216:D216"/>
    <mergeCell ref="C201:G201"/>
    <mergeCell ref="C202:D202"/>
    <mergeCell ref="C203:D203"/>
    <mergeCell ref="C205:G205"/>
    <mergeCell ref="C206:D206"/>
    <mergeCell ref="C208:G208"/>
    <mergeCell ref="C192:D192"/>
    <mergeCell ref="C193:D193"/>
    <mergeCell ref="C195:D195"/>
    <mergeCell ref="C197:G197"/>
    <mergeCell ref="C198:D198"/>
    <mergeCell ref="C199:D199"/>
    <mergeCell ref="C182:D182"/>
    <mergeCell ref="C184:G184"/>
    <mergeCell ref="C185:D185"/>
    <mergeCell ref="C186:D186"/>
    <mergeCell ref="C188:D188"/>
    <mergeCell ref="C190:D190"/>
    <mergeCell ref="C175:G175"/>
    <mergeCell ref="C176:G176"/>
    <mergeCell ref="C177:D177"/>
    <mergeCell ref="C178:D178"/>
    <mergeCell ref="C180:G180"/>
    <mergeCell ref="C181:D181"/>
    <mergeCell ref="C166:G166"/>
    <mergeCell ref="C167:D167"/>
    <mergeCell ref="C169:G169"/>
    <mergeCell ref="C170:D170"/>
    <mergeCell ref="C172:G172"/>
    <mergeCell ref="C173:D173"/>
    <mergeCell ref="C157:D157"/>
    <mergeCell ref="C159:G159"/>
    <mergeCell ref="C160:D160"/>
    <mergeCell ref="C162:G162"/>
    <mergeCell ref="C163:D163"/>
    <mergeCell ref="C164:D164"/>
    <mergeCell ref="C149:D149"/>
    <mergeCell ref="C150:D150"/>
    <mergeCell ref="C152:G152"/>
    <mergeCell ref="C153:D153"/>
    <mergeCell ref="C154:D154"/>
    <mergeCell ref="C156:G156"/>
    <mergeCell ref="C141:G141"/>
    <mergeCell ref="C142:D142"/>
    <mergeCell ref="C143:D143"/>
    <mergeCell ref="C145:G145"/>
    <mergeCell ref="C146:D146"/>
    <mergeCell ref="C147:D147"/>
    <mergeCell ref="C133:G133"/>
    <mergeCell ref="C134:D134"/>
    <mergeCell ref="C135:D135"/>
    <mergeCell ref="C137:G137"/>
    <mergeCell ref="C138:D138"/>
    <mergeCell ref="C139:D139"/>
    <mergeCell ref="C125:G125"/>
    <mergeCell ref="C126:D126"/>
    <mergeCell ref="C127:D127"/>
    <mergeCell ref="C129:G129"/>
    <mergeCell ref="C130:D130"/>
    <mergeCell ref="C131:D131"/>
    <mergeCell ref="C117:G117"/>
    <mergeCell ref="C118:D118"/>
    <mergeCell ref="C119:D119"/>
    <mergeCell ref="C121:G121"/>
    <mergeCell ref="C122:D122"/>
    <mergeCell ref="C123:D123"/>
    <mergeCell ref="C109:G109"/>
    <mergeCell ref="C110:D110"/>
    <mergeCell ref="C111:D111"/>
    <mergeCell ref="C113:G113"/>
    <mergeCell ref="C114:D114"/>
    <mergeCell ref="C115:D115"/>
    <mergeCell ref="C101:D101"/>
    <mergeCell ref="C102:D102"/>
    <mergeCell ref="C103:D103"/>
    <mergeCell ref="C105:G105"/>
    <mergeCell ref="C106:D106"/>
    <mergeCell ref="C107:D107"/>
    <mergeCell ref="C93:D93"/>
    <mergeCell ref="C95:D95"/>
    <mergeCell ref="C96:D96"/>
    <mergeCell ref="C97:D97"/>
    <mergeCell ref="C98:D98"/>
    <mergeCell ref="C100:D100"/>
    <mergeCell ref="C85:D85"/>
    <mergeCell ref="C87:G87"/>
    <mergeCell ref="C88:D88"/>
    <mergeCell ref="C89:D89"/>
    <mergeCell ref="C91:G91"/>
    <mergeCell ref="C92:D92"/>
    <mergeCell ref="C75:G75"/>
    <mergeCell ref="C76:D76"/>
    <mergeCell ref="C77:D77"/>
    <mergeCell ref="C79:G79"/>
    <mergeCell ref="C80:D80"/>
    <mergeCell ref="C81:D81"/>
    <mergeCell ref="C83:G83"/>
    <mergeCell ref="C84:D84"/>
    <mergeCell ref="C65:D65"/>
    <mergeCell ref="C67:D67"/>
    <mergeCell ref="C68:D68"/>
    <mergeCell ref="C70:D70"/>
    <mergeCell ref="C71:D71"/>
    <mergeCell ref="C52:G52"/>
    <mergeCell ref="C53:D53"/>
    <mergeCell ref="C54:D54"/>
    <mergeCell ref="C56:G56"/>
    <mergeCell ref="C57:D57"/>
    <mergeCell ref="C58:D58"/>
    <mergeCell ref="C44:G44"/>
    <mergeCell ref="C45:D45"/>
    <mergeCell ref="C46:D46"/>
    <mergeCell ref="C48:G48"/>
    <mergeCell ref="C49:D49"/>
    <mergeCell ref="C50:D50"/>
    <mergeCell ref="C35:D35"/>
    <mergeCell ref="C37:G37"/>
    <mergeCell ref="C38:D38"/>
    <mergeCell ref="C40:G40"/>
    <mergeCell ref="C41:D41"/>
    <mergeCell ref="C42:D42"/>
    <mergeCell ref="C24:G24"/>
    <mergeCell ref="C26:G26"/>
    <mergeCell ref="C30:G30"/>
    <mergeCell ref="C31:D31"/>
    <mergeCell ref="C32:D32"/>
    <mergeCell ref="C34:G34"/>
    <mergeCell ref="C14:D14"/>
    <mergeCell ref="C18:G18"/>
    <mergeCell ref="C19:D19"/>
    <mergeCell ref="C20:D20"/>
    <mergeCell ref="A1:G1"/>
    <mergeCell ref="A3:B3"/>
    <mergeCell ref="A4:B4"/>
    <mergeCell ref="E4:G4"/>
    <mergeCell ref="C9:G9"/>
    <mergeCell ref="C10:D10"/>
    <mergeCell ref="C11:D11"/>
    <mergeCell ref="C13:D1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FRYDL</dc:creator>
  <cp:keywords/>
  <dc:description/>
  <cp:lastModifiedBy>FRYDL</cp:lastModifiedBy>
  <dcterms:created xsi:type="dcterms:W3CDTF">2016-05-01T15:18:40Z</dcterms:created>
  <dcterms:modified xsi:type="dcterms:W3CDTF">2016-05-01T15:19:56Z</dcterms:modified>
  <cp:category/>
  <cp:version/>
  <cp:contentType/>
  <cp:contentStatus/>
</cp:coreProperties>
</file>