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Rekapitulace!$G$9</definedName>
    <definedName name="Dodavka0">Položky!#REF!</definedName>
    <definedName name="HSV">Rekapitulace!$E$9</definedName>
    <definedName name="HSV0">Položky!#REF!</definedName>
    <definedName name="HZS">Rekapitulace!$I$9</definedName>
    <definedName name="HZS0">Položky!#REF!</definedName>
    <definedName name="JKSO">'Krycí list'!$G$2</definedName>
    <definedName name="MJ">'Krycí list'!$G$5</definedName>
    <definedName name="Mont">Rekapitulace!$H$9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Položky!$A$1:$G$79</definedName>
    <definedName name="_xlnm.Print_Area" localSheetId="1">Rekapitulace!$A$1:$I$23</definedName>
    <definedName name="PocetMJ">'Krycí list'!$G$6</definedName>
    <definedName name="Poznamka">'Krycí list'!$B$37</definedName>
    <definedName name="Projektant">'Krycí list'!$C$8</definedName>
    <definedName name="PSV">Rekapitulace!$F$9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78" i="3"/>
  <c r="BC78"/>
  <c r="BB78"/>
  <c r="BA78"/>
  <c r="G78"/>
  <c r="BD78" s="1"/>
  <c r="BE77"/>
  <c r="BC77"/>
  <c r="BB77"/>
  <c r="BA77"/>
  <c r="G77"/>
  <c r="BD77" s="1"/>
  <c r="BE76"/>
  <c r="BC76"/>
  <c r="BB76"/>
  <c r="BA76"/>
  <c r="G76"/>
  <c r="BD76" s="1"/>
  <c r="BE75"/>
  <c r="BC75"/>
  <c r="BB75"/>
  <c r="BA75"/>
  <c r="G75"/>
  <c r="BD75" s="1"/>
  <c r="BE74"/>
  <c r="BC74"/>
  <c r="BB74"/>
  <c r="BA74"/>
  <c r="G74"/>
  <c r="BD74" s="1"/>
  <c r="BE73"/>
  <c r="BC73"/>
  <c r="BB73"/>
  <c r="BA73"/>
  <c r="G73"/>
  <c r="BD73" s="1"/>
  <c r="BE72"/>
  <c r="BC72"/>
  <c r="BB72"/>
  <c r="BA72"/>
  <c r="G72"/>
  <c r="BD72" s="1"/>
  <c r="BE70"/>
  <c r="BC70"/>
  <c r="BB70"/>
  <c r="BA70"/>
  <c r="G70"/>
  <c r="BD70" s="1"/>
  <c r="BE68"/>
  <c r="BC68"/>
  <c r="BB68"/>
  <c r="BA68"/>
  <c r="G68"/>
  <c r="BD68" s="1"/>
  <c r="BE67"/>
  <c r="BC67"/>
  <c r="BB67"/>
  <c r="BA67"/>
  <c r="G67"/>
  <c r="BD67" s="1"/>
  <c r="BE65"/>
  <c r="BC65"/>
  <c r="BB65"/>
  <c r="BA65"/>
  <c r="G65"/>
  <c r="BD65" s="1"/>
  <c r="BE63"/>
  <c r="BC63"/>
  <c r="BB63"/>
  <c r="BA63"/>
  <c r="G63"/>
  <c r="BD63" s="1"/>
  <c r="BE62"/>
  <c r="BC62"/>
  <c r="BB62"/>
  <c r="BA62"/>
  <c r="G62"/>
  <c r="BD62" s="1"/>
  <c r="BE61"/>
  <c r="BC61"/>
  <c r="BB61"/>
  <c r="BA61"/>
  <c r="G61"/>
  <c r="BD61" s="1"/>
  <c r="B8" i="2"/>
  <c r="A8"/>
  <c r="BE79" i="3"/>
  <c r="I8" i="2" s="1"/>
  <c r="BC79" i="3"/>
  <c r="G8" i="2" s="1"/>
  <c r="BB79" i="3"/>
  <c r="F8" i="2" s="1"/>
  <c r="BA79" i="3"/>
  <c r="E8" i="2" s="1"/>
  <c r="G79" i="3"/>
  <c r="C79"/>
  <c r="BE57"/>
  <c r="BD57"/>
  <c r="BB57"/>
  <c r="BA57"/>
  <c r="G57"/>
  <c r="BC57" s="1"/>
  <c r="BE55"/>
  <c r="BD55"/>
  <c r="BB55"/>
  <c r="BA55"/>
  <c r="G55"/>
  <c r="BC55" s="1"/>
  <c r="BE53"/>
  <c r="BD53"/>
  <c r="BB53"/>
  <c r="BA53"/>
  <c r="G53"/>
  <c r="BC53" s="1"/>
  <c r="BE52"/>
  <c r="BD52"/>
  <c r="BB52"/>
  <c r="BA52"/>
  <c r="G52"/>
  <c r="BC52" s="1"/>
  <c r="BE51"/>
  <c r="BC51"/>
  <c r="BB51"/>
  <c r="BA51"/>
  <c r="G51"/>
  <c r="BD51" s="1"/>
  <c r="BE47"/>
  <c r="BC47"/>
  <c r="BB47"/>
  <c r="BA47"/>
  <c r="G47"/>
  <c r="BD47" s="1"/>
  <c r="BE45"/>
  <c r="BC45"/>
  <c r="BB45"/>
  <c r="BA45"/>
  <c r="G45"/>
  <c r="BD45" s="1"/>
  <c r="BE43"/>
  <c r="BC43"/>
  <c r="BB43"/>
  <c r="BA43"/>
  <c r="G43"/>
  <c r="BD43" s="1"/>
  <c r="BE38"/>
  <c r="BC38"/>
  <c r="BB38"/>
  <c r="BA38"/>
  <c r="G38"/>
  <c r="BD38" s="1"/>
  <c r="BE37"/>
  <c r="BC37"/>
  <c r="BB37"/>
  <c r="BA37"/>
  <c r="G37"/>
  <c r="BD37" s="1"/>
  <c r="BE35"/>
  <c r="BC35"/>
  <c r="BB35"/>
  <c r="BA35"/>
  <c r="G35"/>
  <c r="BD35" s="1"/>
  <c r="BE31"/>
  <c r="BC31"/>
  <c r="BB31"/>
  <c r="BA31"/>
  <c r="G31"/>
  <c r="BD31" s="1"/>
  <c r="BE30"/>
  <c r="BC30"/>
  <c r="BB30"/>
  <c r="BA30"/>
  <c r="G30"/>
  <c r="BD30" s="1"/>
  <c r="BE29"/>
  <c r="BC29"/>
  <c r="BB29"/>
  <c r="BA29"/>
  <c r="G29"/>
  <c r="BD29" s="1"/>
  <c r="BE28"/>
  <c r="BC28"/>
  <c r="BB28"/>
  <c r="BA28"/>
  <c r="G28"/>
  <c r="BD28" s="1"/>
  <c r="BE24"/>
  <c r="BC24"/>
  <c r="BB24"/>
  <c r="BA24"/>
  <c r="G24"/>
  <c r="BD24" s="1"/>
  <c r="BE19"/>
  <c r="BC19"/>
  <c r="BB19"/>
  <c r="BA19"/>
  <c r="G19"/>
  <c r="BD19" s="1"/>
  <c r="BE14"/>
  <c r="BC14"/>
  <c r="BB14"/>
  <c r="BA14"/>
  <c r="G14"/>
  <c r="BD14" s="1"/>
  <c r="BE8"/>
  <c r="BC8"/>
  <c r="BB8"/>
  <c r="BB59" s="1"/>
  <c r="F7" i="2" s="1"/>
  <c r="F9" s="1"/>
  <c r="C16" i="1" s="1"/>
  <c r="BA8" i="3"/>
  <c r="G8"/>
  <c r="BD8" s="1"/>
  <c r="BD59" s="1"/>
  <c r="H7" i="2" s="1"/>
  <c r="B7"/>
  <c r="A7"/>
  <c r="BE59" i="3"/>
  <c r="I7" i="2" s="1"/>
  <c r="BA59" i="3"/>
  <c r="E7" i="2" s="1"/>
  <c r="E9" s="1"/>
  <c r="C59" i="3"/>
  <c r="E4"/>
  <c r="C4"/>
  <c r="F3"/>
  <c r="C3"/>
  <c r="C2" i="2"/>
  <c r="C1"/>
  <c r="C33" i="1"/>
  <c r="F33" s="1"/>
  <c r="C31"/>
  <c r="C9"/>
  <c r="G7"/>
  <c r="D2"/>
  <c r="C2"/>
  <c r="G17" i="2" l="1"/>
  <c r="I17" s="1"/>
  <c r="G18" i="1" s="1"/>
  <c r="G16" i="2"/>
  <c r="I16" s="1"/>
  <c r="G17" i="1" s="1"/>
  <c r="G15" i="2"/>
  <c r="I15" s="1"/>
  <c r="G16" i="1" s="1"/>
  <c r="G14" i="2"/>
  <c r="I14" s="1"/>
  <c r="C15" i="1"/>
  <c r="H9" i="2"/>
  <c r="C17" i="1" s="1"/>
  <c r="I9" i="2"/>
  <c r="C21" i="1" s="1"/>
  <c r="BC59" i="3"/>
  <c r="G7" i="2" s="1"/>
  <c r="G9" s="1"/>
  <c r="C18" i="1" s="1"/>
  <c r="BD79" i="3"/>
  <c r="H8" i="2" s="1"/>
  <c r="G59" i="3"/>
  <c r="G15" i="1" l="1"/>
  <c r="G18" i="2"/>
  <c r="I18" s="1"/>
  <c r="G19" i="1" s="1"/>
  <c r="G20" i="2"/>
  <c r="I20" s="1"/>
  <c r="G21" i="1" s="1"/>
  <c r="C19"/>
  <c r="C22" s="1"/>
  <c r="G19" i="2"/>
  <c r="I19" s="1"/>
  <c r="G20" i="1" s="1"/>
  <c r="G21" i="2"/>
  <c r="I21" s="1"/>
  <c r="H22" l="1"/>
  <c r="G23" i="1" s="1"/>
  <c r="G22" s="1"/>
  <c r="C23"/>
  <c r="F30" s="1"/>
  <c r="F31" l="1"/>
  <c r="F34" s="1"/>
</calcChain>
</file>

<file path=xl/sharedStrings.xml><?xml version="1.0" encoding="utf-8"?>
<sst xmlns="http://schemas.openxmlformats.org/spreadsheetml/2006/main" count="293" uniqueCount="197">
  <si>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</si>
  <si>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</si>
  <si>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</si>
  <si>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</si>
  <si>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</si>
  <si>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</si>
  <si>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</si>
  <si>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</si>
  <si>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</si>
  <si>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</si>
  <si>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</si>
  <si>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</si>
  <si>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</si>
  <si>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</si>
  <si>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</si>
  <si>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</si>
  <si>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</si>
  <si>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</si>
  <si>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</si>
  <si>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</si>
  <si>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</si>
  <si>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</si>
  <si>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</si>
  <si>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</si>
  <si>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</si>
  <si>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</si>
  <si>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</si>
  <si>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</si>
  <si>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</si>
  <si>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</si>
  <si>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</si>
  <si>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</si>
  <si>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</si>
  <si>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</si>
  <si>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</si>
  <si>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</si>
  <si>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</si>
  <si>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</si>
  <si>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</si>
  <si>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</si>
  <si>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</si>
  <si>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</si>
  <si>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</si>
  <si>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</si>
  <si>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</si>
  <si>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</si>
  <si>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</si>
  <si>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</si>
  <si>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</si>
  <si>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</si>
  <si>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</si>
  <si>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</si>
  <si>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</si>
  <si>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</si>
  <si>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</si>
  <si>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</si>
  <si>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</si>
  <si>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</si>
  <si>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</si>
  <si>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</si>
  <si>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</si>
  <si>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</si>
  <si>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</si>
  <si>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</si>
  <si>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</si>
  <si>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</si>
  <si>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</si>
  <si>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</si>
  <si>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</si>
  <si>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</si>
  <si>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</si>
  <si>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</si>
  <si>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</si>
  <si>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Celkem za</t>
  </si>
  <si>
    <t>SLEPÝ ROZPOČET</t>
  </si>
  <si>
    <t>Slepý rozpočet</t>
  </si>
  <si>
    <t>2</t>
  </si>
  <si>
    <t>Frýdl</t>
  </si>
  <si>
    <t>13</t>
  </si>
  <si>
    <t>Zastávka MHD,VO ul.Partyzánů</t>
  </si>
  <si>
    <t>231216</t>
  </si>
  <si>
    <t>Zastávka MHD a chodníky-ul. Partyzánů</t>
  </si>
  <si>
    <t>M21</t>
  </si>
  <si>
    <t>Elektromontáže</t>
  </si>
  <si>
    <t>21001001RZ10</t>
  </si>
  <si>
    <t xml:space="preserve">Mtž trubka plast oheb volná D 36mm </t>
  </si>
  <si>
    <t>m</t>
  </si>
  <si>
    <t>Kopoflex ochranná trubka, v ceně zatažení vodičů</t>
  </si>
  <si>
    <t>po sloupu:7</t>
  </si>
  <si>
    <t>ve výkopu:70</t>
  </si>
  <si>
    <t>do výkopu:10</t>
  </si>
  <si>
    <t>prořez:9</t>
  </si>
  <si>
    <t>210010343RZ1</t>
  </si>
  <si>
    <t>Stožárová svorkovnice IP54 včetně dodávky svorkovnice</t>
  </si>
  <si>
    <t>kus</t>
  </si>
  <si>
    <t>do sloupu</t>
  </si>
  <si>
    <t>sloup přechod:2</t>
  </si>
  <si>
    <t>napojení:1</t>
  </si>
  <si>
    <t>u MHD:1</t>
  </si>
  <si>
    <t>210040011RZ3</t>
  </si>
  <si>
    <t xml:space="preserve">Stožár ocelový trubkový 6-12 m </t>
  </si>
  <si>
    <t>V ceně osazení do jímky, uložení trubky, drť, temování a vycentrování, včetně jeřábu</t>
  </si>
  <si>
    <t>přechod:2</t>
  </si>
  <si>
    <t>sloup napojení:1</t>
  </si>
  <si>
    <t>sloup MHD:1</t>
  </si>
  <si>
    <t>21004001RZ15</t>
  </si>
  <si>
    <t>Stožár ocelový trubkový 9-12 m DEMONTÁŽ</t>
  </si>
  <si>
    <t>V ceně kompletní demontáž sloupů a jejich příprava na nové uložení, včetně jeřábu</t>
  </si>
  <si>
    <t>210100001R00</t>
  </si>
  <si>
    <t xml:space="preserve">Ukončení vodičů v rozvaděči + zapojení do 2,5 mm2 </t>
  </si>
  <si>
    <t>210100003R00</t>
  </si>
  <si>
    <t xml:space="preserve">Ukončení vodičů v rozvaděči + zapojení do 16 mm2 </t>
  </si>
  <si>
    <t>210120101R00</t>
  </si>
  <si>
    <t xml:space="preserve">Patrona pojistková do 60A včetně montáže </t>
  </si>
  <si>
    <t>210190001R00</t>
  </si>
  <si>
    <t xml:space="preserve">Montáž celoplechových rozvodnic do váhy 20 kg </t>
  </si>
  <si>
    <t>Montáž a napojení stožárové svorkovnice + RD</t>
  </si>
  <si>
    <t>RD:1</t>
  </si>
  <si>
    <t>stožáry:4</t>
  </si>
  <si>
    <t>210190001RZ5</t>
  </si>
  <si>
    <t>Montáž celoplechových rozvodnic do váhy 20 kg DEMONTÁŽ</t>
  </si>
  <si>
    <t>napojovací svorkovnice ve stávajícím sloupu. V ceně napojení pro nové vedení</t>
  </si>
  <si>
    <t>210200006RZ6</t>
  </si>
  <si>
    <t xml:space="preserve">Svítidlo pro přechod </t>
  </si>
  <si>
    <t>210220022RZ7</t>
  </si>
  <si>
    <t>Vedení uzemňovací v zemi FeZn, D 8 - 10 mm včetně drátu FeZn 10 mm</t>
  </si>
  <si>
    <t>včetně napojení na sloupy, včetně sv.SS a její izolace v zemi (  + vývod ze země 2x sv.ss)</t>
  </si>
  <si>
    <t>prořez:8</t>
  </si>
  <si>
    <t>210220401RT1</t>
  </si>
  <si>
    <t>Označení svodu štítky, smaltované, umělá hmota včetně dodávky štítku</t>
  </si>
  <si>
    <t>popisy na sloupy</t>
  </si>
  <si>
    <t>210800125RT3</t>
  </si>
  <si>
    <t>Kabel CYKY 750 V 3x1,5 mm2 včetně dodávky kabelu 3Cx1,5</t>
  </si>
  <si>
    <t>vedení ve sloupech pro napojení světel</t>
  </si>
  <si>
    <t>210800133RT1</t>
  </si>
  <si>
    <t>Kabel CYKY 750 V 4x10 mm2 včetně dodávky kabelu</t>
  </si>
  <si>
    <t>do výkopu:20</t>
  </si>
  <si>
    <t>prořez:10</t>
  </si>
  <si>
    <t>211290001RZ8</t>
  </si>
  <si>
    <t xml:space="preserve">Výchozí revize elektro </t>
  </si>
  <si>
    <t>34571RZ2</t>
  </si>
  <si>
    <t>Trubka elektroinst. ohebná kopoflex 36</t>
  </si>
  <si>
    <t>34841RZ14</t>
  </si>
  <si>
    <t>Svítidlo přechodové 150W</t>
  </si>
  <si>
    <t>V ceně zdroj, včetně reciklačních poplatků</t>
  </si>
  <si>
    <t>35824RZ4</t>
  </si>
  <si>
    <t>Vložky tavné  6A</t>
  </si>
  <si>
    <t>sada</t>
  </si>
  <si>
    <t>do RD</t>
  </si>
  <si>
    <t>3742RZ11</t>
  </si>
  <si>
    <t>stožár přechodvý s výložníkem 7m</t>
  </si>
  <si>
    <t>Cena včetně všech komponentů a úchytů pro světla</t>
  </si>
  <si>
    <t>M46</t>
  </si>
  <si>
    <t>Zemní práce při montážích</t>
  </si>
  <si>
    <t>460010023RT1</t>
  </si>
  <si>
    <t>Vytýčení kabelové trasy ve volném terénu délka trasy do 100 m</t>
  </si>
  <si>
    <t>km</t>
  </si>
  <si>
    <t>460030011RT2</t>
  </si>
  <si>
    <t>Sejmutí drnu z ploch středně zatravněných</t>
  </si>
  <si>
    <t>m2</t>
  </si>
  <si>
    <t>460030039U00</t>
  </si>
  <si>
    <t xml:space="preserve">Rozebrání zámk dlažba písek sucho </t>
  </si>
  <si>
    <t>chodník pro přípravu zápichu na protlak</t>
  </si>
  <si>
    <t>460030061RZ1</t>
  </si>
  <si>
    <t>Kladení dlažby do lože z písku ze stávajících dlaždic</t>
  </si>
  <si>
    <t>včetně úpravy chodníku</t>
  </si>
  <si>
    <t>460050704RT1</t>
  </si>
  <si>
    <t>Jáma do 2 m3 pro stožár veřejného osvětlení, hor.4 ruční výkop jámy</t>
  </si>
  <si>
    <t>m3</t>
  </si>
  <si>
    <t>460070554RT1</t>
  </si>
  <si>
    <t>Jáma pro protlak hor.4 ruční výkop jámy</t>
  </si>
  <si>
    <t>Zápichová jáma</t>
  </si>
  <si>
    <t>460100001RT1</t>
  </si>
  <si>
    <t>Pouzdrový základ 250x800 mm mimo osu trasy kompletní zhot.pouzdrového základu</t>
  </si>
  <si>
    <t>pro sloupy včetně betonu</t>
  </si>
  <si>
    <t>460200054U00</t>
  </si>
  <si>
    <t xml:space="preserve">Rýha š 40cm hl 70cm ručně hor tř 4 </t>
  </si>
  <si>
    <t>460300201RT4</t>
  </si>
  <si>
    <t>Protlačení otvoru strojně  do D150 mm pevné stěny, chránička .100</t>
  </si>
  <si>
    <t>460420303RT1</t>
  </si>
  <si>
    <t>Zřízení kabel. lože, na šířku 40 lože a zásyp z prosáté zeminy</t>
  </si>
  <si>
    <t>460490012RT1</t>
  </si>
  <si>
    <t>Fólie výstražná z PVC, šířka 33 cm fólie PVC šířka 33 cm</t>
  </si>
  <si>
    <t>460510001RT1</t>
  </si>
  <si>
    <t>Kabelový prostup z betonových trub,DN do 15 cm včetně dodávky trub TBP2-15</t>
  </si>
  <si>
    <t>460570154R00</t>
  </si>
  <si>
    <t xml:space="preserve">Zához rýhy 35/70 cm, hornina třídy 4, se zhutněním </t>
  </si>
  <si>
    <t>460620006RT1</t>
  </si>
  <si>
    <t>Osetí povrchu trávou včetně dodávky osiva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</si>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</sst>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7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5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49" fontId="5" fillId="0" borderId="56" xfId="1" applyNumberFormat="1" applyFont="1" applyBorder="1" applyAlignment="1">
      <alignment horizontal="left"/>
    </xf>
    <xf numFmtId="0" fontId="19" fillId="3" borderId="34" xfId="1" applyNumberFormat="1" applyFont="1" applyFill="1" applyBorder="1" applyAlignment="1">
      <alignment horizontal="left" wrapText="1" indent="1"/>
    </xf>
    <xf numFmtId="0" fontId="20" fillId="0" borderId="0" xfId="0" applyNumberFormat="1" applyFont="1"/>
    <xf numFmtId="0" fontId="20" fillId="0" borderId="13" xfId="0" applyNumberFormat="1" applyFont="1" applyBorder="1"/>
    <xf numFmtId="0" fontId="21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2" fillId="3" borderId="60" xfId="1" applyNumberFormat="1" applyFont="1" applyFill="1" applyBorder="1" applyAlignment="1">
      <alignment horizontal="left" wrapText="1"/>
    </xf>
    <xf numFmtId="49" fontId="23" fillId="0" borderId="61" xfId="0" applyNumberFormat="1" applyFont="1" applyBorder="1" applyAlignment="1">
      <alignment horizontal="left" wrapText="1"/>
    </xf>
    <xf numFmtId="4" fontId="22" fillId="3" borderId="62" xfId="1" applyNumberFormat="1" applyFont="1" applyFill="1" applyBorder="1" applyAlignment="1">
      <alignment horizontal="right" wrapText="1"/>
    </xf>
    <xf numFmtId="0" fontId="22" fillId="3" borderId="34" xfId="1" applyFont="1" applyFill="1" applyBorder="1" applyAlignment="1">
      <alignment horizontal="left" wrapText="1"/>
    </xf>
    <xf numFmtId="0" fontId="22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4" fillId="2" borderId="10" xfId="1" applyNumberFormat="1" applyFont="1" applyFill="1" applyBorder="1" applyAlignment="1">
      <alignment horizontal="left"/>
    </xf>
    <xf numFmtId="0" fontId="24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5" fillId="0" borderId="0" xfId="1" applyFont="1" applyAlignment="1"/>
    <xf numFmtId="0" fontId="10" fillId="0" borderId="0" xfId="1" applyAlignment="1">
      <alignment horizontal="right"/>
    </xf>
    <xf numFmtId="0" fontId="26" fillId="0" borderId="0" xfId="1" applyFont="1" applyBorder="1"/>
    <xf numFmtId="3" fontId="26" fillId="0" borderId="0" xfId="1" applyNumberFormat="1" applyFont="1" applyBorder="1" applyAlignment="1">
      <alignment horizontal="right"/>
    </xf>
    <xf numFmtId="4" fontId="26" fillId="0" borderId="0" xfId="1" applyNumberFormat="1" applyFont="1" applyBorder="1"/>
    <xf numFmtId="0" fontId="25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74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231216</v>
      </c>
      <c r="D2" s="5" t="str">
        <f>Rekapitulace!G2</f>
        <v>Zastávka MHD a chodníky-ul. Partyzánů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78</v>
      </c>
      <c r="B5" s="18"/>
      <c r="C5" s="19" t="s">
        <v>79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76</v>
      </c>
      <c r="B7" s="25"/>
      <c r="C7" s="26" t="s">
        <v>77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30"/>
      <c r="D8" s="30"/>
      <c r="E8" s="31"/>
      <c r="F8" s="32" t="s">
        <v>12</v>
      </c>
      <c r="G8" s="33"/>
      <c r="H8" s="34"/>
      <c r="I8" s="35"/>
    </row>
    <row r="9" spans="1:57">
      <c r="A9" s="29" t="s">
        <v>13</v>
      </c>
      <c r="B9" s="13"/>
      <c r="C9" s="30">
        <f>Projektant</f>
        <v>0</v>
      </c>
      <c r="D9" s="30"/>
      <c r="E9" s="31"/>
      <c r="F9" s="13"/>
      <c r="G9" s="36"/>
      <c r="H9" s="37"/>
    </row>
    <row r="10" spans="1:57">
      <c r="A10" s="29" t="s">
        <v>14</v>
      </c>
      <c r="B10" s="13"/>
      <c r="C10" s="30"/>
      <c r="D10" s="30"/>
      <c r="E10" s="30"/>
      <c r="F10" s="38"/>
      <c r="G10" s="39"/>
      <c r="H10" s="40"/>
    </row>
    <row r="11" spans="1:57" ht="13.5" customHeight="1">
      <c r="A11" s="29" t="s">
        <v>15</v>
      </c>
      <c r="B11" s="13"/>
      <c r="C11" s="30"/>
      <c r="D11" s="30"/>
      <c r="E11" s="30"/>
      <c r="F11" s="41" t="s">
        <v>16</v>
      </c>
      <c r="G11" s="42">
        <v>116</v>
      </c>
      <c r="H11" s="37"/>
      <c r="BA11" s="43"/>
      <c r="BB11" s="43"/>
      <c r="BC11" s="43"/>
      <c r="BD11" s="43"/>
      <c r="BE11" s="43"/>
    </row>
    <row r="12" spans="1:57" ht="12.75" customHeight="1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>
      <c r="A15" s="57"/>
      <c r="B15" s="58" t="s">
        <v>22</v>
      </c>
      <c r="C15" s="59">
        <f>HSV</f>
        <v>0</v>
      </c>
      <c r="D15" s="60" t="str">
        <f>Rekapitulace!A14</f>
        <v>Ztížené výrobní podmínky</v>
      </c>
      <c r="E15" s="61"/>
      <c r="F15" s="62"/>
      <c r="G15" s="59">
        <f>Rekapitulace!I14</f>
        <v>0</v>
      </c>
    </row>
    <row r="16" spans="1:57" ht="15.95" customHeight="1">
      <c r="A16" s="57" t="s">
        <v>23</v>
      </c>
      <c r="B16" s="58" t="s">
        <v>24</v>
      </c>
      <c r="C16" s="59">
        <f>PSV</f>
        <v>0</v>
      </c>
      <c r="D16" s="9" t="str">
        <f>Rekapitulace!A15</f>
        <v>Oborová přirážka</v>
      </c>
      <c r="E16" s="63"/>
      <c r="F16" s="64"/>
      <c r="G16" s="59">
        <f>Rekapitulace!I15</f>
        <v>0</v>
      </c>
    </row>
    <row r="17" spans="1:7" ht="15.95" customHeight="1">
      <c r="A17" s="57" t="s">
        <v>25</v>
      </c>
      <c r="B17" s="58" t="s">
        <v>26</v>
      </c>
      <c r="C17" s="59">
        <f>Mont</f>
        <v>0</v>
      </c>
      <c r="D17" s="9" t="str">
        <f>Rekapitulace!A16</f>
        <v>Přesun stavebních kapacit</v>
      </c>
      <c r="E17" s="63"/>
      <c r="F17" s="64"/>
      <c r="G17" s="59">
        <f>Rekapitulace!I16</f>
        <v>0</v>
      </c>
    </row>
    <row r="18" spans="1:7" ht="15.95" customHeight="1">
      <c r="A18" s="65" t="s">
        <v>27</v>
      </c>
      <c r="B18" s="66" t="s">
        <v>28</v>
      </c>
      <c r="C18" s="59">
        <f>Dodavka</f>
        <v>0</v>
      </c>
      <c r="D18" s="9" t="str">
        <f>Rekapitulace!A17</f>
        <v>Mimostaveništní doprava</v>
      </c>
      <c r="E18" s="63"/>
      <c r="F18" s="64"/>
      <c r="G18" s="59">
        <f>Rekapitulace!I17</f>
        <v>0</v>
      </c>
    </row>
    <row r="19" spans="1:7" ht="15.95" customHeight="1">
      <c r="A19" s="67" t="s">
        <v>29</v>
      </c>
      <c r="B19" s="58"/>
      <c r="C19" s="59">
        <f>SUM(C15:C18)</f>
        <v>0</v>
      </c>
      <c r="D19" s="9" t="str">
        <f>Rekapitulace!A18</f>
        <v>Zařízení staveniště</v>
      </c>
      <c r="E19" s="63"/>
      <c r="F19" s="64"/>
      <c r="G19" s="59">
        <f>Rekapitulace!I18</f>
        <v>0</v>
      </c>
    </row>
    <row r="20" spans="1:7" ht="15.95" customHeight="1">
      <c r="A20" s="67"/>
      <c r="B20" s="58"/>
      <c r="C20" s="59"/>
      <c r="D20" s="9" t="str">
        <f>Rekapitulace!A19</f>
        <v>Provoz investora</v>
      </c>
      <c r="E20" s="63"/>
      <c r="F20" s="64"/>
      <c r="G20" s="59">
        <f>Rekapitulace!I19</f>
        <v>0</v>
      </c>
    </row>
    <row r="21" spans="1:7" ht="15.95" customHeight="1">
      <c r="A21" s="67" t="s">
        <v>30</v>
      </c>
      <c r="B21" s="58"/>
      <c r="C21" s="59">
        <f>HZS</f>
        <v>0</v>
      </c>
      <c r="D21" s="9" t="str">
        <f>Rekapitulace!A20</f>
        <v>Kompletační činnost (IČD)</v>
      </c>
      <c r="E21" s="63"/>
      <c r="F21" s="64"/>
      <c r="G21" s="59">
        <f>Rekapitulace!I20</f>
        <v>0</v>
      </c>
    </row>
    <row r="22" spans="1:7" ht="15.95" customHeight="1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8" t="s">
        <v>38</v>
      </c>
      <c r="B25" s="69"/>
      <c r="C25" s="81"/>
      <c r="D25" s="69" t="s">
        <v>38</v>
      </c>
      <c r="E25" s="82"/>
      <c r="F25" s="83" t="s">
        <v>38</v>
      </c>
      <c r="G25" s="84"/>
    </row>
    <row r="26" spans="1:7" ht="37.5" customHeight="1">
      <c r="A26" s="68" t="s">
        <v>39</v>
      </c>
      <c r="B26" s="85"/>
      <c r="C26" s="81"/>
      <c r="D26" s="69" t="s">
        <v>39</v>
      </c>
      <c r="E26" s="82"/>
      <c r="F26" s="83" t="s">
        <v>39</v>
      </c>
      <c r="G26" s="84"/>
    </row>
    <row r="27" spans="1:7">
      <c r="A27" s="68"/>
      <c r="B27" s="86"/>
      <c r="C27" s="81"/>
      <c r="D27" s="69"/>
      <c r="E27" s="82"/>
      <c r="F27" s="83"/>
      <c r="G27" s="84"/>
    </row>
    <row r="28" spans="1:7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>
      <c r="A29" s="68"/>
      <c r="B29" s="69"/>
      <c r="C29" s="88"/>
      <c r="D29" s="89"/>
      <c r="E29" s="88"/>
      <c r="F29" s="69"/>
      <c r="G29" s="84"/>
    </row>
    <row r="30" spans="1:7">
      <c r="A30" s="90" t="s">
        <v>42</v>
      </c>
      <c r="B30" s="91"/>
      <c r="C30" s="92">
        <v>15</v>
      </c>
      <c r="D30" s="91" t="s">
        <v>43</v>
      </c>
      <c r="E30" s="93"/>
      <c r="F30" s="94">
        <f>C23-F32</f>
        <v>0</v>
      </c>
      <c r="G30" s="95"/>
    </row>
    <row r="31" spans="1:7">
      <c r="A31" s="90" t="s">
        <v>44</v>
      </c>
      <c r="B31" s="91"/>
      <c r="C31" s="92">
        <f>SazbaDPH1</f>
        <v>15</v>
      </c>
      <c r="D31" s="91" t="s">
        <v>45</v>
      </c>
      <c r="E31" s="93"/>
      <c r="F31" s="94">
        <f>ROUND(PRODUCT(F30,C31/100),0)</f>
        <v>0</v>
      </c>
      <c r="G31" s="95"/>
    </row>
    <row r="32" spans="1:7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>
      <c r="A37" s="104"/>
      <c r="B37" s="105"/>
      <c r="C37" s="105"/>
      <c r="D37" s="105"/>
      <c r="E37" s="105"/>
      <c r="F37" s="105"/>
      <c r="G37" s="105"/>
      <c r="H37" t="s">
        <v>5</v>
      </c>
    </row>
    <row r="38" spans="1:8" ht="12.75" customHeight="1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>
      <c r="B46" s="107"/>
      <c r="C46" s="107"/>
      <c r="D46" s="107"/>
      <c r="E46" s="107"/>
      <c r="F46" s="107"/>
      <c r="G46" s="107"/>
    </row>
    <row r="47" spans="1:8">
      <c r="B47" s="107"/>
      <c r="C47" s="107"/>
      <c r="D47" s="107"/>
      <c r="E47" s="107"/>
      <c r="F47" s="107"/>
      <c r="G47" s="107"/>
    </row>
    <row r="48" spans="1:8">
      <c r="B48" s="107"/>
      <c r="C48" s="107"/>
      <c r="D48" s="107"/>
      <c r="E48" s="107"/>
      <c r="F48" s="107"/>
      <c r="G48" s="107"/>
    </row>
    <row r="49" spans="2:7">
      <c r="B49" s="107"/>
      <c r="C49" s="107"/>
      <c r="D49" s="107"/>
      <c r="E49" s="107"/>
      <c r="F49" s="107"/>
      <c r="G49" s="107"/>
    </row>
    <row r="50" spans="2:7">
      <c r="B50" s="107"/>
      <c r="C50" s="107"/>
      <c r="D50" s="107"/>
      <c r="E50" s="107"/>
      <c r="F50" s="107"/>
      <c r="G50" s="107"/>
    </row>
    <row r="51" spans="2:7">
      <c r="B51" s="107"/>
      <c r="C51" s="107"/>
      <c r="D51" s="107"/>
      <c r="E51" s="107"/>
      <c r="F51" s="107"/>
      <c r="G51" s="107"/>
    </row>
    <row r="52" spans="2:7">
      <c r="B52" s="107"/>
      <c r="C52" s="107"/>
      <c r="D52" s="107"/>
      <c r="E52" s="107"/>
      <c r="F52" s="107"/>
      <c r="G52" s="107"/>
    </row>
    <row r="53" spans="2:7">
      <c r="B53" s="107"/>
      <c r="C53" s="107"/>
      <c r="D53" s="107"/>
      <c r="E53" s="107"/>
      <c r="F53" s="107"/>
      <c r="G53" s="107"/>
    </row>
    <row r="54" spans="2:7">
      <c r="B54" s="107"/>
      <c r="C54" s="107"/>
      <c r="D54" s="107"/>
      <c r="E54" s="107"/>
      <c r="F54" s="107"/>
      <c r="G54" s="107"/>
    </row>
    <row r="55" spans="2:7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3"/>
  <sheetViews>
    <sheetView workbookViewId="0">
      <selection activeCell="H22" sqref="H22:I22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108" t="s">
        <v>48</v>
      </c>
      <c r="B1" s="109"/>
      <c r="C1" s="110" t="str">
        <f>CONCATENATE(cislostavby," ",nazevstavby)</f>
        <v>2 Frýdl</v>
      </c>
      <c r="D1" s="111"/>
      <c r="E1" s="112"/>
      <c r="F1" s="111"/>
      <c r="G1" s="113" t="s">
        <v>49</v>
      </c>
      <c r="H1" s="114" t="s">
        <v>80</v>
      </c>
      <c r="I1" s="115"/>
    </row>
    <row r="2" spans="1:57" ht="13.5" thickBot="1">
      <c r="A2" s="116" t="s">
        <v>50</v>
      </c>
      <c r="B2" s="117"/>
      <c r="C2" s="118" t="str">
        <f>CONCATENATE(cisloobjektu," ",nazevobjektu)</f>
        <v>13 Zastávka MHD,VO ul.Partyzánů</v>
      </c>
      <c r="D2" s="119"/>
      <c r="E2" s="120"/>
      <c r="F2" s="119"/>
      <c r="G2" s="121" t="s">
        <v>81</v>
      </c>
      <c r="H2" s="122"/>
      <c r="I2" s="123"/>
    </row>
    <row r="3" spans="1:57" ht="13.5" thickTop="1">
      <c r="A3" s="82"/>
      <c r="B3" s="82"/>
      <c r="C3" s="82"/>
      <c r="D3" s="82"/>
      <c r="E3" s="82"/>
      <c r="F3" s="69"/>
      <c r="G3" s="82"/>
      <c r="H3" s="82"/>
      <c r="I3" s="82"/>
    </row>
    <row r="4" spans="1:57" ht="19.5" customHeight="1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57" ht="13.5" thickBot="1">
      <c r="A5" s="82"/>
      <c r="B5" s="82"/>
      <c r="C5" s="82"/>
      <c r="D5" s="82"/>
      <c r="E5" s="82"/>
      <c r="F5" s="82"/>
      <c r="G5" s="82"/>
      <c r="H5" s="82"/>
      <c r="I5" s="82"/>
    </row>
    <row r="6" spans="1:57" s="37" customFormat="1" ht="13.5" thickBot="1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57" s="37" customFormat="1">
      <c r="A7" s="231" t="str">
        <f>Položky!B7</f>
        <v>M21</v>
      </c>
      <c r="B7" s="133" t="str">
        <f>Položky!C7</f>
        <v>Elektromontáže</v>
      </c>
      <c r="C7" s="69"/>
      <c r="D7" s="134"/>
      <c r="E7" s="232">
        <f>Položky!BA59</f>
        <v>0</v>
      </c>
      <c r="F7" s="233">
        <f>Položky!BB59</f>
        <v>0</v>
      </c>
      <c r="G7" s="233">
        <f>Položky!BC59</f>
        <v>0</v>
      </c>
      <c r="H7" s="233">
        <f>Položky!BD59</f>
        <v>0</v>
      </c>
      <c r="I7" s="234">
        <f>Položky!BE59</f>
        <v>0</v>
      </c>
    </row>
    <row r="8" spans="1:57" s="37" customFormat="1" ht="13.5" thickBot="1">
      <c r="A8" s="231" t="str">
        <f>Položky!B60</f>
        <v>M46</v>
      </c>
      <c r="B8" s="133" t="str">
        <f>Položky!C60</f>
        <v>Zemní práce při montážích</v>
      </c>
      <c r="C8" s="69"/>
      <c r="D8" s="134"/>
      <c r="E8" s="232">
        <f>Položky!BA79</f>
        <v>0</v>
      </c>
      <c r="F8" s="233">
        <f>Položky!BB79</f>
        <v>0</v>
      </c>
      <c r="G8" s="233">
        <f>Položky!BC79</f>
        <v>0</v>
      </c>
      <c r="H8" s="233">
        <f>Položky!BD79</f>
        <v>0</v>
      </c>
      <c r="I8" s="234">
        <f>Položky!BE79</f>
        <v>0</v>
      </c>
    </row>
    <row r="9" spans="1:57" s="141" customFormat="1" ht="13.5" thickBot="1">
      <c r="A9" s="135"/>
      <c r="B9" s="136" t="s">
        <v>57</v>
      </c>
      <c r="C9" s="136"/>
      <c r="D9" s="137"/>
      <c r="E9" s="138">
        <f>SUM(E7:E8)</f>
        <v>0</v>
      </c>
      <c r="F9" s="139">
        <f>SUM(F7:F8)</f>
        <v>0</v>
      </c>
      <c r="G9" s="139">
        <f>SUM(G7:G8)</f>
        <v>0</v>
      </c>
      <c r="H9" s="139">
        <f>SUM(H7:H8)</f>
        <v>0</v>
      </c>
      <c r="I9" s="140">
        <f>SUM(I7:I8)</f>
        <v>0</v>
      </c>
    </row>
    <row r="10" spans="1:57">
      <c r="A10" s="69"/>
      <c r="B10" s="69"/>
      <c r="C10" s="69"/>
      <c r="D10" s="69"/>
      <c r="E10" s="69"/>
      <c r="F10" s="69"/>
      <c r="G10" s="69"/>
      <c r="H10" s="69"/>
      <c r="I10" s="69"/>
    </row>
    <row r="11" spans="1:57" ht="19.5" customHeight="1">
      <c r="A11" s="125" t="s">
        <v>58</v>
      </c>
      <c r="B11" s="125"/>
      <c r="C11" s="125"/>
      <c r="D11" s="125"/>
      <c r="E11" s="125"/>
      <c r="F11" s="125"/>
      <c r="G11" s="142"/>
      <c r="H11" s="125"/>
      <c r="I11" s="125"/>
      <c r="BA11" s="43"/>
      <c r="BB11" s="43"/>
      <c r="BC11" s="43"/>
      <c r="BD11" s="43"/>
      <c r="BE11" s="43"/>
    </row>
    <row r="12" spans="1:57" ht="13.5" thickBot="1">
      <c r="A12" s="82"/>
      <c r="B12" s="82"/>
      <c r="C12" s="82"/>
      <c r="D12" s="82"/>
      <c r="E12" s="82"/>
      <c r="F12" s="82"/>
      <c r="G12" s="82"/>
      <c r="H12" s="82"/>
      <c r="I12" s="82"/>
    </row>
    <row r="13" spans="1:57">
      <c r="A13" s="76" t="s">
        <v>59</v>
      </c>
      <c r="B13" s="77"/>
      <c r="C13" s="77"/>
      <c r="D13" s="143"/>
      <c r="E13" s="144" t="s">
        <v>60</v>
      </c>
      <c r="F13" s="145" t="s">
        <v>61</v>
      </c>
      <c r="G13" s="146" t="s">
        <v>62</v>
      </c>
      <c r="H13" s="147"/>
      <c r="I13" s="148" t="s">
        <v>60</v>
      </c>
    </row>
    <row r="14" spans="1:57">
      <c r="A14" s="67" t="s">
        <v>189</v>
      </c>
      <c r="B14" s="58"/>
      <c r="C14" s="58"/>
      <c r="D14" s="149"/>
      <c r="E14" s="150"/>
      <c r="F14" s="151"/>
      <c r="G14" s="152">
        <f>CHOOSE(BA14+1,HSV+PSV,HSV+PSV+Mont,HSV+PSV+Dodavka+Mont,HSV,PSV,Mont,Dodavka,Mont+Dodavka,0)</f>
        <v>0</v>
      </c>
      <c r="H14" s="153"/>
      <c r="I14" s="154">
        <f>E14+F14*G14/100</f>
        <v>0</v>
      </c>
      <c r="BA14">
        <v>0</v>
      </c>
    </row>
    <row r="15" spans="1:57">
      <c r="A15" s="67" t="s">
        <v>190</v>
      </c>
      <c r="B15" s="58"/>
      <c r="C15" s="58"/>
      <c r="D15" s="149"/>
      <c r="E15" s="150"/>
      <c r="F15" s="151"/>
      <c r="G15" s="152">
        <f>CHOOSE(BA15+1,HSV+PSV,HSV+PSV+Mont,HSV+PSV+Dodavka+Mont,HSV,PSV,Mont,Dodavka,Mont+Dodavka,0)</f>
        <v>0</v>
      </c>
      <c r="H15" s="153"/>
      <c r="I15" s="154">
        <f>E15+F15*G15/100</f>
        <v>0</v>
      </c>
      <c r="BA15">
        <v>0</v>
      </c>
    </row>
    <row r="16" spans="1:57">
      <c r="A16" s="67" t="s">
        <v>191</v>
      </c>
      <c r="B16" s="58"/>
      <c r="C16" s="58"/>
      <c r="D16" s="149"/>
      <c r="E16" s="150"/>
      <c r="F16" s="151"/>
      <c r="G16" s="152">
        <f>CHOOSE(BA16+1,HSV+PSV,HSV+PSV+Mont,HSV+PSV+Dodavka+Mont,HSV,PSV,Mont,Dodavka,Mont+Dodavka,0)</f>
        <v>0</v>
      </c>
      <c r="H16" s="153"/>
      <c r="I16" s="154">
        <f>E16+F16*G16/100</f>
        <v>0</v>
      </c>
      <c r="BA16">
        <v>0</v>
      </c>
    </row>
    <row r="17" spans="1:53">
      <c r="A17" s="67" t="s">
        <v>192</v>
      </c>
      <c r="B17" s="58"/>
      <c r="C17" s="58"/>
      <c r="D17" s="149"/>
      <c r="E17" s="150"/>
      <c r="F17" s="151"/>
      <c r="G17" s="152">
        <f>CHOOSE(BA17+1,HSV+PSV,HSV+PSV+Mont,HSV+PSV+Dodavka+Mont,HSV,PSV,Mont,Dodavka,Mont+Dodavka,0)</f>
        <v>0</v>
      </c>
      <c r="H17" s="153"/>
      <c r="I17" s="154">
        <f>E17+F17*G17/100</f>
        <v>0</v>
      </c>
      <c r="BA17">
        <v>0</v>
      </c>
    </row>
    <row r="18" spans="1:53">
      <c r="A18" s="67" t="s">
        <v>193</v>
      </c>
      <c r="B18" s="58"/>
      <c r="C18" s="58"/>
      <c r="D18" s="149"/>
      <c r="E18" s="150"/>
      <c r="F18" s="151"/>
      <c r="G18" s="152">
        <f>CHOOSE(BA18+1,HSV+PSV,HSV+PSV+Mont,HSV+PSV+Dodavka+Mont,HSV,PSV,Mont,Dodavka,Mont+Dodavka,0)</f>
        <v>0</v>
      </c>
      <c r="H18" s="153"/>
      <c r="I18" s="154">
        <f>E18+F18*G18/100</f>
        <v>0</v>
      </c>
      <c r="BA18">
        <v>1</v>
      </c>
    </row>
    <row r="19" spans="1:53">
      <c r="A19" s="67" t="s">
        <v>194</v>
      </c>
      <c r="B19" s="58"/>
      <c r="C19" s="58"/>
      <c r="D19" s="149"/>
      <c r="E19" s="150"/>
      <c r="F19" s="151"/>
      <c r="G19" s="152">
        <f>CHOOSE(BA19+1,HSV+PSV,HSV+PSV+Mont,HSV+PSV+Dodavka+Mont,HSV,PSV,Mont,Dodavka,Mont+Dodavka,0)</f>
        <v>0</v>
      </c>
      <c r="H19" s="153"/>
      <c r="I19" s="154">
        <f>E19+F19*G19/100</f>
        <v>0</v>
      </c>
      <c r="BA19">
        <v>1</v>
      </c>
    </row>
    <row r="20" spans="1:53">
      <c r="A20" s="67" t="s">
        <v>195</v>
      </c>
      <c r="B20" s="58"/>
      <c r="C20" s="58"/>
      <c r="D20" s="149"/>
      <c r="E20" s="150"/>
      <c r="F20" s="151"/>
      <c r="G20" s="152">
        <f>CHOOSE(BA20+1,HSV+PSV,HSV+PSV+Mont,HSV+PSV+Dodavka+Mont,HSV,PSV,Mont,Dodavka,Mont+Dodavka,0)</f>
        <v>0</v>
      </c>
      <c r="H20" s="153"/>
      <c r="I20" s="154">
        <f>E20+F20*G20/100</f>
        <v>0</v>
      </c>
      <c r="BA20">
        <v>2</v>
      </c>
    </row>
    <row r="21" spans="1:53">
      <c r="A21" s="67" t="s">
        <v>196</v>
      </c>
      <c r="B21" s="58"/>
      <c r="C21" s="58"/>
      <c r="D21" s="149"/>
      <c r="E21" s="150"/>
      <c r="F21" s="151"/>
      <c r="G21" s="152">
        <f>CHOOSE(BA21+1,HSV+PSV,HSV+PSV+Mont,HSV+PSV+Dodavka+Mont,HSV,PSV,Mont,Dodavka,Mont+Dodavka,0)</f>
        <v>0</v>
      </c>
      <c r="H21" s="153"/>
      <c r="I21" s="154">
        <f>E21+F21*G21/100</f>
        <v>0</v>
      </c>
      <c r="BA21">
        <v>2</v>
      </c>
    </row>
    <row r="22" spans="1:53" ht="13.5" thickBot="1">
      <c r="A22" s="155"/>
      <c r="B22" s="156" t="s">
        <v>63</v>
      </c>
      <c r="C22" s="157"/>
      <c r="D22" s="158"/>
      <c r="E22" s="159"/>
      <c r="F22" s="160"/>
      <c r="G22" s="160"/>
      <c r="H22" s="161">
        <f>SUM(I14:I21)</f>
        <v>0</v>
      </c>
      <c r="I22" s="162"/>
    </row>
    <row r="24" spans="1:53">
      <c r="B24" s="141"/>
      <c r="F24" s="163"/>
      <c r="G24" s="164"/>
      <c r="H24" s="164"/>
      <c r="I24" s="165"/>
    </row>
    <row r="25" spans="1:53">
      <c r="F25" s="163"/>
      <c r="G25" s="164"/>
      <c r="H25" s="164"/>
      <c r="I25" s="165"/>
    </row>
    <row r="26" spans="1:53">
      <c r="F26" s="163"/>
      <c r="G26" s="164"/>
      <c r="H26" s="164"/>
      <c r="I26" s="165"/>
    </row>
    <row r="27" spans="1:53">
      <c r="F27" s="163"/>
      <c r="G27" s="164"/>
      <c r="H27" s="164"/>
      <c r="I27" s="165"/>
    </row>
    <row r="28" spans="1:53">
      <c r="F28" s="163"/>
      <c r="G28" s="164"/>
      <c r="H28" s="164"/>
      <c r="I28" s="165"/>
    </row>
    <row r="29" spans="1:53">
      <c r="F29" s="163"/>
      <c r="G29" s="164"/>
      <c r="H29" s="164"/>
      <c r="I29" s="165"/>
    </row>
    <row r="30" spans="1:53">
      <c r="F30" s="163"/>
      <c r="G30" s="164"/>
      <c r="H30" s="164"/>
      <c r="I30" s="165"/>
    </row>
    <row r="31" spans="1:53">
      <c r="F31" s="163"/>
      <c r="G31" s="164"/>
      <c r="H31" s="164"/>
      <c r="I31" s="165"/>
    </row>
    <row r="32" spans="1:53">
      <c r="F32" s="163"/>
      <c r="G32" s="164"/>
      <c r="H32" s="164"/>
      <c r="I32" s="165"/>
    </row>
    <row r="33" spans="6:9">
      <c r="F33" s="163"/>
      <c r="G33" s="164"/>
      <c r="H33" s="164"/>
      <c r="I33" s="165"/>
    </row>
    <row r="34" spans="6:9">
      <c r="F34" s="163"/>
      <c r="G34" s="164"/>
      <c r="H34" s="164"/>
      <c r="I34" s="165"/>
    </row>
    <row r="35" spans="6:9">
      <c r="F35" s="163"/>
      <c r="G35" s="164"/>
      <c r="H35" s="164"/>
      <c r="I35" s="165"/>
    </row>
    <row r="36" spans="6:9">
      <c r="F36" s="163"/>
      <c r="G36" s="164"/>
      <c r="H36" s="164"/>
      <c r="I36" s="165"/>
    </row>
    <row r="37" spans="6:9">
      <c r="F37" s="163"/>
      <c r="G37" s="164"/>
      <c r="H37" s="164"/>
      <c r="I37" s="165"/>
    </row>
    <row r="38" spans="6:9">
      <c r="F38" s="163"/>
      <c r="G38" s="164"/>
      <c r="H38" s="164"/>
      <c r="I38" s="165"/>
    </row>
    <row r="39" spans="6:9">
      <c r="F39" s="163"/>
      <c r="G39" s="164"/>
      <c r="H39" s="164"/>
      <c r="I39" s="165"/>
    </row>
    <row r="40" spans="6:9">
      <c r="F40" s="163"/>
      <c r="G40" s="164"/>
      <c r="H40" s="164"/>
      <c r="I40" s="165"/>
    </row>
    <row r="41" spans="6:9">
      <c r="F41" s="163"/>
      <c r="G41" s="164"/>
      <c r="H41" s="164"/>
      <c r="I41" s="165"/>
    </row>
    <row r="42" spans="6:9">
      <c r="F42" s="163"/>
      <c r="G42" s="164"/>
      <c r="H42" s="164"/>
      <c r="I42" s="165"/>
    </row>
    <row r="43" spans="6:9">
      <c r="F43" s="163"/>
      <c r="G43" s="164"/>
      <c r="H43" s="164"/>
      <c r="I43" s="165"/>
    </row>
    <row r="44" spans="6:9">
      <c r="F44" s="163"/>
      <c r="G44" s="164"/>
      <c r="H44" s="164"/>
      <c r="I44" s="165"/>
    </row>
    <row r="45" spans="6:9">
      <c r="F45" s="163"/>
      <c r="G45" s="164"/>
      <c r="H45" s="164"/>
      <c r="I45" s="165"/>
    </row>
    <row r="46" spans="6:9">
      <c r="F46" s="163"/>
      <c r="G46" s="164"/>
      <c r="H46" s="164"/>
      <c r="I46" s="165"/>
    </row>
    <row r="47" spans="6:9">
      <c r="F47" s="163"/>
      <c r="G47" s="164"/>
      <c r="H47" s="164"/>
      <c r="I47" s="165"/>
    </row>
    <row r="48" spans="6:9">
      <c r="F48" s="163"/>
      <c r="G48" s="164"/>
      <c r="H48" s="164"/>
      <c r="I48" s="165"/>
    </row>
    <row r="49" spans="6:9">
      <c r="F49" s="163"/>
      <c r="G49" s="164"/>
      <c r="H49" s="164"/>
      <c r="I49" s="165"/>
    </row>
    <row r="50" spans="6:9">
      <c r="F50" s="163"/>
      <c r="G50" s="164"/>
      <c r="H50" s="164"/>
      <c r="I50" s="165"/>
    </row>
    <row r="51" spans="6:9">
      <c r="F51" s="163"/>
      <c r="G51" s="164"/>
      <c r="H51" s="164"/>
      <c r="I51" s="165"/>
    </row>
    <row r="52" spans="6:9">
      <c r="F52" s="163"/>
      <c r="G52" s="164"/>
      <c r="H52" s="164"/>
      <c r="I52" s="165"/>
    </row>
    <row r="53" spans="6:9">
      <c r="F53" s="163"/>
      <c r="G53" s="164"/>
      <c r="H53" s="164"/>
      <c r="I53" s="165"/>
    </row>
    <row r="54" spans="6:9">
      <c r="F54" s="163"/>
      <c r="G54" s="164"/>
      <c r="H54" s="164"/>
      <c r="I54" s="165"/>
    </row>
    <row r="55" spans="6:9">
      <c r="F55" s="163"/>
      <c r="G55" s="164"/>
      <c r="H55" s="164"/>
      <c r="I55" s="165"/>
    </row>
    <row r="56" spans="6:9">
      <c r="F56" s="163"/>
      <c r="G56" s="164"/>
      <c r="H56" s="164"/>
      <c r="I56" s="165"/>
    </row>
    <row r="57" spans="6:9">
      <c r="F57" s="163"/>
      <c r="G57" s="164"/>
      <c r="H57" s="164"/>
      <c r="I57" s="165"/>
    </row>
    <row r="58" spans="6:9">
      <c r="F58" s="163"/>
      <c r="G58" s="164"/>
      <c r="H58" s="164"/>
      <c r="I58" s="165"/>
    </row>
    <row r="59" spans="6:9">
      <c r="F59" s="163"/>
      <c r="G59" s="164"/>
      <c r="H59" s="164"/>
      <c r="I59" s="165"/>
    </row>
    <row r="60" spans="6:9">
      <c r="F60" s="163"/>
      <c r="G60" s="164"/>
      <c r="H60" s="164"/>
      <c r="I60" s="165"/>
    </row>
    <row r="61" spans="6:9">
      <c r="F61" s="163"/>
      <c r="G61" s="164"/>
      <c r="H61" s="164"/>
      <c r="I61" s="165"/>
    </row>
    <row r="62" spans="6:9">
      <c r="F62" s="163"/>
      <c r="G62" s="164"/>
      <c r="H62" s="164"/>
      <c r="I62" s="165"/>
    </row>
    <row r="63" spans="6:9">
      <c r="F63" s="163"/>
      <c r="G63" s="164"/>
      <c r="H63" s="164"/>
      <c r="I63" s="165"/>
    </row>
    <row r="64" spans="6:9">
      <c r="F64" s="163"/>
      <c r="G64" s="164"/>
      <c r="H64" s="164"/>
      <c r="I64" s="165"/>
    </row>
    <row r="65" spans="6:9">
      <c r="F65" s="163"/>
      <c r="G65" s="164"/>
      <c r="H65" s="164"/>
      <c r="I65" s="165"/>
    </row>
    <row r="66" spans="6:9">
      <c r="F66" s="163"/>
      <c r="G66" s="164"/>
      <c r="H66" s="164"/>
      <c r="I66" s="165"/>
    </row>
    <row r="67" spans="6:9">
      <c r="F67" s="163"/>
      <c r="G67" s="164"/>
      <c r="H67" s="164"/>
      <c r="I67" s="165"/>
    </row>
    <row r="68" spans="6:9">
      <c r="F68" s="163"/>
      <c r="G68" s="164"/>
      <c r="H68" s="164"/>
      <c r="I68" s="165"/>
    </row>
    <row r="69" spans="6:9">
      <c r="F69" s="163"/>
      <c r="G69" s="164"/>
      <c r="H69" s="164"/>
      <c r="I69" s="165"/>
    </row>
    <row r="70" spans="6:9">
      <c r="F70" s="163"/>
      <c r="G70" s="164"/>
      <c r="H70" s="164"/>
      <c r="I70" s="165"/>
    </row>
    <row r="71" spans="6:9">
      <c r="F71" s="163"/>
      <c r="G71" s="164"/>
      <c r="H71" s="164"/>
      <c r="I71" s="165"/>
    </row>
    <row r="72" spans="6:9">
      <c r="F72" s="163"/>
      <c r="G72" s="164"/>
      <c r="H72" s="164"/>
      <c r="I72" s="165"/>
    </row>
    <row r="73" spans="6:9">
      <c r="F73" s="163"/>
      <c r="G73" s="164"/>
      <c r="H73" s="164"/>
      <c r="I73" s="165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52"/>
  <sheetViews>
    <sheetView showGridLines="0" showZeros="0" zoomScaleNormal="100" workbookViewId="0">
      <selection activeCell="A79" sqref="A79:IV81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5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75</v>
      </c>
      <c r="B1" s="166"/>
      <c r="C1" s="166"/>
      <c r="D1" s="166"/>
      <c r="E1" s="166"/>
      <c r="F1" s="166"/>
      <c r="G1" s="166"/>
    </row>
    <row r="2" spans="1:104" ht="14.25" customHeight="1" thickBot="1">
      <c r="A2" s="168"/>
      <c r="B2" s="169"/>
      <c r="C2" s="170"/>
      <c r="D2" s="170"/>
      <c r="E2" s="171"/>
      <c r="F2" s="170"/>
      <c r="G2" s="170"/>
    </row>
    <row r="3" spans="1:104" ht="13.5" thickTop="1">
      <c r="A3" s="108" t="s">
        <v>48</v>
      </c>
      <c r="B3" s="109"/>
      <c r="C3" s="110" t="str">
        <f>CONCATENATE(cislostavby," ",nazevstavby)</f>
        <v>2 Frýdl</v>
      </c>
      <c r="D3" s="172"/>
      <c r="E3" s="173" t="s">
        <v>64</v>
      </c>
      <c r="F3" s="174" t="str">
        <f>Rekapitulace!H1</f>
        <v>231216</v>
      </c>
      <c r="G3" s="175"/>
    </row>
    <row r="4" spans="1:104" ht="13.5" thickBot="1">
      <c r="A4" s="176" t="s">
        <v>50</v>
      </c>
      <c r="B4" s="117"/>
      <c r="C4" s="118" t="str">
        <f>CONCATENATE(cisloobjektu," ",nazevobjektu)</f>
        <v>13 Zastávka MHD,VO ul.Partyzánů</v>
      </c>
      <c r="D4" s="177"/>
      <c r="E4" s="178" t="str">
        <f>Rekapitulace!G2</f>
        <v>Zastávka MHD a chodníky-ul. Partyzánů</v>
      </c>
      <c r="F4" s="179"/>
      <c r="G4" s="180"/>
    </row>
    <row r="5" spans="1:104" ht="13.5" thickTop="1">
      <c r="A5" s="181"/>
      <c r="B5" s="168"/>
      <c r="C5" s="168"/>
      <c r="D5" s="168"/>
      <c r="E5" s="182"/>
      <c r="F5" s="168"/>
      <c r="G5" s="183"/>
    </row>
    <row r="6" spans="1:104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>
      <c r="A7" s="188" t="s">
        <v>72</v>
      </c>
      <c r="B7" s="189" t="s">
        <v>82</v>
      </c>
      <c r="C7" s="190" t="s">
        <v>83</v>
      </c>
      <c r="D7" s="191"/>
      <c r="E7" s="192"/>
      <c r="F7" s="192"/>
      <c r="G7" s="193"/>
      <c r="H7" s="194"/>
      <c r="I7" s="194"/>
      <c r="O7" s="195">
        <v>1</v>
      </c>
    </row>
    <row r="8" spans="1:104">
      <c r="A8" s="196">
        <v>1</v>
      </c>
      <c r="B8" s="197" t="s">
        <v>84</v>
      </c>
      <c r="C8" s="198" t="s">
        <v>85</v>
      </c>
      <c r="D8" s="199" t="s">
        <v>86</v>
      </c>
      <c r="E8" s="200">
        <v>96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9</v>
      </c>
      <c r="AC8" s="167">
        <v>9</v>
      </c>
      <c r="AZ8" s="167">
        <v>4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9</v>
      </c>
      <c r="CZ8" s="167">
        <v>0</v>
      </c>
    </row>
    <row r="9" spans="1:104">
      <c r="A9" s="203"/>
      <c r="B9" s="204"/>
      <c r="C9" s="205" t="s">
        <v>87</v>
      </c>
      <c r="D9" s="206"/>
      <c r="E9" s="206"/>
      <c r="F9" s="206"/>
      <c r="G9" s="207"/>
      <c r="L9" s="208" t="s">
        <v>87</v>
      </c>
      <c r="O9" s="195">
        <v>3</v>
      </c>
    </row>
    <row r="10" spans="1:104">
      <c r="A10" s="203"/>
      <c r="B10" s="209"/>
      <c r="C10" s="210" t="s">
        <v>88</v>
      </c>
      <c r="D10" s="211"/>
      <c r="E10" s="212">
        <v>7</v>
      </c>
      <c r="F10" s="213"/>
      <c r="G10" s="214"/>
      <c r="M10" s="208" t="s">
        <v>88</v>
      </c>
      <c r="O10" s="195"/>
    </row>
    <row r="11" spans="1:104">
      <c r="A11" s="203"/>
      <c r="B11" s="209"/>
      <c r="C11" s="210" t="s">
        <v>89</v>
      </c>
      <c r="D11" s="211"/>
      <c r="E11" s="212">
        <v>70</v>
      </c>
      <c r="F11" s="213"/>
      <c r="G11" s="214"/>
      <c r="M11" s="208" t="s">
        <v>89</v>
      </c>
      <c r="O11" s="195"/>
    </row>
    <row r="12" spans="1:104">
      <c r="A12" s="203"/>
      <c r="B12" s="209"/>
      <c r="C12" s="210" t="s">
        <v>90</v>
      </c>
      <c r="D12" s="211"/>
      <c r="E12" s="212">
        <v>10</v>
      </c>
      <c r="F12" s="213"/>
      <c r="G12" s="214"/>
      <c r="M12" s="208" t="s">
        <v>90</v>
      </c>
      <c r="O12" s="195"/>
    </row>
    <row r="13" spans="1:104">
      <c r="A13" s="203"/>
      <c r="B13" s="209"/>
      <c r="C13" s="210" t="s">
        <v>91</v>
      </c>
      <c r="D13" s="211"/>
      <c r="E13" s="212">
        <v>9</v>
      </c>
      <c r="F13" s="213"/>
      <c r="G13" s="214"/>
      <c r="M13" s="208" t="s">
        <v>91</v>
      </c>
      <c r="O13" s="195"/>
    </row>
    <row r="14" spans="1:104" ht="22.5">
      <c r="A14" s="196">
        <v>2</v>
      </c>
      <c r="B14" s="197" t="s">
        <v>92</v>
      </c>
      <c r="C14" s="198" t="s">
        <v>93</v>
      </c>
      <c r="D14" s="199" t="s">
        <v>94</v>
      </c>
      <c r="E14" s="200">
        <v>4</v>
      </c>
      <c r="F14" s="200">
        <v>0</v>
      </c>
      <c r="G14" s="201">
        <f>E14*F14</f>
        <v>0</v>
      </c>
      <c r="O14" s="195">
        <v>2</v>
      </c>
      <c r="AA14" s="167">
        <v>1</v>
      </c>
      <c r="AB14" s="167">
        <v>9</v>
      </c>
      <c r="AC14" s="167">
        <v>9</v>
      </c>
      <c r="AZ14" s="167">
        <v>4</v>
      </c>
      <c r="BA14" s="167">
        <f>IF(AZ14=1,G14,0)</f>
        <v>0</v>
      </c>
      <c r="BB14" s="167">
        <f>IF(AZ14=2,G14,0)</f>
        <v>0</v>
      </c>
      <c r="BC14" s="167">
        <f>IF(AZ14=3,G14,0)</f>
        <v>0</v>
      </c>
      <c r="BD14" s="167">
        <f>IF(AZ14=4,G14,0)</f>
        <v>0</v>
      </c>
      <c r="BE14" s="167">
        <f>IF(AZ14=5,G14,0)</f>
        <v>0</v>
      </c>
      <c r="CA14" s="202">
        <v>1</v>
      </c>
      <c r="CB14" s="202">
        <v>9</v>
      </c>
      <c r="CZ14" s="167">
        <v>0</v>
      </c>
    </row>
    <row r="15" spans="1:104">
      <c r="A15" s="203"/>
      <c r="B15" s="204"/>
      <c r="C15" s="205" t="s">
        <v>95</v>
      </c>
      <c r="D15" s="206"/>
      <c r="E15" s="206"/>
      <c r="F15" s="206"/>
      <c r="G15" s="207"/>
      <c r="L15" s="208" t="s">
        <v>95</v>
      </c>
      <c r="O15" s="195">
        <v>3</v>
      </c>
    </row>
    <row r="16" spans="1:104">
      <c r="A16" s="203"/>
      <c r="B16" s="209"/>
      <c r="C16" s="210" t="s">
        <v>96</v>
      </c>
      <c r="D16" s="211"/>
      <c r="E16" s="212">
        <v>2</v>
      </c>
      <c r="F16" s="213"/>
      <c r="G16" s="214"/>
      <c r="M16" s="208" t="s">
        <v>96</v>
      </c>
      <c r="O16" s="195"/>
    </row>
    <row r="17" spans="1:104">
      <c r="A17" s="203"/>
      <c r="B17" s="209"/>
      <c r="C17" s="210" t="s">
        <v>97</v>
      </c>
      <c r="D17" s="211"/>
      <c r="E17" s="212">
        <v>1</v>
      </c>
      <c r="F17" s="213"/>
      <c r="G17" s="214"/>
      <c r="M17" s="208" t="s">
        <v>97</v>
      </c>
      <c r="O17" s="195"/>
    </row>
    <row r="18" spans="1:104">
      <c r="A18" s="203"/>
      <c r="B18" s="209"/>
      <c r="C18" s="210" t="s">
        <v>98</v>
      </c>
      <c r="D18" s="211"/>
      <c r="E18" s="212">
        <v>1</v>
      </c>
      <c r="F18" s="213"/>
      <c r="G18" s="214"/>
      <c r="M18" s="208" t="s">
        <v>98</v>
      </c>
      <c r="O18" s="195"/>
    </row>
    <row r="19" spans="1:104">
      <c r="A19" s="196">
        <v>3</v>
      </c>
      <c r="B19" s="197" t="s">
        <v>99</v>
      </c>
      <c r="C19" s="198" t="s">
        <v>100</v>
      </c>
      <c r="D19" s="199" t="s">
        <v>94</v>
      </c>
      <c r="E19" s="200">
        <v>4</v>
      </c>
      <c r="F19" s="200">
        <v>0</v>
      </c>
      <c r="G19" s="201">
        <f>E19*F19</f>
        <v>0</v>
      </c>
      <c r="O19" s="195">
        <v>2</v>
      </c>
      <c r="AA19" s="167">
        <v>1</v>
      </c>
      <c r="AB19" s="167">
        <v>9</v>
      </c>
      <c r="AC19" s="167">
        <v>9</v>
      </c>
      <c r="AZ19" s="167">
        <v>4</v>
      </c>
      <c r="BA19" s="167">
        <f>IF(AZ19=1,G19,0)</f>
        <v>0</v>
      </c>
      <c r="BB19" s="167">
        <f>IF(AZ19=2,G19,0)</f>
        <v>0</v>
      </c>
      <c r="BC19" s="167">
        <f>IF(AZ19=3,G19,0)</f>
        <v>0</v>
      </c>
      <c r="BD19" s="167">
        <f>IF(AZ19=4,G19,0)</f>
        <v>0</v>
      </c>
      <c r="BE19" s="167">
        <f>IF(AZ19=5,G19,0)</f>
        <v>0</v>
      </c>
      <c r="CA19" s="202">
        <v>1</v>
      </c>
      <c r="CB19" s="202">
        <v>9</v>
      </c>
      <c r="CZ19" s="167">
        <v>0</v>
      </c>
    </row>
    <row r="20" spans="1:104">
      <c r="A20" s="203"/>
      <c r="B20" s="204"/>
      <c r="C20" s="205" t="s">
        <v>101</v>
      </c>
      <c r="D20" s="206"/>
      <c r="E20" s="206"/>
      <c r="F20" s="206"/>
      <c r="G20" s="207"/>
      <c r="L20" s="208" t="s">
        <v>101</v>
      </c>
      <c r="O20" s="195">
        <v>3</v>
      </c>
    </row>
    <row r="21" spans="1:104">
      <c r="A21" s="203"/>
      <c r="B21" s="209"/>
      <c r="C21" s="210" t="s">
        <v>102</v>
      </c>
      <c r="D21" s="211"/>
      <c r="E21" s="212">
        <v>2</v>
      </c>
      <c r="F21" s="213"/>
      <c r="G21" s="214"/>
      <c r="M21" s="208" t="s">
        <v>102</v>
      </c>
      <c r="O21" s="195"/>
    </row>
    <row r="22" spans="1:104">
      <c r="A22" s="203"/>
      <c r="B22" s="209"/>
      <c r="C22" s="210" t="s">
        <v>103</v>
      </c>
      <c r="D22" s="211"/>
      <c r="E22" s="212">
        <v>1</v>
      </c>
      <c r="F22" s="213"/>
      <c r="G22" s="214"/>
      <c r="M22" s="208" t="s">
        <v>103</v>
      </c>
      <c r="O22" s="195"/>
    </row>
    <row r="23" spans="1:104">
      <c r="A23" s="203"/>
      <c r="B23" s="209"/>
      <c r="C23" s="210" t="s">
        <v>104</v>
      </c>
      <c r="D23" s="211"/>
      <c r="E23" s="212">
        <v>1</v>
      </c>
      <c r="F23" s="213"/>
      <c r="G23" s="214"/>
      <c r="M23" s="208" t="s">
        <v>104</v>
      </c>
      <c r="O23" s="195"/>
    </row>
    <row r="24" spans="1:104">
      <c r="A24" s="196">
        <v>4</v>
      </c>
      <c r="B24" s="197" t="s">
        <v>105</v>
      </c>
      <c r="C24" s="198" t="s">
        <v>106</v>
      </c>
      <c r="D24" s="199" t="s">
        <v>94</v>
      </c>
      <c r="E24" s="200">
        <v>2</v>
      </c>
      <c r="F24" s="200">
        <v>0</v>
      </c>
      <c r="G24" s="201">
        <f>E24*F24</f>
        <v>0</v>
      </c>
      <c r="O24" s="195">
        <v>2</v>
      </c>
      <c r="AA24" s="167">
        <v>1</v>
      </c>
      <c r="AB24" s="167">
        <v>9</v>
      </c>
      <c r="AC24" s="167">
        <v>9</v>
      </c>
      <c r="AZ24" s="167">
        <v>4</v>
      </c>
      <c r="BA24" s="167">
        <f>IF(AZ24=1,G24,0)</f>
        <v>0</v>
      </c>
      <c r="BB24" s="167">
        <f>IF(AZ24=2,G24,0)</f>
        <v>0</v>
      </c>
      <c r="BC24" s="167">
        <f>IF(AZ24=3,G24,0)</f>
        <v>0</v>
      </c>
      <c r="BD24" s="167">
        <f>IF(AZ24=4,G24,0)</f>
        <v>0</v>
      </c>
      <c r="BE24" s="167">
        <f>IF(AZ24=5,G24,0)</f>
        <v>0</v>
      </c>
      <c r="CA24" s="202">
        <v>1</v>
      </c>
      <c r="CB24" s="202">
        <v>9</v>
      </c>
      <c r="CZ24" s="167">
        <v>0</v>
      </c>
    </row>
    <row r="25" spans="1:104">
      <c r="A25" s="203"/>
      <c r="B25" s="204"/>
      <c r="C25" s="205" t="s">
        <v>107</v>
      </c>
      <c r="D25" s="206"/>
      <c r="E25" s="206"/>
      <c r="F25" s="206"/>
      <c r="G25" s="207"/>
      <c r="L25" s="208" t="s">
        <v>107</v>
      </c>
      <c r="O25" s="195">
        <v>3</v>
      </c>
    </row>
    <row r="26" spans="1:104">
      <c r="A26" s="203"/>
      <c r="B26" s="209"/>
      <c r="C26" s="210" t="s">
        <v>103</v>
      </c>
      <c r="D26" s="211"/>
      <c r="E26" s="212">
        <v>1</v>
      </c>
      <c r="F26" s="213"/>
      <c r="G26" s="214"/>
      <c r="M26" s="208" t="s">
        <v>103</v>
      </c>
      <c r="O26" s="195"/>
    </row>
    <row r="27" spans="1:104">
      <c r="A27" s="203"/>
      <c r="B27" s="209"/>
      <c r="C27" s="210" t="s">
        <v>104</v>
      </c>
      <c r="D27" s="211"/>
      <c r="E27" s="212">
        <v>1</v>
      </c>
      <c r="F27" s="213"/>
      <c r="G27" s="214"/>
      <c r="M27" s="208" t="s">
        <v>104</v>
      </c>
      <c r="O27" s="195"/>
    </row>
    <row r="28" spans="1:104">
      <c r="A28" s="196">
        <v>5</v>
      </c>
      <c r="B28" s="197" t="s">
        <v>108</v>
      </c>
      <c r="C28" s="198" t="s">
        <v>109</v>
      </c>
      <c r="D28" s="199" t="s">
        <v>94</v>
      </c>
      <c r="E28" s="200">
        <v>18</v>
      </c>
      <c r="F28" s="200">
        <v>0</v>
      </c>
      <c r="G28" s="201">
        <f>E28*F28</f>
        <v>0</v>
      </c>
      <c r="O28" s="195">
        <v>2</v>
      </c>
      <c r="AA28" s="167">
        <v>1</v>
      </c>
      <c r="AB28" s="167">
        <v>9</v>
      </c>
      <c r="AC28" s="167">
        <v>9</v>
      </c>
      <c r="AZ28" s="167">
        <v>4</v>
      </c>
      <c r="BA28" s="167">
        <f>IF(AZ28=1,G28,0)</f>
        <v>0</v>
      </c>
      <c r="BB28" s="167">
        <f>IF(AZ28=2,G28,0)</f>
        <v>0</v>
      </c>
      <c r="BC28" s="167">
        <f>IF(AZ28=3,G28,0)</f>
        <v>0</v>
      </c>
      <c r="BD28" s="167">
        <f>IF(AZ28=4,G28,0)</f>
        <v>0</v>
      </c>
      <c r="BE28" s="167">
        <f>IF(AZ28=5,G28,0)</f>
        <v>0</v>
      </c>
      <c r="CA28" s="202">
        <v>1</v>
      </c>
      <c r="CB28" s="202">
        <v>9</v>
      </c>
      <c r="CZ28" s="167">
        <v>0</v>
      </c>
    </row>
    <row r="29" spans="1:104">
      <c r="A29" s="196">
        <v>6</v>
      </c>
      <c r="B29" s="197" t="s">
        <v>110</v>
      </c>
      <c r="C29" s="198" t="s">
        <v>111</v>
      </c>
      <c r="D29" s="199" t="s">
        <v>94</v>
      </c>
      <c r="E29" s="200">
        <v>28</v>
      </c>
      <c r="F29" s="200">
        <v>0</v>
      </c>
      <c r="G29" s="201">
        <f>E29*F29</f>
        <v>0</v>
      </c>
      <c r="O29" s="195">
        <v>2</v>
      </c>
      <c r="AA29" s="167">
        <v>1</v>
      </c>
      <c r="AB29" s="167">
        <v>9</v>
      </c>
      <c r="AC29" s="167">
        <v>9</v>
      </c>
      <c r="AZ29" s="167">
        <v>4</v>
      </c>
      <c r="BA29" s="167">
        <f>IF(AZ29=1,G29,0)</f>
        <v>0</v>
      </c>
      <c r="BB29" s="167">
        <f>IF(AZ29=2,G29,0)</f>
        <v>0</v>
      </c>
      <c r="BC29" s="167">
        <f>IF(AZ29=3,G29,0)</f>
        <v>0</v>
      </c>
      <c r="BD29" s="167">
        <f>IF(AZ29=4,G29,0)</f>
        <v>0</v>
      </c>
      <c r="BE29" s="167">
        <f>IF(AZ29=5,G29,0)</f>
        <v>0</v>
      </c>
      <c r="CA29" s="202">
        <v>1</v>
      </c>
      <c r="CB29" s="202">
        <v>9</v>
      </c>
      <c r="CZ29" s="167">
        <v>0</v>
      </c>
    </row>
    <row r="30" spans="1:104">
      <c r="A30" s="196">
        <v>7</v>
      </c>
      <c r="B30" s="197" t="s">
        <v>112</v>
      </c>
      <c r="C30" s="198" t="s">
        <v>113</v>
      </c>
      <c r="D30" s="199" t="s">
        <v>94</v>
      </c>
      <c r="E30" s="200">
        <v>1</v>
      </c>
      <c r="F30" s="200">
        <v>0</v>
      </c>
      <c r="G30" s="201">
        <f>E30*F30</f>
        <v>0</v>
      </c>
      <c r="O30" s="195">
        <v>2</v>
      </c>
      <c r="AA30" s="167">
        <v>1</v>
      </c>
      <c r="AB30" s="167">
        <v>9</v>
      </c>
      <c r="AC30" s="167">
        <v>9</v>
      </c>
      <c r="AZ30" s="167">
        <v>4</v>
      </c>
      <c r="BA30" s="167">
        <f>IF(AZ30=1,G30,0)</f>
        <v>0</v>
      </c>
      <c r="BB30" s="167">
        <f>IF(AZ30=2,G30,0)</f>
        <v>0</v>
      </c>
      <c r="BC30" s="167">
        <f>IF(AZ30=3,G30,0)</f>
        <v>0</v>
      </c>
      <c r="BD30" s="167">
        <f>IF(AZ30=4,G30,0)</f>
        <v>0</v>
      </c>
      <c r="BE30" s="167">
        <f>IF(AZ30=5,G30,0)</f>
        <v>0</v>
      </c>
      <c r="CA30" s="202">
        <v>1</v>
      </c>
      <c r="CB30" s="202">
        <v>9</v>
      </c>
      <c r="CZ30" s="167">
        <v>0</v>
      </c>
    </row>
    <row r="31" spans="1:104">
      <c r="A31" s="196">
        <v>8</v>
      </c>
      <c r="B31" s="197" t="s">
        <v>114</v>
      </c>
      <c r="C31" s="198" t="s">
        <v>115</v>
      </c>
      <c r="D31" s="199" t="s">
        <v>94</v>
      </c>
      <c r="E31" s="200">
        <v>5</v>
      </c>
      <c r="F31" s="200">
        <v>0</v>
      </c>
      <c r="G31" s="201">
        <f>E31*F31</f>
        <v>0</v>
      </c>
      <c r="O31" s="195">
        <v>2</v>
      </c>
      <c r="AA31" s="167">
        <v>1</v>
      </c>
      <c r="AB31" s="167">
        <v>9</v>
      </c>
      <c r="AC31" s="167">
        <v>9</v>
      </c>
      <c r="AZ31" s="167">
        <v>4</v>
      </c>
      <c r="BA31" s="167">
        <f>IF(AZ31=1,G31,0)</f>
        <v>0</v>
      </c>
      <c r="BB31" s="167">
        <f>IF(AZ31=2,G31,0)</f>
        <v>0</v>
      </c>
      <c r="BC31" s="167">
        <f>IF(AZ31=3,G31,0)</f>
        <v>0</v>
      </c>
      <c r="BD31" s="167">
        <f>IF(AZ31=4,G31,0)</f>
        <v>0</v>
      </c>
      <c r="BE31" s="167">
        <f>IF(AZ31=5,G31,0)</f>
        <v>0</v>
      </c>
      <c r="CA31" s="202">
        <v>1</v>
      </c>
      <c r="CB31" s="202">
        <v>9</v>
      </c>
      <c r="CZ31" s="167">
        <v>0</v>
      </c>
    </row>
    <row r="32" spans="1:104">
      <c r="A32" s="203"/>
      <c r="B32" s="204"/>
      <c r="C32" s="205" t="s">
        <v>116</v>
      </c>
      <c r="D32" s="206"/>
      <c r="E32" s="206"/>
      <c r="F32" s="206"/>
      <c r="G32" s="207"/>
      <c r="L32" s="208" t="s">
        <v>116</v>
      </c>
      <c r="O32" s="195">
        <v>3</v>
      </c>
    </row>
    <row r="33" spans="1:104">
      <c r="A33" s="203"/>
      <c r="B33" s="209"/>
      <c r="C33" s="210" t="s">
        <v>117</v>
      </c>
      <c r="D33" s="211"/>
      <c r="E33" s="212">
        <v>1</v>
      </c>
      <c r="F33" s="213"/>
      <c r="G33" s="214"/>
      <c r="M33" s="208" t="s">
        <v>117</v>
      </c>
      <c r="O33" s="195"/>
    </row>
    <row r="34" spans="1:104">
      <c r="A34" s="203"/>
      <c r="B34" s="209"/>
      <c r="C34" s="210" t="s">
        <v>118</v>
      </c>
      <c r="D34" s="211"/>
      <c r="E34" s="212">
        <v>4</v>
      </c>
      <c r="F34" s="213"/>
      <c r="G34" s="214"/>
      <c r="M34" s="208" t="s">
        <v>118</v>
      </c>
      <c r="O34" s="195"/>
    </row>
    <row r="35" spans="1:104" ht="22.5">
      <c r="A35" s="196">
        <v>9</v>
      </c>
      <c r="B35" s="197" t="s">
        <v>119</v>
      </c>
      <c r="C35" s="198" t="s">
        <v>120</v>
      </c>
      <c r="D35" s="199" t="s">
        <v>94</v>
      </c>
      <c r="E35" s="200">
        <v>2</v>
      </c>
      <c r="F35" s="200">
        <v>0</v>
      </c>
      <c r="G35" s="201">
        <f>E35*F35</f>
        <v>0</v>
      </c>
      <c r="O35" s="195">
        <v>2</v>
      </c>
      <c r="AA35" s="167">
        <v>1</v>
      </c>
      <c r="AB35" s="167">
        <v>9</v>
      </c>
      <c r="AC35" s="167">
        <v>9</v>
      </c>
      <c r="AZ35" s="167">
        <v>4</v>
      </c>
      <c r="BA35" s="167">
        <f>IF(AZ35=1,G35,0)</f>
        <v>0</v>
      </c>
      <c r="BB35" s="167">
        <f>IF(AZ35=2,G35,0)</f>
        <v>0</v>
      </c>
      <c r="BC35" s="167">
        <f>IF(AZ35=3,G35,0)</f>
        <v>0</v>
      </c>
      <c r="BD35" s="167">
        <f>IF(AZ35=4,G35,0)</f>
        <v>0</v>
      </c>
      <c r="BE35" s="167">
        <f>IF(AZ35=5,G35,0)</f>
        <v>0</v>
      </c>
      <c r="CA35" s="202">
        <v>1</v>
      </c>
      <c r="CB35" s="202">
        <v>9</v>
      </c>
      <c r="CZ35" s="167">
        <v>0</v>
      </c>
    </row>
    <row r="36" spans="1:104">
      <c r="A36" s="203"/>
      <c r="B36" s="204"/>
      <c r="C36" s="205" t="s">
        <v>121</v>
      </c>
      <c r="D36" s="206"/>
      <c r="E36" s="206"/>
      <c r="F36" s="206"/>
      <c r="G36" s="207"/>
      <c r="L36" s="208" t="s">
        <v>121</v>
      </c>
      <c r="O36" s="195">
        <v>3</v>
      </c>
    </row>
    <row r="37" spans="1:104">
      <c r="A37" s="196">
        <v>10</v>
      </c>
      <c r="B37" s="197" t="s">
        <v>122</v>
      </c>
      <c r="C37" s="198" t="s">
        <v>123</v>
      </c>
      <c r="D37" s="199" t="s">
        <v>94</v>
      </c>
      <c r="E37" s="200">
        <v>2</v>
      </c>
      <c r="F37" s="200">
        <v>0</v>
      </c>
      <c r="G37" s="201">
        <f>E37*F37</f>
        <v>0</v>
      </c>
      <c r="O37" s="195">
        <v>2</v>
      </c>
      <c r="AA37" s="167">
        <v>1</v>
      </c>
      <c r="AB37" s="167">
        <v>9</v>
      </c>
      <c r="AC37" s="167">
        <v>9</v>
      </c>
      <c r="AZ37" s="167">
        <v>4</v>
      </c>
      <c r="BA37" s="167">
        <f>IF(AZ37=1,G37,0)</f>
        <v>0</v>
      </c>
      <c r="BB37" s="167">
        <f>IF(AZ37=2,G37,0)</f>
        <v>0</v>
      </c>
      <c r="BC37" s="167">
        <f>IF(AZ37=3,G37,0)</f>
        <v>0</v>
      </c>
      <c r="BD37" s="167">
        <f>IF(AZ37=4,G37,0)</f>
        <v>0</v>
      </c>
      <c r="BE37" s="167">
        <f>IF(AZ37=5,G37,0)</f>
        <v>0</v>
      </c>
      <c r="CA37" s="202">
        <v>1</v>
      </c>
      <c r="CB37" s="202">
        <v>9</v>
      </c>
      <c r="CZ37" s="167">
        <v>0</v>
      </c>
    </row>
    <row r="38" spans="1:104" ht="22.5">
      <c r="A38" s="196">
        <v>11</v>
      </c>
      <c r="B38" s="197" t="s">
        <v>124</v>
      </c>
      <c r="C38" s="198" t="s">
        <v>125</v>
      </c>
      <c r="D38" s="199" t="s">
        <v>86</v>
      </c>
      <c r="E38" s="200">
        <v>88</v>
      </c>
      <c r="F38" s="200">
        <v>0</v>
      </c>
      <c r="G38" s="201">
        <f>E38*F38</f>
        <v>0</v>
      </c>
      <c r="O38" s="195">
        <v>2</v>
      </c>
      <c r="AA38" s="167">
        <v>1</v>
      </c>
      <c r="AB38" s="167">
        <v>9</v>
      </c>
      <c r="AC38" s="167">
        <v>9</v>
      </c>
      <c r="AZ38" s="167">
        <v>4</v>
      </c>
      <c r="BA38" s="167">
        <f>IF(AZ38=1,G38,0)</f>
        <v>0</v>
      </c>
      <c r="BB38" s="167">
        <f>IF(AZ38=2,G38,0)</f>
        <v>0</v>
      </c>
      <c r="BC38" s="167">
        <f>IF(AZ38=3,G38,0)</f>
        <v>0</v>
      </c>
      <c r="BD38" s="167">
        <f>IF(AZ38=4,G38,0)</f>
        <v>0</v>
      </c>
      <c r="BE38" s="167">
        <f>IF(AZ38=5,G38,0)</f>
        <v>0</v>
      </c>
      <c r="CA38" s="202">
        <v>1</v>
      </c>
      <c r="CB38" s="202">
        <v>9</v>
      </c>
      <c r="CZ38" s="167">
        <v>1.0499999999999999E-3</v>
      </c>
    </row>
    <row r="39" spans="1:104">
      <c r="A39" s="203"/>
      <c r="B39" s="204"/>
      <c r="C39" s="205" t="s">
        <v>126</v>
      </c>
      <c r="D39" s="206"/>
      <c r="E39" s="206"/>
      <c r="F39" s="206"/>
      <c r="G39" s="207"/>
      <c r="L39" s="208" t="s">
        <v>126</v>
      </c>
      <c r="O39" s="195">
        <v>3</v>
      </c>
    </row>
    <row r="40" spans="1:104">
      <c r="A40" s="203"/>
      <c r="B40" s="209"/>
      <c r="C40" s="210" t="s">
        <v>89</v>
      </c>
      <c r="D40" s="211"/>
      <c r="E40" s="212">
        <v>70</v>
      </c>
      <c r="F40" s="213"/>
      <c r="G40" s="214"/>
      <c r="M40" s="208" t="s">
        <v>89</v>
      </c>
      <c r="O40" s="195"/>
    </row>
    <row r="41" spans="1:104">
      <c r="A41" s="203"/>
      <c r="B41" s="209"/>
      <c r="C41" s="210" t="s">
        <v>90</v>
      </c>
      <c r="D41" s="211"/>
      <c r="E41" s="212">
        <v>10</v>
      </c>
      <c r="F41" s="213"/>
      <c r="G41" s="214"/>
      <c r="M41" s="208" t="s">
        <v>90</v>
      </c>
      <c r="O41" s="195"/>
    </row>
    <row r="42" spans="1:104">
      <c r="A42" s="203"/>
      <c r="B42" s="209"/>
      <c r="C42" s="210" t="s">
        <v>127</v>
      </c>
      <c r="D42" s="211"/>
      <c r="E42" s="212">
        <v>8</v>
      </c>
      <c r="F42" s="213"/>
      <c r="G42" s="214"/>
      <c r="M42" s="208" t="s">
        <v>127</v>
      </c>
      <c r="O42" s="195"/>
    </row>
    <row r="43" spans="1:104" ht="22.5">
      <c r="A43" s="196">
        <v>12</v>
      </c>
      <c r="B43" s="197" t="s">
        <v>128</v>
      </c>
      <c r="C43" s="198" t="s">
        <v>129</v>
      </c>
      <c r="D43" s="199" t="s">
        <v>94</v>
      </c>
      <c r="E43" s="200">
        <v>4</v>
      </c>
      <c r="F43" s="200">
        <v>0</v>
      </c>
      <c r="G43" s="201">
        <f>E43*F43</f>
        <v>0</v>
      </c>
      <c r="O43" s="195">
        <v>2</v>
      </c>
      <c r="AA43" s="167">
        <v>1</v>
      </c>
      <c r="AB43" s="167">
        <v>9</v>
      </c>
      <c r="AC43" s="167">
        <v>9</v>
      </c>
      <c r="AZ43" s="167">
        <v>4</v>
      </c>
      <c r="BA43" s="167">
        <f>IF(AZ43=1,G43,0)</f>
        <v>0</v>
      </c>
      <c r="BB43" s="167">
        <f>IF(AZ43=2,G43,0)</f>
        <v>0</v>
      </c>
      <c r="BC43" s="167">
        <f>IF(AZ43=3,G43,0)</f>
        <v>0</v>
      </c>
      <c r="BD43" s="167">
        <f>IF(AZ43=4,G43,0)</f>
        <v>0</v>
      </c>
      <c r="BE43" s="167">
        <f>IF(AZ43=5,G43,0)</f>
        <v>0</v>
      </c>
      <c r="CA43" s="202">
        <v>1</v>
      </c>
      <c r="CB43" s="202">
        <v>9</v>
      </c>
      <c r="CZ43" s="167">
        <v>0</v>
      </c>
    </row>
    <row r="44" spans="1:104">
      <c r="A44" s="203"/>
      <c r="B44" s="204"/>
      <c r="C44" s="205" t="s">
        <v>130</v>
      </c>
      <c r="D44" s="206"/>
      <c r="E44" s="206"/>
      <c r="F44" s="206"/>
      <c r="G44" s="207"/>
      <c r="L44" s="208" t="s">
        <v>130</v>
      </c>
      <c r="O44" s="195">
        <v>3</v>
      </c>
    </row>
    <row r="45" spans="1:104" ht="22.5">
      <c r="A45" s="196">
        <v>13</v>
      </c>
      <c r="B45" s="197" t="s">
        <v>131</v>
      </c>
      <c r="C45" s="198" t="s">
        <v>132</v>
      </c>
      <c r="D45" s="199" t="s">
        <v>86</v>
      </c>
      <c r="E45" s="200">
        <v>30</v>
      </c>
      <c r="F45" s="200">
        <v>0</v>
      </c>
      <c r="G45" s="201">
        <f>E45*F45</f>
        <v>0</v>
      </c>
      <c r="O45" s="195">
        <v>2</v>
      </c>
      <c r="AA45" s="167">
        <v>1</v>
      </c>
      <c r="AB45" s="167">
        <v>9</v>
      </c>
      <c r="AC45" s="167">
        <v>9</v>
      </c>
      <c r="AZ45" s="167">
        <v>4</v>
      </c>
      <c r="BA45" s="167">
        <f>IF(AZ45=1,G45,0)</f>
        <v>0</v>
      </c>
      <c r="BB45" s="167">
        <f>IF(AZ45=2,G45,0)</f>
        <v>0</v>
      </c>
      <c r="BC45" s="167">
        <f>IF(AZ45=3,G45,0)</f>
        <v>0</v>
      </c>
      <c r="BD45" s="167">
        <f>IF(AZ45=4,G45,0)</f>
        <v>0</v>
      </c>
      <c r="BE45" s="167">
        <f>IF(AZ45=5,G45,0)</f>
        <v>0</v>
      </c>
      <c r="CA45" s="202">
        <v>1</v>
      </c>
      <c r="CB45" s="202">
        <v>9</v>
      </c>
      <c r="CZ45" s="167">
        <v>1.7000000000000001E-4</v>
      </c>
    </row>
    <row r="46" spans="1:104">
      <c r="A46" s="203"/>
      <c r="B46" s="204"/>
      <c r="C46" s="205" t="s">
        <v>133</v>
      </c>
      <c r="D46" s="206"/>
      <c r="E46" s="206"/>
      <c r="F46" s="206"/>
      <c r="G46" s="207"/>
      <c r="L46" s="208" t="s">
        <v>133</v>
      </c>
      <c r="O46" s="195">
        <v>3</v>
      </c>
    </row>
    <row r="47" spans="1:104">
      <c r="A47" s="196">
        <v>14</v>
      </c>
      <c r="B47" s="197" t="s">
        <v>134</v>
      </c>
      <c r="C47" s="198" t="s">
        <v>135</v>
      </c>
      <c r="D47" s="199" t="s">
        <v>86</v>
      </c>
      <c r="E47" s="200">
        <v>100</v>
      </c>
      <c r="F47" s="200">
        <v>0</v>
      </c>
      <c r="G47" s="201">
        <f>E47*F47</f>
        <v>0</v>
      </c>
      <c r="O47" s="195">
        <v>2</v>
      </c>
      <c r="AA47" s="167">
        <v>1</v>
      </c>
      <c r="AB47" s="167">
        <v>9</v>
      </c>
      <c r="AC47" s="167">
        <v>9</v>
      </c>
      <c r="AZ47" s="167">
        <v>4</v>
      </c>
      <c r="BA47" s="167">
        <f>IF(AZ47=1,G47,0)</f>
        <v>0</v>
      </c>
      <c r="BB47" s="167">
        <f>IF(AZ47=2,G47,0)</f>
        <v>0</v>
      </c>
      <c r="BC47" s="167">
        <f>IF(AZ47=3,G47,0)</f>
        <v>0</v>
      </c>
      <c r="BD47" s="167">
        <f>IF(AZ47=4,G47,0)</f>
        <v>0</v>
      </c>
      <c r="BE47" s="167">
        <f>IF(AZ47=5,G47,0)</f>
        <v>0</v>
      </c>
      <c r="CA47" s="202">
        <v>1</v>
      </c>
      <c r="CB47" s="202">
        <v>9</v>
      </c>
      <c r="CZ47" s="167">
        <v>6.4000000000000005E-4</v>
      </c>
    </row>
    <row r="48" spans="1:104">
      <c r="A48" s="203"/>
      <c r="B48" s="209"/>
      <c r="C48" s="210" t="s">
        <v>89</v>
      </c>
      <c r="D48" s="211"/>
      <c r="E48" s="212">
        <v>70</v>
      </c>
      <c r="F48" s="213"/>
      <c r="G48" s="214"/>
      <c r="M48" s="208" t="s">
        <v>89</v>
      </c>
      <c r="O48" s="195"/>
    </row>
    <row r="49" spans="1:104">
      <c r="A49" s="203"/>
      <c r="B49" s="209"/>
      <c r="C49" s="210" t="s">
        <v>136</v>
      </c>
      <c r="D49" s="211"/>
      <c r="E49" s="212">
        <v>20</v>
      </c>
      <c r="F49" s="213"/>
      <c r="G49" s="214"/>
      <c r="M49" s="208" t="s">
        <v>136</v>
      </c>
      <c r="O49" s="195"/>
    </row>
    <row r="50" spans="1:104">
      <c r="A50" s="203"/>
      <c r="B50" s="209"/>
      <c r="C50" s="210" t="s">
        <v>137</v>
      </c>
      <c r="D50" s="211"/>
      <c r="E50" s="212">
        <v>10</v>
      </c>
      <c r="F50" s="213"/>
      <c r="G50" s="214"/>
      <c r="M50" s="208" t="s">
        <v>137</v>
      </c>
      <c r="O50" s="195"/>
    </row>
    <row r="51" spans="1:104">
      <c r="A51" s="196">
        <v>15</v>
      </c>
      <c r="B51" s="197" t="s">
        <v>138</v>
      </c>
      <c r="C51" s="198" t="s">
        <v>139</v>
      </c>
      <c r="D51" s="199" t="s">
        <v>94</v>
      </c>
      <c r="E51" s="200">
        <v>1</v>
      </c>
      <c r="F51" s="200">
        <v>0</v>
      </c>
      <c r="G51" s="201">
        <f>E51*F51</f>
        <v>0</v>
      </c>
      <c r="O51" s="195">
        <v>2</v>
      </c>
      <c r="AA51" s="167">
        <v>1</v>
      </c>
      <c r="AB51" s="167">
        <v>9</v>
      </c>
      <c r="AC51" s="167">
        <v>9</v>
      </c>
      <c r="AZ51" s="167">
        <v>4</v>
      </c>
      <c r="BA51" s="167">
        <f>IF(AZ51=1,G51,0)</f>
        <v>0</v>
      </c>
      <c r="BB51" s="167">
        <f>IF(AZ51=2,G51,0)</f>
        <v>0</v>
      </c>
      <c r="BC51" s="167">
        <f>IF(AZ51=3,G51,0)</f>
        <v>0</v>
      </c>
      <c r="BD51" s="167">
        <f>IF(AZ51=4,G51,0)</f>
        <v>0</v>
      </c>
      <c r="BE51" s="167">
        <f>IF(AZ51=5,G51,0)</f>
        <v>0</v>
      </c>
      <c r="CA51" s="202">
        <v>1</v>
      </c>
      <c r="CB51" s="202">
        <v>9</v>
      </c>
      <c r="CZ51" s="167">
        <v>0</v>
      </c>
    </row>
    <row r="52" spans="1:104">
      <c r="A52" s="196">
        <v>16</v>
      </c>
      <c r="B52" s="197" t="s">
        <v>140</v>
      </c>
      <c r="C52" s="198" t="s">
        <v>141</v>
      </c>
      <c r="D52" s="199" t="s">
        <v>86</v>
      </c>
      <c r="E52" s="200">
        <v>96</v>
      </c>
      <c r="F52" s="200">
        <v>0</v>
      </c>
      <c r="G52" s="201">
        <f>E52*F52</f>
        <v>0</v>
      </c>
      <c r="O52" s="195">
        <v>2</v>
      </c>
      <c r="AA52" s="167">
        <v>3</v>
      </c>
      <c r="AB52" s="167">
        <v>9</v>
      </c>
      <c r="AC52" s="167" t="s">
        <v>140</v>
      </c>
      <c r="AZ52" s="167">
        <v>3</v>
      </c>
      <c r="BA52" s="167">
        <f>IF(AZ52=1,G52,0)</f>
        <v>0</v>
      </c>
      <c r="BB52" s="167">
        <f>IF(AZ52=2,G52,0)</f>
        <v>0</v>
      </c>
      <c r="BC52" s="167">
        <f>IF(AZ52=3,G52,0)</f>
        <v>0</v>
      </c>
      <c r="BD52" s="167">
        <f>IF(AZ52=4,G52,0)</f>
        <v>0</v>
      </c>
      <c r="BE52" s="167">
        <f>IF(AZ52=5,G52,0)</f>
        <v>0</v>
      </c>
      <c r="CA52" s="202">
        <v>3</v>
      </c>
      <c r="CB52" s="202">
        <v>9</v>
      </c>
      <c r="CZ52" s="167">
        <v>5.9000000000000003E-4</v>
      </c>
    </row>
    <row r="53" spans="1:104">
      <c r="A53" s="196">
        <v>17</v>
      </c>
      <c r="B53" s="197" t="s">
        <v>142</v>
      </c>
      <c r="C53" s="198" t="s">
        <v>143</v>
      </c>
      <c r="D53" s="199" t="s">
        <v>94</v>
      </c>
      <c r="E53" s="200">
        <v>2</v>
      </c>
      <c r="F53" s="200">
        <v>0</v>
      </c>
      <c r="G53" s="201">
        <f>E53*F53</f>
        <v>0</v>
      </c>
      <c r="O53" s="195">
        <v>2</v>
      </c>
      <c r="AA53" s="167">
        <v>3</v>
      </c>
      <c r="AB53" s="167">
        <v>9</v>
      </c>
      <c r="AC53" s="167" t="s">
        <v>142</v>
      </c>
      <c r="AZ53" s="167">
        <v>3</v>
      </c>
      <c r="BA53" s="167">
        <f>IF(AZ53=1,G53,0)</f>
        <v>0</v>
      </c>
      <c r="BB53" s="167">
        <f>IF(AZ53=2,G53,0)</f>
        <v>0</v>
      </c>
      <c r="BC53" s="167">
        <f>IF(AZ53=3,G53,0)</f>
        <v>0</v>
      </c>
      <c r="BD53" s="167">
        <f>IF(AZ53=4,G53,0)</f>
        <v>0</v>
      </c>
      <c r="BE53" s="167">
        <f>IF(AZ53=5,G53,0)</f>
        <v>0</v>
      </c>
      <c r="CA53" s="202">
        <v>3</v>
      </c>
      <c r="CB53" s="202">
        <v>9</v>
      </c>
      <c r="CZ53" s="167">
        <v>6.0000000000000001E-3</v>
      </c>
    </row>
    <row r="54" spans="1:104">
      <c r="A54" s="203"/>
      <c r="B54" s="204"/>
      <c r="C54" s="205" t="s">
        <v>144</v>
      </c>
      <c r="D54" s="206"/>
      <c r="E54" s="206"/>
      <c r="F54" s="206"/>
      <c r="G54" s="207"/>
      <c r="L54" s="208" t="s">
        <v>144</v>
      </c>
      <c r="O54" s="195">
        <v>3</v>
      </c>
    </row>
    <row r="55" spans="1:104">
      <c r="A55" s="196">
        <v>18</v>
      </c>
      <c r="B55" s="197" t="s">
        <v>145</v>
      </c>
      <c r="C55" s="198" t="s">
        <v>146</v>
      </c>
      <c r="D55" s="199" t="s">
        <v>147</v>
      </c>
      <c r="E55" s="200">
        <v>1</v>
      </c>
      <c r="F55" s="200">
        <v>0</v>
      </c>
      <c r="G55" s="201">
        <f>E55*F55</f>
        <v>0</v>
      </c>
      <c r="O55" s="195">
        <v>2</v>
      </c>
      <c r="AA55" s="167">
        <v>3</v>
      </c>
      <c r="AB55" s="167">
        <v>9</v>
      </c>
      <c r="AC55" s="167" t="s">
        <v>145</v>
      </c>
      <c r="AZ55" s="167">
        <v>3</v>
      </c>
      <c r="BA55" s="167">
        <f>IF(AZ55=1,G55,0)</f>
        <v>0</v>
      </c>
      <c r="BB55" s="167">
        <f>IF(AZ55=2,G55,0)</f>
        <v>0</v>
      </c>
      <c r="BC55" s="167">
        <f>IF(AZ55=3,G55,0)</f>
        <v>0</v>
      </c>
      <c r="BD55" s="167">
        <f>IF(AZ55=4,G55,0)</f>
        <v>0</v>
      </c>
      <c r="BE55" s="167">
        <f>IF(AZ55=5,G55,0)</f>
        <v>0</v>
      </c>
      <c r="CA55" s="202">
        <v>3</v>
      </c>
      <c r="CB55" s="202">
        <v>9</v>
      </c>
      <c r="CZ55" s="167">
        <v>1E-4</v>
      </c>
    </row>
    <row r="56" spans="1:104">
      <c r="A56" s="203"/>
      <c r="B56" s="204"/>
      <c r="C56" s="205" t="s">
        <v>148</v>
      </c>
      <c r="D56" s="206"/>
      <c r="E56" s="206"/>
      <c r="F56" s="206"/>
      <c r="G56" s="207"/>
      <c r="L56" s="208" t="s">
        <v>148</v>
      </c>
      <c r="O56" s="195">
        <v>3</v>
      </c>
    </row>
    <row r="57" spans="1:104">
      <c r="A57" s="196">
        <v>19</v>
      </c>
      <c r="B57" s="197" t="s">
        <v>149</v>
      </c>
      <c r="C57" s="198" t="s">
        <v>150</v>
      </c>
      <c r="D57" s="199" t="s">
        <v>94</v>
      </c>
      <c r="E57" s="200">
        <v>2</v>
      </c>
      <c r="F57" s="200">
        <v>0</v>
      </c>
      <c r="G57" s="201">
        <f>E57*F57</f>
        <v>0</v>
      </c>
      <c r="O57" s="195">
        <v>2</v>
      </c>
      <c r="AA57" s="167">
        <v>3</v>
      </c>
      <c r="AB57" s="167">
        <v>9</v>
      </c>
      <c r="AC57" s="167" t="s">
        <v>149</v>
      </c>
      <c r="AZ57" s="167">
        <v>3</v>
      </c>
      <c r="BA57" s="167">
        <f>IF(AZ57=1,G57,0)</f>
        <v>0</v>
      </c>
      <c r="BB57" s="167">
        <f>IF(AZ57=2,G57,0)</f>
        <v>0</v>
      </c>
      <c r="BC57" s="167">
        <f>IF(AZ57=3,G57,0)</f>
        <v>0</v>
      </c>
      <c r="BD57" s="167">
        <f>IF(AZ57=4,G57,0)</f>
        <v>0</v>
      </c>
      <c r="BE57" s="167">
        <f>IF(AZ57=5,G57,0)</f>
        <v>0</v>
      </c>
      <c r="CA57" s="202">
        <v>3</v>
      </c>
      <c r="CB57" s="202">
        <v>9</v>
      </c>
      <c r="CZ57" s="167">
        <v>5.5000000000000003E-4</v>
      </c>
    </row>
    <row r="58" spans="1:104">
      <c r="A58" s="203"/>
      <c r="B58" s="204"/>
      <c r="C58" s="205" t="s">
        <v>151</v>
      </c>
      <c r="D58" s="206"/>
      <c r="E58" s="206"/>
      <c r="F58" s="206"/>
      <c r="G58" s="207"/>
      <c r="L58" s="208" t="s">
        <v>151</v>
      </c>
      <c r="O58" s="195">
        <v>3</v>
      </c>
    </row>
    <row r="59" spans="1:104">
      <c r="A59" s="215"/>
      <c r="B59" s="216" t="s">
        <v>73</v>
      </c>
      <c r="C59" s="217" t="str">
        <f>CONCATENATE(B7," ",C7)</f>
        <v>M21 Elektromontáže</v>
      </c>
      <c r="D59" s="218"/>
      <c r="E59" s="219"/>
      <c r="F59" s="220"/>
      <c r="G59" s="221">
        <f>SUM(G7:G58)</f>
        <v>0</v>
      </c>
      <c r="O59" s="195">
        <v>4</v>
      </c>
      <c r="BA59" s="222">
        <f>SUM(BA7:BA58)</f>
        <v>0</v>
      </c>
      <c r="BB59" s="222">
        <f>SUM(BB7:BB58)</f>
        <v>0</v>
      </c>
      <c r="BC59" s="222">
        <f>SUM(BC7:BC58)</f>
        <v>0</v>
      </c>
      <c r="BD59" s="222">
        <f>SUM(BD7:BD58)</f>
        <v>0</v>
      </c>
      <c r="BE59" s="222">
        <f>SUM(BE7:BE58)</f>
        <v>0</v>
      </c>
    </row>
    <row r="60" spans="1:104">
      <c r="A60" s="188" t="s">
        <v>72</v>
      </c>
      <c r="B60" s="189" t="s">
        <v>152</v>
      </c>
      <c r="C60" s="190" t="s">
        <v>153</v>
      </c>
      <c r="D60" s="191"/>
      <c r="E60" s="192"/>
      <c r="F60" s="192"/>
      <c r="G60" s="193"/>
      <c r="H60" s="194"/>
      <c r="I60" s="194"/>
      <c r="O60" s="195">
        <v>1</v>
      </c>
    </row>
    <row r="61" spans="1:104" ht="22.5">
      <c r="A61" s="196">
        <v>20</v>
      </c>
      <c r="B61" s="197" t="s">
        <v>154</v>
      </c>
      <c r="C61" s="198" t="s">
        <v>155</v>
      </c>
      <c r="D61" s="199" t="s">
        <v>156</v>
      </c>
      <c r="E61" s="200">
        <v>7.0000000000000007E-2</v>
      </c>
      <c r="F61" s="200">
        <v>0</v>
      </c>
      <c r="G61" s="201">
        <f>E61*F61</f>
        <v>0</v>
      </c>
      <c r="O61" s="195">
        <v>2</v>
      </c>
      <c r="AA61" s="167">
        <v>1</v>
      </c>
      <c r="AB61" s="167">
        <v>9</v>
      </c>
      <c r="AC61" s="167">
        <v>9</v>
      </c>
      <c r="AZ61" s="167">
        <v>4</v>
      </c>
      <c r="BA61" s="167">
        <f>IF(AZ61=1,G61,0)</f>
        <v>0</v>
      </c>
      <c r="BB61" s="167">
        <f>IF(AZ61=2,G61,0)</f>
        <v>0</v>
      </c>
      <c r="BC61" s="167">
        <f>IF(AZ61=3,G61,0)</f>
        <v>0</v>
      </c>
      <c r="BD61" s="167">
        <f>IF(AZ61=4,G61,0)</f>
        <v>0</v>
      </c>
      <c r="BE61" s="167">
        <f>IF(AZ61=5,G61,0)</f>
        <v>0</v>
      </c>
      <c r="CA61" s="202">
        <v>1</v>
      </c>
      <c r="CB61" s="202">
        <v>9</v>
      </c>
      <c r="CZ61" s="167">
        <v>1.124E-2</v>
      </c>
    </row>
    <row r="62" spans="1:104">
      <c r="A62" s="196">
        <v>21</v>
      </c>
      <c r="B62" s="197" t="s">
        <v>157</v>
      </c>
      <c r="C62" s="198" t="s">
        <v>158</v>
      </c>
      <c r="D62" s="199" t="s">
        <v>159</v>
      </c>
      <c r="E62" s="200">
        <v>20</v>
      </c>
      <c r="F62" s="200">
        <v>0</v>
      </c>
      <c r="G62" s="201">
        <f>E62*F62</f>
        <v>0</v>
      </c>
      <c r="O62" s="195">
        <v>2</v>
      </c>
      <c r="AA62" s="167">
        <v>1</v>
      </c>
      <c r="AB62" s="167">
        <v>9</v>
      </c>
      <c r="AC62" s="167">
        <v>9</v>
      </c>
      <c r="AZ62" s="167">
        <v>4</v>
      </c>
      <c r="BA62" s="167">
        <f>IF(AZ62=1,G62,0)</f>
        <v>0</v>
      </c>
      <c r="BB62" s="167">
        <f>IF(AZ62=2,G62,0)</f>
        <v>0</v>
      </c>
      <c r="BC62" s="167">
        <f>IF(AZ62=3,G62,0)</f>
        <v>0</v>
      </c>
      <c r="BD62" s="167">
        <f>IF(AZ62=4,G62,0)</f>
        <v>0</v>
      </c>
      <c r="BE62" s="167">
        <f>IF(AZ62=5,G62,0)</f>
        <v>0</v>
      </c>
      <c r="CA62" s="202">
        <v>1</v>
      </c>
      <c r="CB62" s="202">
        <v>9</v>
      </c>
      <c r="CZ62" s="167">
        <v>0</v>
      </c>
    </row>
    <row r="63" spans="1:104">
      <c r="A63" s="196">
        <v>22</v>
      </c>
      <c r="B63" s="197" t="s">
        <v>160</v>
      </c>
      <c r="C63" s="198" t="s">
        <v>161</v>
      </c>
      <c r="D63" s="199" t="s">
        <v>159</v>
      </c>
      <c r="E63" s="200">
        <v>2</v>
      </c>
      <c r="F63" s="200">
        <v>0</v>
      </c>
      <c r="G63" s="201">
        <f>E63*F63</f>
        <v>0</v>
      </c>
      <c r="O63" s="195">
        <v>2</v>
      </c>
      <c r="AA63" s="167">
        <v>1</v>
      </c>
      <c r="AB63" s="167">
        <v>9</v>
      </c>
      <c r="AC63" s="167">
        <v>9</v>
      </c>
      <c r="AZ63" s="167">
        <v>4</v>
      </c>
      <c r="BA63" s="167">
        <f>IF(AZ63=1,G63,0)</f>
        <v>0</v>
      </c>
      <c r="BB63" s="167">
        <f>IF(AZ63=2,G63,0)</f>
        <v>0</v>
      </c>
      <c r="BC63" s="167">
        <f>IF(AZ63=3,G63,0)</f>
        <v>0</v>
      </c>
      <c r="BD63" s="167">
        <f>IF(AZ63=4,G63,0)</f>
        <v>0</v>
      </c>
      <c r="BE63" s="167">
        <f>IF(AZ63=5,G63,0)</f>
        <v>0</v>
      </c>
      <c r="CA63" s="202">
        <v>1</v>
      </c>
      <c r="CB63" s="202">
        <v>9</v>
      </c>
      <c r="CZ63" s="167">
        <v>0</v>
      </c>
    </row>
    <row r="64" spans="1:104">
      <c r="A64" s="203"/>
      <c r="B64" s="204"/>
      <c r="C64" s="205" t="s">
        <v>162</v>
      </c>
      <c r="D64" s="206"/>
      <c r="E64" s="206"/>
      <c r="F64" s="206"/>
      <c r="G64" s="207"/>
      <c r="L64" s="208" t="s">
        <v>162</v>
      </c>
      <c r="O64" s="195">
        <v>3</v>
      </c>
    </row>
    <row r="65" spans="1:104">
      <c r="A65" s="196">
        <v>23</v>
      </c>
      <c r="B65" s="197" t="s">
        <v>163</v>
      </c>
      <c r="C65" s="198" t="s">
        <v>164</v>
      </c>
      <c r="D65" s="199" t="s">
        <v>159</v>
      </c>
      <c r="E65" s="200">
        <v>4</v>
      </c>
      <c r="F65" s="200">
        <v>0</v>
      </c>
      <c r="G65" s="201">
        <f>E65*F65</f>
        <v>0</v>
      </c>
      <c r="O65" s="195">
        <v>2</v>
      </c>
      <c r="AA65" s="167">
        <v>1</v>
      </c>
      <c r="AB65" s="167">
        <v>9</v>
      </c>
      <c r="AC65" s="167">
        <v>9</v>
      </c>
      <c r="AZ65" s="167">
        <v>4</v>
      </c>
      <c r="BA65" s="167">
        <f>IF(AZ65=1,G65,0)</f>
        <v>0</v>
      </c>
      <c r="BB65" s="167">
        <f>IF(AZ65=2,G65,0)</f>
        <v>0</v>
      </c>
      <c r="BC65" s="167">
        <f>IF(AZ65=3,G65,0)</f>
        <v>0</v>
      </c>
      <c r="BD65" s="167">
        <f>IF(AZ65=4,G65,0)</f>
        <v>0</v>
      </c>
      <c r="BE65" s="167">
        <f>IF(AZ65=5,G65,0)</f>
        <v>0</v>
      </c>
      <c r="CA65" s="202">
        <v>1</v>
      </c>
      <c r="CB65" s="202">
        <v>9</v>
      </c>
      <c r="CZ65" s="167">
        <v>0.12024</v>
      </c>
    </row>
    <row r="66" spans="1:104">
      <c r="A66" s="203"/>
      <c r="B66" s="204"/>
      <c r="C66" s="205" t="s">
        <v>165</v>
      </c>
      <c r="D66" s="206"/>
      <c r="E66" s="206"/>
      <c r="F66" s="206"/>
      <c r="G66" s="207"/>
      <c r="L66" s="208" t="s">
        <v>165</v>
      </c>
      <c r="O66" s="195">
        <v>3</v>
      </c>
    </row>
    <row r="67" spans="1:104" ht="22.5">
      <c r="A67" s="196">
        <v>24</v>
      </c>
      <c r="B67" s="197" t="s">
        <v>166</v>
      </c>
      <c r="C67" s="198" t="s">
        <v>167</v>
      </c>
      <c r="D67" s="199" t="s">
        <v>168</v>
      </c>
      <c r="E67" s="200">
        <v>4</v>
      </c>
      <c r="F67" s="200">
        <v>0</v>
      </c>
      <c r="G67" s="201">
        <f>E67*F67</f>
        <v>0</v>
      </c>
      <c r="O67" s="195">
        <v>2</v>
      </c>
      <c r="AA67" s="167">
        <v>1</v>
      </c>
      <c r="AB67" s="167">
        <v>9</v>
      </c>
      <c r="AC67" s="167">
        <v>9</v>
      </c>
      <c r="AZ67" s="167">
        <v>4</v>
      </c>
      <c r="BA67" s="167">
        <f>IF(AZ67=1,G67,0)</f>
        <v>0</v>
      </c>
      <c r="BB67" s="167">
        <f>IF(AZ67=2,G67,0)</f>
        <v>0</v>
      </c>
      <c r="BC67" s="167">
        <f>IF(AZ67=3,G67,0)</f>
        <v>0</v>
      </c>
      <c r="BD67" s="167">
        <f>IF(AZ67=4,G67,0)</f>
        <v>0</v>
      </c>
      <c r="BE67" s="167">
        <f>IF(AZ67=5,G67,0)</f>
        <v>0</v>
      </c>
      <c r="CA67" s="202">
        <v>1</v>
      </c>
      <c r="CB67" s="202">
        <v>9</v>
      </c>
      <c r="CZ67" s="167">
        <v>0</v>
      </c>
    </row>
    <row r="68" spans="1:104">
      <c r="A68" s="196">
        <v>25</v>
      </c>
      <c r="B68" s="197" t="s">
        <v>169</v>
      </c>
      <c r="C68" s="198" t="s">
        <v>170</v>
      </c>
      <c r="D68" s="199" t="s">
        <v>94</v>
      </c>
      <c r="E68" s="200">
        <v>2</v>
      </c>
      <c r="F68" s="200">
        <v>0</v>
      </c>
      <c r="G68" s="201">
        <f>E68*F68</f>
        <v>0</v>
      </c>
      <c r="O68" s="195">
        <v>2</v>
      </c>
      <c r="AA68" s="167">
        <v>1</v>
      </c>
      <c r="AB68" s="167">
        <v>9</v>
      </c>
      <c r="AC68" s="167">
        <v>9</v>
      </c>
      <c r="AZ68" s="167">
        <v>4</v>
      </c>
      <c r="BA68" s="167">
        <f>IF(AZ68=1,G68,0)</f>
        <v>0</v>
      </c>
      <c r="BB68" s="167">
        <f>IF(AZ68=2,G68,0)</f>
        <v>0</v>
      </c>
      <c r="BC68" s="167">
        <f>IF(AZ68=3,G68,0)</f>
        <v>0</v>
      </c>
      <c r="BD68" s="167">
        <f>IF(AZ68=4,G68,0)</f>
        <v>0</v>
      </c>
      <c r="BE68" s="167">
        <f>IF(AZ68=5,G68,0)</f>
        <v>0</v>
      </c>
      <c r="CA68" s="202">
        <v>1</v>
      </c>
      <c r="CB68" s="202">
        <v>9</v>
      </c>
      <c r="CZ68" s="167">
        <v>0</v>
      </c>
    </row>
    <row r="69" spans="1:104">
      <c r="A69" s="203"/>
      <c r="B69" s="204"/>
      <c r="C69" s="205" t="s">
        <v>171</v>
      </c>
      <c r="D69" s="206"/>
      <c r="E69" s="206"/>
      <c r="F69" s="206"/>
      <c r="G69" s="207"/>
      <c r="L69" s="208" t="s">
        <v>171</v>
      </c>
      <c r="O69" s="195">
        <v>3</v>
      </c>
    </row>
    <row r="70" spans="1:104" ht="22.5">
      <c r="A70" s="196">
        <v>26</v>
      </c>
      <c r="B70" s="197" t="s">
        <v>172</v>
      </c>
      <c r="C70" s="198" t="s">
        <v>173</v>
      </c>
      <c r="D70" s="199" t="s">
        <v>94</v>
      </c>
      <c r="E70" s="200">
        <v>4</v>
      </c>
      <c r="F70" s="200">
        <v>0</v>
      </c>
      <c r="G70" s="201">
        <f>E70*F70</f>
        <v>0</v>
      </c>
      <c r="O70" s="195">
        <v>2</v>
      </c>
      <c r="AA70" s="167">
        <v>1</v>
      </c>
      <c r="AB70" s="167">
        <v>9</v>
      </c>
      <c r="AC70" s="167">
        <v>9</v>
      </c>
      <c r="AZ70" s="167">
        <v>4</v>
      </c>
      <c r="BA70" s="167">
        <f>IF(AZ70=1,G70,0)</f>
        <v>0</v>
      </c>
      <c r="BB70" s="167">
        <f>IF(AZ70=2,G70,0)</f>
        <v>0</v>
      </c>
      <c r="BC70" s="167">
        <f>IF(AZ70=3,G70,0)</f>
        <v>0</v>
      </c>
      <c r="BD70" s="167">
        <f>IF(AZ70=4,G70,0)</f>
        <v>0</v>
      </c>
      <c r="BE70" s="167">
        <f>IF(AZ70=5,G70,0)</f>
        <v>0</v>
      </c>
      <c r="CA70" s="202">
        <v>1</v>
      </c>
      <c r="CB70" s="202">
        <v>9</v>
      </c>
      <c r="CZ70" s="167">
        <v>0.13682</v>
      </c>
    </row>
    <row r="71" spans="1:104">
      <c r="A71" s="203"/>
      <c r="B71" s="204"/>
      <c r="C71" s="205" t="s">
        <v>174</v>
      </c>
      <c r="D71" s="206"/>
      <c r="E71" s="206"/>
      <c r="F71" s="206"/>
      <c r="G71" s="207"/>
      <c r="L71" s="208" t="s">
        <v>174</v>
      </c>
      <c r="O71" s="195">
        <v>3</v>
      </c>
    </row>
    <row r="72" spans="1:104">
      <c r="A72" s="196">
        <v>27</v>
      </c>
      <c r="B72" s="197" t="s">
        <v>175</v>
      </c>
      <c r="C72" s="198" t="s">
        <v>176</v>
      </c>
      <c r="D72" s="199" t="s">
        <v>86</v>
      </c>
      <c r="E72" s="200">
        <v>70</v>
      </c>
      <c r="F72" s="200">
        <v>0</v>
      </c>
      <c r="G72" s="201">
        <f>E72*F72</f>
        <v>0</v>
      </c>
      <c r="O72" s="195">
        <v>2</v>
      </c>
      <c r="AA72" s="167">
        <v>1</v>
      </c>
      <c r="AB72" s="167">
        <v>9</v>
      </c>
      <c r="AC72" s="167">
        <v>9</v>
      </c>
      <c r="AZ72" s="167">
        <v>4</v>
      </c>
      <c r="BA72" s="167">
        <f>IF(AZ72=1,G72,0)</f>
        <v>0</v>
      </c>
      <c r="BB72" s="167">
        <f>IF(AZ72=2,G72,0)</f>
        <v>0</v>
      </c>
      <c r="BC72" s="167">
        <f>IF(AZ72=3,G72,0)</f>
        <v>0</v>
      </c>
      <c r="BD72" s="167">
        <f>IF(AZ72=4,G72,0)</f>
        <v>0</v>
      </c>
      <c r="BE72" s="167">
        <f>IF(AZ72=5,G72,0)</f>
        <v>0</v>
      </c>
      <c r="CA72" s="202">
        <v>1</v>
      </c>
      <c r="CB72" s="202">
        <v>9</v>
      </c>
      <c r="CZ72" s="167">
        <v>0</v>
      </c>
    </row>
    <row r="73" spans="1:104" ht="22.5">
      <c r="A73" s="196">
        <v>28</v>
      </c>
      <c r="B73" s="197" t="s">
        <v>177</v>
      </c>
      <c r="C73" s="198" t="s">
        <v>178</v>
      </c>
      <c r="D73" s="199" t="s">
        <v>86</v>
      </c>
      <c r="E73" s="200">
        <v>8</v>
      </c>
      <c r="F73" s="200">
        <v>0</v>
      </c>
      <c r="G73" s="201">
        <f>E73*F73</f>
        <v>0</v>
      </c>
      <c r="O73" s="195">
        <v>2</v>
      </c>
      <c r="AA73" s="167">
        <v>1</v>
      </c>
      <c r="AB73" s="167">
        <v>9</v>
      </c>
      <c r="AC73" s="167">
        <v>9</v>
      </c>
      <c r="AZ73" s="167">
        <v>4</v>
      </c>
      <c r="BA73" s="167">
        <f>IF(AZ73=1,G73,0)</f>
        <v>0</v>
      </c>
      <c r="BB73" s="167">
        <f>IF(AZ73=2,G73,0)</f>
        <v>0</v>
      </c>
      <c r="BC73" s="167">
        <f>IF(AZ73=3,G73,0)</f>
        <v>0</v>
      </c>
      <c r="BD73" s="167">
        <f>IF(AZ73=4,G73,0)</f>
        <v>0</v>
      </c>
      <c r="BE73" s="167">
        <f>IF(AZ73=5,G73,0)</f>
        <v>0</v>
      </c>
      <c r="CA73" s="202">
        <v>1</v>
      </c>
      <c r="CB73" s="202">
        <v>9</v>
      </c>
      <c r="CZ73" s="167">
        <v>1.6400000000000001E-2</v>
      </c>
    </row>
    <row r="74" spans="1:104" ht="22.5">
      <c r="A74" s="196">
        <v>29</v>
      </c>
      <c r="B74" s="197" t="s">
        <v>179</v>
      </c>
      <c r="C74" s="198" t="s">
        <v>180</v>
      </c>
      <c r="D74" s="199" t="s">
        <v>86</v>
      </c>
      <c r="E74" s="200">
        <v>70</v>
      </c>
      <c r="F74" s="200">
        <v>0</v>
      </c>
      <c r="G74" s="201">
        <f>E74*F74</f>
        <v>0</v>
      </c>
      <c r="O74" s="195">
        <v>2</v>
      </c>
      <c r="AA74" s="167">
        <v>1</v>
      </c>
      <c r="AB74" s="167">
        <v>9</v>
      </c>
      <c r="AC74" s="167">
        <v>9</v>
      </c>
      <c r="AZ74" s="167">
        <v>4</v>
      </c>
      <c r="BA74" s="167">
        <f>IF(AZ74=1,G74,0)</f>
        <v>0</v>
      </c>
      <c r="BB74" s="167">
        <f>IF(AZ74=2,G74,0)</f>
        <v>0</v>
      </c>
      <c r="BC74" s="167">
        <f>IF(AZ74=3,G74,0)</f>
        <v>0</v>
      </c>
      <c r="BD74" s="167">
        <f>IF(AZ74=4,G74,0)</f>
        <v>0</v>
      </c>
      <c r="BE74" s="167">
        <f>IF(AZ74=5,G74,0)</f>
        <v>0</v>
      </c>
      <c r="CA74" s="202">
        <v>1</v>
      </c>
      <c r="CB74" s="202">
        <v>9</v>
      </c>
      <c r="CZ74" s="167">
        <v>4.7699999999999999E-2</v>
      </c>
    </row>
    <row r="75" spans="1:104" ht="22.5">
      <c r="A75" s="196">
        <v>30</v>
      </c>
      <c r="B75" s="197" t="s">
        <v>181</v>
      </c>
      <c r="C75" s="198" t="s">
        <v>182</v>
      </c>
      <c r="D75" s="199" t="s">
        <v>86</v>
      </c>
      <c r="E75" s="200">
        <v>70</v>
      </c>
      <c r="F75" s="200">
        <v>0</v>
      </c>
      <c r="G75" s="201">
        <f>E75*F75</f>
        <v>0</v>
      </c>
      <c r="O75" s="195">
        <v>2</v>
      </c>
      <c r="AA75" s="167">
        <v>1</v>
      </c>
      <c r="AB75" s="167">
        <v>9</v>
      </c>
      <c r="AC75" s="167">
        <v>9</v>
      </c>
      <c r="AZ75" s="167">
        <v>4</v>
      </c>
      <c r="BA75" s="167">
        <f>IF(AZ75=1,G75,0)</f>
        <v>0</v>
      </c>
      <c r="BB75" s="167">
        <f>IF(AZ75=2,G75,0)</f>
        <v>0</v>
      </c>
      <c r="BC75" s="167">
        <f>IF(AZ75=3,G75,0)</f>
        <v>0</v>
      </c>
      <c r="BD75" s="167">
        <f>IF(AZ75=4,G75,0)</f>
        <v>0</v>
      </c>
      <c r="BE75" s="167">
        <f>IF(AZ75=5,G75,0)</f>
        <v>0</v>
      </c>
      <c r="CA75" s="202">
        <v>1</v>
      </c>
      <c r="CB75" s="202">
        <v>9</v>
      </c>
      <c r="CZ75" s="167">
        <v>6.0000000000000002E-5</v>
      </c>
    </row>
    <row r="76" spans="1:104" ht="22.5">
      <c r="A76" s="196">
        <v>31</v>
      </c>
      <c r="B76" s="197" t="s">
        <v>183</v>
      </c>
      <c r="C76" s="198" t="s">
        <v>184</v>
      </c>
      <c r="D76" s="199" t="s">
        <v>86</v>
      </c>
      <c r="E76" s="200">
        <v>8</v>
      </c>
      <c r="F76" s="200">
        <v>0</v>
      </c>
      <c r="G76" s="201">
        <f>E76*F76</f>
        <v>0</v>
      </c>
      <c r="O76" s="195">
        <v>2</v>
      </c>
      <c r="AA76" s="167">
        <v>1</v>
      </c>
      <c r="AB76" s="167">
        <v>9</v>
      </c>
      <c r="AC76" s="167">
        <v>9</v>
      </c>
      <c r="AZ76" s="167">
        <v>4</v>
      </c>
      <c r="BA76" s="167">
        <f>IF(AZ76=1,G76,0)</f>
        <v>0</v>
      </c>
      <c r="BB76" s="167">
        <f>IF(AZ76=2,G76,0)</f>
        <v>0</v>
      </c>
      <c r="BC76" s="167">
        <f>IF(AZ76=3,G76,0)</f>
        <v>0</v>
      </c>
      <c r="BD76" s="167">
        <f>IF(AZ76=4,G76,0)</f>
        <v>0</v>
      </c>
      <c r="BE76" s="167">
        <f>IF(AZ76=5,G76,0)</f>
        <v>0</v>
      </c>
      <c r="CA76" s="202">
        <v>1</v>
      </c>
      <c r="CB76" s="202">
        <v>9</v>
      </c>
      <c r="CZ76" s="167">
        <v>4.3159999999999997E-2</v>
      </c>
    </row>
    <row r="77" spans="1:104">
      <c r="A77" s="196">
        <v>32</v>
      </c>
      <c r="B77" s="197" t="s">
        <v>185</v>
      </c>
      <c r="C77" s="198" t="s">
        <v>186</v>
      </c>
      <c r="D77" s="199" t="s">
        <v>86</v>
      </c>
      <c r="E77" s="200">
        <v>70</v>
      </c>
      <c r="F77" s="200">
        <v>0</v>
      </c>
      <c r="G77" s="201">
        <f>E77*F77</f>
        <v>0</v>
      </c>
      <c r="O77" s="195">
        <v>2</v>
      </c>
      <c r="AA77" s="167">
        <v>1</v>
      </c>
      <c r="AB77" s="167">
        <v>9</v>
      </c>
      <c r="AC77" s="167">
        <v>9</v>
      </c>
      <c r="AZ77" s="167">
        <v>4</v>
      </c>
      <c r="BA77" s="167">
        <f>IF(AZ77=1,G77,0)</f>
        <v>0</v>
      </c>
      <c r="BB77" s="167">
        <f>IF(AZ77=2,G77,0)</f>
        <v>0</v>
      </c>
      <c r="BC77" s="167">
        <f>IF(AZ77=3,G77,0)</f>
        <v>0</v>
      </c>
      <c r="BD77" s="167">
        <f>IF(AZ77=4,G77,0)</f>
        <v>0</v>
      </c>
      <c r="BE77" s="167">
        <f>IF(AZ77=5,G77,0)</f>
        <v>0</v>
      </c>
      <c r="CA77" s="202">
        <v>1</v>
      </c>
      <c r="CB77" s="202">
        <v>9</v>
      </c>
      <c r="CZ77" s="167">
        <v>0</v>
      </c>
    </row>
    <row r="78" spans="1:104">
      <c r="A78" s="196">
        <v>33</v>
      </c>
      <c r="B78" s="197" t="s">
        <v>187</v>
      </c>
      <c r="C78" s="198" t="s">
        <v>188</v>
      </c>
      <c r="D78" s="199" t="s">
        <v>159</v>
      </c>
      <c r="E78" s="200">
        <v>10</v>
      </c>
      <c r="F78" s="200">
        <v>0</v>
      </c>
      <c r="G78" s="201">
        <f>E78*F78</f>
        <v>0</v>
      </c>
      <c r="O78" s="195">
        <v>2</v>
      </c>
      <c r="AA78" s="167">
        <v>1</v>
      </c>
      <c r="AB78" s="167">
        <v>9</v>
      </c>
      <c r="AC78" s="167">
        <v>9</v>
      </c>
      <c r="AZ78" s="167">
        <v>4</v>
      </c>
      <c r="BA78" s="167">
        <f>IF(AZ78=1,G78,0)</f>
        <v>0</v>
      </c>
      <c r="BB78" s="167">
        <f>IF(AZ78=2,G78,0)</f>
        <v>0</v>
      </c>
      <c r="BC78" s="167">
        <f>IF(AZ78=3,G78,0)</f>
        <v>0</v>
      </c>
      <c r="BD78" s="167">
        <f>IF(AZ78=4,G78,0)</f>
        <v>0</v>
      </c>
      <c r="BE78" s="167">
        <f>IF(AZ78=5,G78,0)</f>
        <v>0</v>
      </c>
      <c r="CA78" s="202">
        <v>1</v>
      </c>
      <c r="CB78" s="202">
        <v>9</v>
      </c>
      <c r="CZ78" s="167">
        <v>2.0000000000000002E-5</v>
      </c>
    </row>
    <row r="79" spans="1:104">
      <c r="A79" s="215"/>
      <c r="B79" s="216" t="s">
        <v>73</v>
      </c>
      <c r="C79" s="217" t="str">
        <f>CONCATENATE(B60," ",C60)</f>
        <v>M46 Zemní práce při montážích</v>
      </c>
      <c r="D79" s="218"/>
      <c r="E79" s="219"/>
      <c r="F79" s="220"/>
      <c r="G79" s="221">
        <f>SUM(G60:G78)</f>
        <v>0</v>
      </c>
      <c r="O79" s="195">
        <v>4</v>
      </c>
      <c r="BA79" s="222">
        <f>SUM(BA60:BA78)</f>
        <v>0</v>
      </c>
      <c r="BB79" s="222">
        <f>SUM(BB60:BB78)</f>
        <v>0</v>
      </c>
      <c r="BC79" s="222">
        <f>SUM(BC60:BC78)</f>
        <v>0</v>
      </c>
      <c r="BD79" s="222">
        <f>SUM(BD60:BD78)</f>
        <v>0</v>
      </c>
      <c r="BE79" s="222">
        <f>SUM(BE60:BE78)</f>
        <v>0</v>
      </c>
    </row>
    <row r="80" spans="1:104">
      <c r="E80" s="167"/>
    </row>
    <row r="81" spans="5:5">
      <c r="E81" s="167"/>
    </row>
    <row r="82" spans="5:5">
      <c r="E82" s="167"/>
    </row>
    <row r="83" spans="5:5">
      <c r="E83" s="167"/>
    </row>
    <row r="84" spans="5:5">
      <c r="E84" s="167"/>
    </row>
    <row r="85" spans="5:5">
      <c r="E85" s="167"/>
    </row>
    <row r="86" spans="5:5">
      <c r="E86" s="167"/>
    </row>
    <row r="87" spans="5:5">
      <c r="E87" s="167"/>
    </row>
    <row r="88" spans="5:5">
      <c r="E88" s="167"/>
    </row>
    <row r="89" spans="5:5">
      <c r="E89" s="167"/>
    </row>
    <row r="90" spans="5:5">
      <c r="E90" s="167"/>
    </row>
    <row r="91" spans="5:5">
      <c r="E91" s="167"/>
    </row>
    <row r="92" spans="5:5">
      <c r="E92" s="167"/>
    </row>
    <row r="93" spans="5:5">
      <c r="E93" s="167"/>
    </row>
    <row r="94" spans="5:5">
      <c r="E94" s="167"/>
    </row>
    <row r="95" spans="5:5">
      <c r="E95" s="167"/>
    </row>
    <row r="96" spans="5:5">
      <c r="E96" s="167"/>
    </row>
    <row r="97" spans="1:7">
      <c r="E97" s="167"/>
    </row>
    <row r="98" spans="1:7">
      <c r="E98" s="167"/>
    </row>
    <row r="99" spans="1:7">
      <c r="E99" s="167"/>
    </row>
    <row r="100" spans="1:7">
      <c r="E100" s="167"/>
    </row>
    <row r="101" spans="1:7">
      <c r="E101" s="167"/>
    </row>
    <row r="102" spans="1:7">
      <c r="E102" s="167"/>
    </row>
    <row r="103" spans="1:7">
      <c r="A103" s="223"/>
      <c r="B103" s="223"/>
      <c r="C103" s="223"/>
      <c r="D103" s="223"/>
      <c r="E103" s="223"/>
      <c r="F103" s="223"/>
      <c r="G103" s="223"/>
    </row>
    <row r="104" spans="1:7">
      <c r="A104" s="223"/>
      <c r="B104" s="223"/>
      <c r="C104" s="223"/>
      <c r="D104" s="223"/>
      <c r="E104" s="223"/>
      <c r="F104" s="223"/>
      <c r="G104" s="223"/>
    </row>
    <row r="105" spans="1:7">
      <c r="A105" s="223"/>
      <c r="B105" s="223"/>
      <c r="C105" s="223"/>
      <c r="D105" s="223"/>
      <c r="E105" s="223"/>
      <c r="F105" s="223"/>
      <c r="G105" s="223"/>
    </row>
    <row r="106" spans="1:7">
      <c r="A106" s="223"/>
      <c r="B106" s="223"/>
      <c r="C106" s="223"/>
      <c r="D106" s="223"/>
      <c r="E106" s="223"/>
      <c r="F106" s="223"/>
      <c r="G106" s="223"/>
    </row>
    <row r="107" spans="1:7">
      <c r="E107" s="167"/>
    </row>
    <row r="108" spans="1:7">
      <c r="E108" s="167"/>
    </row>
    <row r="109" spans="1:7">
      <c r="E109" s="167"/>
    </row>
    <row r="110" spans="1:7">
      <c r="E110" s="167"/>
    </row>
    <row r="111" spans="1:7">
      <c r="E111" s="167"/>
    </row>
    <row r="112" spans="1:7">
      <c r="E112" s="167"/>
    </row>
    <row r="113" spans="5:5">
      <c r="E113" s="167"/>
    </row>
    <row r="114" spans="5:5">
      <c r="E114" s="167"/>
    </row>
    <row r="115" spans="5:5">
      <c r="E115" s="167"/>
    </row>
    <row r="116" spans="5:5">
      <c r="E116" s="167"/>
    </row>
    <row r="117" spans="5:5">
      <c r="E117" s="167"/>
    </row>
    <row r="118" spans="5:5">
      <c r="E118" s="167"/>
    </row>
    <row r="119" spans="5:5">
      <c r="E119" s="167"/>
    </row>
    <row r="120" spans="5:5">
      <c r="E120" s="167"/>
    </row>
    <row r="121" spans="5:5">
      <c r="E121" s="167"/>
    </row>
    <row r="122" spans="5:5">
      <c r="E122" s="167"/>
    </row>
    <row r="123" spans="5:5">
      <c r="E123" s="167"/>
    </row>
    <row r="124" spans="5:5">
      <c r="E124" s="167"/>
    </row>
    <row r="125" spans="5:5">
      <c r="E125" s="167"/>
    </row>
    <row r="126" spans="5:5">
      <c r="E126" s="167"/>
    </row>
    <row r="127" spans="5:5">
      <c r="E127" s="167"/>
    </row>
    <row r="128" spans="5:5">
      <c r="E128" s="167"/>
    </row>
    <row r="129" spans="1:7">
      <c r="E129" s="167"/>
    </row>
    <row r="130" spans="1:7">
      <c r="E130" s="167"/>
    </row>
    <row r="131" spans="1:7">
      <c r="E131" s="167"/>
    </row>
    <row r="132" spans="1:7">
      <c r="E132" s="167"/>
    </row>
    <row r="133" spans="1:7">
      <c r="E133" s="167"/>
    </row>
    <row r="134" spans="1:7">
      <c r="E134" s="167"/>
    </row>
    <row r="135" spans="1:7">
      <c r="E135" s="167"/>
    </row>
    <row r="136" spans="1:7">
      <c r="E136" s="167"/>
    </row>
    <row r="137" spans="1:7">
      <c r="E137" s="167"/>
    </row>
    <row r="138" spans="1:7">
      <c r="A138" s="224"/>
      <c r="B138" s="224"/>
    </row>
    <row r="139" spans="1:7">
      <c r="A139" s="223"/>
      <c r="B139" s="223"/>
      <c r="C139" s="226"/>
      <c r="D139" s="226"/>
      <c r="E139" s="227"/>
      <c r="F139" s="226"/>
      <c r="G139" s="228"/>
    </row>
    <row r="140" spans="1:7">
      <c r="A140" s="229"/>
      <c r="B140" s="229"/>
      <c r="C140" s="223"/>
      <c r="D140" s="223"/>
      <c r="E140" s="230"/>
      <c r="F140" s="223"/>
      <c r="G140" s="223"/>
    </row>
    <row r="141" spans="1:7">
      <c r="A141" s="223"/>
      <c r="B141" s="223"/>
      <c r="C141" s="223"/>
      <c r="D141" s="223"/>
      <c r="E141" s="230"/>
      <c r="F141" s="223"/>
      <c r="G141" s="223"/>
    </row>
    <row r="142" spans="1:7">
      <c r="A142" s="223"/>
      <c r="B142" s="223"/>
      <c r="C142" s="223"/>
      <c r="D142" s="223"/>
      <c r="E142" s="230"/>
      <c r="F142" s="223"/>
      <c r="G142" s="223"/>
    </row>
    <row r="143" spans="1:7">
      <c r="A143" s="223"/>
      <c r="B143" s="223"/>
      <c r="C143" s="223"/>
      <c r="D143" s="223"/>
      <c r="E143" s="230"/>
      <c r="F143" s="223"/>
      <c r="G143" s="223"/>
    </row>
    <row r="144" spans="1:7">
      <c r="A144" s="223"/>
      <c r="B144" s="223"/>
      <c r="C144" s="223"/>
      <c r="D144" s="223"/>
      <c r="E144" s="230"/>
      <c r="F144" s="223"/>
      <c r="G144" s="223"/>
    </row>
    <row r="145" spans="1:7">
      <c r="A145" s="223"/>
      <c r="B145" s="223"/>
      <c r="C145" s="223"/>
      <c r="D145" s="223"/>
      <c r="E145" s="230"/>
      <c r="F145" s="223"/>
      <c r="G145" s="223"/>
    </row>
    <row r="146" spans="1:7">
      <c r="A146" s="223"/>
      <c r="B146" s="223"/>
      <c r="C146" s="223"/>
      <c r="D146" s="223"/>
      <c r="E146" s="230"/>
      <c r="F146" s="223"/>
      <c r="G146" s="223"/>
    </row>
    <row r="147" spans="1:7">
      <c r="A147" s="223"/>
      <c r="B147" s="223"/>
      <c r="C147" s="223"/>
      <c r="D147" s="223"/>
      <c r="E147" s="230"/>
      <c r="F147" s="223"/>
      <c r="G147" s="223"/>
    </row>
    <row r="148" spans="1:7">
      <c r="A148" s="223"/>
      <c r="B148" s="223"/>
      <c r="C148" s="223"/>
      <c r="D148" s="223"/>
      <c r="E148" s="230"/>
      <c r="F148" s="223"/>
      <c r="G148" s="223"/>
    </row>
    <row r="149" spans="1:7">
      <c r="A149" s="223"/>
      <c r="B149" s="223"/>
      <c r="C149" s="223"/>
      <c r="D149" s="223"/>
      <c r="E149" s="230"/>
      <c r="F149" s="223"/>
      <c r="G149" s="223"/>
    </row>
    <row r="150" spans="1:7">
      <c r="A150" s="223"/>
      <c r="B150" s="223"/>
      <c r="C150" s="223"/>
      <c r="D150" s="223"/>
      <c r="E150" s="230"/>
      <c r="F150" s="223"/>
      <c r="G150" s="223"/>
    </row>
    <row r="151" spans="1:7">
      <c r="A151" s="223"/>
      <c r="B151" s="223"/>
      <c r="C151" s="223"/>
      <c r="D151" s="223"/>
      <c r="E151" s="230"/>
      <c r="F151" s="223"/>
      <c r="G151" s="223"/>
    </row>
    <row r="152" spans="1:7">
      <c r="A152" s="223"/>
      <c r="B152" s="223"/>
      <c r="C152" s="223"/>
      <c r="D152" s="223"/>
      <c r="E152" s="230"/>
      <c r="F152" s="223"/>
      <c r="G152" s="223"/>
    </row>
  </sheetData>
  <mergeCells count="40">
    <mergeCell ref="C50:D50"/>
    <mergeCell ref="C54:G54"/>
    <mergeCell ref="C56:G56"/>
    <mergeCell ref="C58:G58"/>
    <mergeCell ref="C64:G64"/>
    <mergeCell ref="C66:G66"/>
    <mergeCell ref="C69:G69"/>
    <mergeCell ref="C71:G71"/>
    <mergeCell ref="C41:D41"/>
    <mergeCell ref="C42:D42"/>
    <mergeCell ref="C44:G44"/>
    <mergeCell ref="C46:G46"/>
    <mergeCell ref="C48:D48"/>
    <mergeCell ref="C49:D49"/>
    <mergeCell ref="C32:G32"/>
    <mergeCell ref="C33:D33"/>
    <mergeCell ref="C34:D34"/>
    <mergeCell ref="C36:G36"/>
    <mergeCell ref="C39:G39"/>
    <mergeCell ref="C40:D40"/>
    <mergeCell ref="C21:D21"/>
    <mergeCell ref="C22:D22"/>
    <mergeCell ref="C23:D23"/>
    <mergeCell ref="C25:G25"/>
    <mergeCell ref="C26:D26"/>
    <mergeCell ref="C27:D27"/>
    <mergeCell ref="C13:D13"/>
    <mergeCell ref="C15:G15"/>
    <mergeCell ref="C16:D16"/>
    <mergeCell ref="C17:D17"/>
    <mergeCell ref="C18:D18"/>
    <mergeCell ref="C20:G20"/>
    <mergeCell ref="A1:G1"/>
    <mergeCell ref="A3:B3"/>
    <mergeCell ref="A4:B4"/>
    <mergeCell ref="E4:G4"/>
    <mergeCell ref="C9:G9"/>
    <mergeCell ref="C10:D10"/>
    <mergeCell ref="C11:D11"/>
    <mergeCell ref="C12:D1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Your Organization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2016-12-23T09:22:02Z</dcterms:created>
  <dcterms:modified xsi:type="dcterms:W3CDTF">2016-12-23T09:22:31Z</dcterms:modified>
</cp:coreProperties>
</file>