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15" windowWidth="22695" windowHeight="15780" activeTab="0"/>
  </bookViews>
  <sheets>
    <sheet name="Rekapitulace stavby" sheetId="1" r:id="rId1"/>
    <sheet name="D1.1 - Oprava přípojky ka..." sheetId="2" r:id="rId2"/>
    <sheet name="Pokyny pro vyplnění" sheetId="3" r:id="rId3"/>
  </sheets>
  <definedNames>
    <definedName name="_xlnm._FilterDatabase" localSheetId="1" hidden="1">'D1.1 - Oprava přípojky ka...'!$C$89:$K$89</definedName>
    <definedName name="_xlnm.Print_Area" localSheetId="1">'D1.1 - Oprava přípojky ka...'!$C$4:$J$36,'D1.1 - Oprava přípojky ka...'!$C$42:$J$71,'D1.1 - Oprava přípojky ka...'!$C$77:$K$390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'D1.1 - Oprava přípojky ka...'!$89:$89</definedName>
  </definedNames>
  <calcPr calcId="145621"/>
</workbook>
</file>

<file path=xl/sharedStrings.xml><?xml version="1.0" encoding="utf-8"?>
<sst xmlns="http://schemas.openxmlformats.org/spreadsheetml/2006/main" count="3837" uniqueCount="704">
  <si>
    <t>Export VZ</t>
  </si>
  <si>
    <t>List obsahuje:</t>
  </si>
  <si>
    <t>3.0</t>
  </si>
  <si>
    <t>ZAMOK</t>
  </si>
  <si>
    <t>False</t>
  </si>
  <si>
    <t>{85df1a27-f5d0-4a60-9242-3e35da4dc5b4}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</si>
  <si>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</si>
  <si>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</si>
  <si>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</si>
  <si>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</si>
  <si>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</si>
  <si>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</si>
  <si>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</si>
  <si>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</si>
  <si>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fz06062016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</si>
  <si>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</si>
  <si>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</si>
  <si>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Koncertní síň Sv.Ducha v Krnově</t>
  </si>
  <si>
    <t>0,1</t>
  </si>
  <si>
    <t>KSO:</t>
  </si>
  <si>
    <t>827</t>
  </si>
  <si>
    <t>CC-CZ:</t>
  </si>
  <si>
    <t>2</t>
  </si>
  <si>
    <t>1</t>
  </si>
  <si>
    <t>Místo:</t>
  </si>
  <si>
    <t>Krnov</t>
  </si>
  <si>
    <t>Datum:</t>
  </si>
  <si>
    <t>24. 8. 2016</t>
  </si>
  <si>
    <t>10</t>
  </si>
  <si>
    <t>CZ-CPV:</t>
  </si>
  <si>
    <t>90000000-7</t>
  </si>
  <si>
    <t>CZ-CPA:</t>
  </si>
  <si>
    <t>42</t>
  </si>
  <si>
    <t>100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</si>
  <si>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</si>
  <si>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</si>
  <si>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</si>
  <si>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</si>
  <si>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</si>
  <si>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</si>
  <si>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</si>
  <si>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</si>
  <si>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Finsterle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</si>
  <si>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</si>
  <si>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</si>
  <si>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</si>
  <si>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</si>
  <si>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</si>
  <si>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</si>
  <si>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</si>
  <si>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</si>
  <si>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</si>
  <si>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</si>
  <si>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</si>
  <si>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</si>
  <si>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</si>
  <si>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</si>
  <si>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</si>
  <si>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</si>
  <si>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</si>
  <si>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</si>
  <si>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</si>
  <si>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</si>
  <si>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</si>
  <si>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</si>
  <si>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</si>
  <si>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</si>
  <si>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</si>
  <si>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</si>
  <si>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</si>
  <si>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</si>
  <si>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</si>
  <si>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</si>
  <si>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</si>
  <si>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</si>
  <si>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</si>
  <si>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</si>
  <si>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</si>
  <si>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</si>
  <si>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</si>
  <si>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</si>
  <si>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</si>
  <si>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</si>
  <si>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D1.1</t>
  </si>
  <si>
    <t>Oprava přípojky kanalizace</t>
  </si>
  <si>
    <t>STA</t>
  </si>
  <si>
    <t>{f52c78e5-8ff6-479f-afce-288d8956d7b4}</t>
  </si>
  <si>
    <t>Zpět na list:</t>
  </si>
  <si>
    <t>KRYCÍ LIST SOUPISU</t>
  </si>
  <si>
    <t>Objekt:</t>
  </si>
  <si>
    <t>D1.1 - Oprava přípojky kanalizace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</si>
  <si>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</si>
  <si>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</si>
  <si>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</si>
  <si>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</si>
  <si>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</si>
  <si>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</si>
  <si>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</si>
  <si>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</si>
  <si>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</si>
  <si>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</si>
  <si>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</si>
  <si>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</si>
  <si>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91 - Doplňující konstrukce a práce pozemních komunikací, letišť a ploch</t>
  </si>
  <si>
    <t xml:space="preserve">      97 - Prorážení otvorů a ostatní bourací práce</t>
  </si>
  <si>
    <t xml:space="preserve">      99 - Přesuny hmot a sutí</t>
  </si>
  <si>
    <t xml:space="preserve">    997 - Přesun sutě</t>
  </si>
  <si>
    <t>PSV - Práce a dodávky PSV</t>
  </si>
  <si>
    <t xml:space="preserve">    721 - Zdravotechnika - vnitřní kanalizace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</si>
  <si>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</si>
  <si>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</si>
  <si>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</si>
  <si>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</si>
  <si>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</si>
  <si>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</si>
  <si>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</si>
  <si>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</si>
  <si>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</si>
  <si>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</si>
  <si>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</si>
  <si>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</si>
  <si>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</si>
  <si>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</si>
  <si>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</si>
  <si>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</si>
  <si>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</si>
  <si>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</si>
  <si>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</si>
  <si>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</si>
  <si>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034203000.1</t>
  </si>
  <si>
    <t>Zařízení staveniště zabezpečení staveniště oplocení staveniště</t>
  </si>
  <si>
    <t>Kč</t>
  </si>
  <si>
    <t>CS ÚRS 2013 02</t>
  </si>
  <si>
    <t>1024</t>
  </si>
  <si>
    <t>321254931</t>
  </si>
  <si>
    <t>VV</t>
  </si>
  <si>
    <t>(16,0*2,0)*2</t>
  </si>
  <si>
    <t>113106021</t>
  </si>
  <si>
    <t>Rozebrání dlažeb při překopech inženýrských sítí plochy do 15 m2 s přemístěním hmot na skládku na vzdálenost do 3 m nebo s naložením na dopravní prostředek komunikací pro pěší s ložem z kameniva nebo živice a s výplní spár z betonových nebo kameninových dlaždic, desek nebo tvarovek</t>
  </si>
  <si>
    <t>m2</t>
  </si>
  <si>
    <t>4</t>
  </si>
  <si>
    <t>1617542496</t>
  </si>
  <si>
    <t>TERASA</t>
  </si>
  <si>
    <t>(11,5*1,5)*2</t>
  </si>
  <si>
    <t>3</t>
  </si>
  <si>
    <t>113151111</t>
  </si>
  <si>
    <t>Rozebírání zpevněných ploch s přemístěním na skládku na vzdálenost do 20 m nebo s naložením na dopravní prostředek ze silničních panelů</t>
  </si>
  <si>
    <t>CS ÚRS 2014 01</t>
  </si>
  <si>
    <t>826385093</t>
  </si>
  <si>
    <t>1*13,5</t>
  </si>
  <si>
    <t>113152111</t>
  </si>
  <si>
    <t>Odstranění podkladů zpevněných ploch s přemístěním na skládku na vzdálenost do 20 m nebo s naložením na dopravní prostředek z kameniva těženého</t>
  </si>
  <si>
    <t>m3</t>
  </si>
  <si>
    <t>-1140534875</t>
  </si>
  <si>
    <t>(3,5*3,5)*2</t>
  </si>
  <si>
    <t>5</t>
  </si>
  <si>
    <t>113152112</t>
  </si>
  <si>
    <t>Odstranění podkladů zpevněných ploch s přemístěním na skládku na vzdálenost do 20 m nebo s naložením na dopravní prostředek z kameniva drceného</t>
  </si>
  <si>
    <t>349889793</t>
  </si>
  <si>
    <t>6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</si>
  <si>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</si>
  <si>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</si>
  <si>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</si>
  <si>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-1378772583</t>
  </si>
  <si>
    <t>OBRUBA TERASY</t>
  </si>
  <si>
    <t>7</t>
  </si>
  <si>
    <t>130901111</t>
  </si>
  <si>
    <t>Bourání konstrukcí v hloubených vykopávkách - ručně ze zdiva kamenného, pro jakýkoliv druh kamene na maltu vápennou</t>
  </si>
  <si>
    <t>-1751686990</t>
  </si>
  <si>
    <t xml:space="preserve">STÁVAJÍCÍ ŠACHTA </t>
  </si>
  <si>
    <t>0,3*3,2*1,2</t>
  </si>
  <si>
    <t>8</t>
  </si>
  <si>
    <t>130901123</t>
  </si>
  <si>
    <t>Bourání konstrukcí v hloubených vykopávkách - ručně z betonu železového nebo předpjatého</t>
  </si>
  <si>
    <t>-6391195</t>
  </si>
  <si>
    <t>0,3*2,0*2,0*2</t>
  </si>
  <si>
    <t>0,3*1,5*2,0*2</t>
  </si>
  <si>
    <t>0,5*1,5*2,0</t>
  </si>
  <si>
    <t>9</t>
  </si>
  <si>
    <t>131301201</t>
  </si>
  <si>
    <t>Hloubení zapažených jam a zářezů s urovnáním dna do předepsaného profilu a spádu v hornině tř. 4 do 100 m3</t>
  </si>
  <si>
    <t>15047092</t>
  </si>
  <si>
    <t>JÁMA PRO PŘIPOJENÍ ŠS; JÁMY PRO ŠACHTY Š1,2; JÁMA PRO UV</t>
  </si>
  <si>
    <t>1,5*1,5*2,5</t>
  </si>
  <si>
    <t>2,0*2,0*2,5</t>
  </si>
  <si>
    <t>132301201</t>
  </si>
  <si>
    <t>Hloubení zapažených i nezapažených rýh šířky přes 600 do 2 000 mm s urovnáním dna do předepsaného profilu a spádu v hornině tř. 4 do 100 m3</t>
  </si>
  <si>
    <t>-955224693</t>
  </si>
  <si>
    <t>POTRUBÍ</t>
  </si>
  <si>
    <t>16,995*1,2*2,55</t>
  </si>
  <si>
    <t>9,475*1,2*2,6</t>
  </si>
  <si>
    <t>6,245*1,2*2,5</t>
  </si>
  <si>
    <t>2,32*1,2*2,5</t>
  </si>
  <si>
    <t>0,40*1,2*2,5</t>
  </si>
  <si>
    <t>1,60*1,2*2,5</t>
  </si>
  <si>
    <t>2,085*1,2*2,5</t>
  </si>
  <si>
    <t>11</t>
  </si>
  <si>
    <t>151101101</t>
  </si>
  <si>
    <t>Zřízení pažení a rozepření stěn rýh pro podzemní vedení pro všechny šířky rýhy příložné pro jakoukoliv mezerovitost, hloubky do 2 m</t>
  </si>
  <si>
    <t>-239046534</t>
  </si>
  <si>
    <t>PAŽENÍ</t>
  </si>
  <si>
    <t>45,06*2*2</t>
  </si>
  <si>
    <t>2*2*2*2</t>
  </si>
  <si>
    <t>12</t>
  </si>
  <si>
    <t>151101111</t>
  </si>
  <si>
    <t>Odstranění pažení a rozepření stěn rýh pro podzemní vedení s uložením materiálu na vzdálenost do 3 m od kraje výkopu příložné, hloubky do 2 m</t>
  </si>
  <si>
    <t>1343903351</t>
  </si>
  <si>
    <t>13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</si>
  <si>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</si>
  <si>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</si>
  <si>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-430660087</t>
  </si>
  <si>
    <t>14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</si>
  <si>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</si>
  <si>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</si>
  <si>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211338822</t>
  </si>
  <si>
    <t>167101101</t>
  </si>
  <si>
    <t>Nakládání, skládání a překládání neulehlého výkopku nebo sypaniny nakládání, množství do 100 m3, z hornin tř. 1 až 4</t>
  </si>
  <si>
    <t>-1540510766</t>
  </si>
  <si>
    <t>1,5*1,5*2,5*0,5</t>
  </si>
  <si>
    <t>2,0*2,0*2,5*0,5</t>
  </si>
  <si>
    <t>16,995*1,2*2,55*0,5</t>
  </si>
  <si>
    <t>9,475*1,2*2,6*0,5</t>
  </si>
  <si>
    <t>6,245*1,2*2,5*0,5</t>
  </si>
  <si>
    <t>2,32*1,2*2,5*0,5</t>
  </si>
  <si>
    <t>0,40*1,2*2,5*0,5</t>
  </si>
  <si>
    <t>1,60*1,2*2,5*0,5</t>
  </si>
  <si>
    <t>2,085*1,2*2,5*0,5</t>
  </si>
  <si>
    <t>16</t>
  </si>
  <si>
    <t>171201201</t>
  </si>
  <si>
    <t>Uložení sypaniny na skládky</t>
  </si>
  <si>
    <t>472340414</t>
  </si>
  <si>
    <t>17</t>
  </si>
  <si>
    <t>174101101</t>
  </si>
  <si>
    <t>Zásyp sypaninou z jakékoliv horniny s uložením výkopku ve vrstvách se zhutněním jam, šachet, rýh nebo kolem objektů v těchto vykopávkách</t>
  </si>
  <si>
    <t>-823105460</t>
  </si>
  <si>
    <t>18</t>
  </si>
  <si>
    <t>175101101</t>
  </si>
  <si>
    <t>Obsypání potrubí sypaninou z vhodných hornin tř. 1 až 4 nebo materiálem připraveným podél výkopu ve vzdálenosti do 3 m od jeho kraje, pro jakoukoliv hloubku výkopu a míru zhutnění bez prohození sypaniny</t>
  </si>
  <si>
    <t>850043034</t>
  </si>
  <si>
    <t>19</t>
  </si>
  <si>
    <t>M</t>
  </si>
  <si>
    <t>583312000</t>
  </si>
  <si>
    <t>kamenivo přírodní těžené pro stavební účely  PTK  (drobné, hrubé, štěrkopísky) kamenivo mimo normu zásypový materiál</t>
  </si>
  <si>
    <t>t</t>
  </si>
  <si>
    <t>-2059331871</t>
  </si>
  <si>
    <t>77,572*2 'Přepočtené koeficientem množství</t>
  </si>
  <si>
    <t>20</t>
  </si>
  <si>
    <t>460470012</t>
  </si>
  <si>
    <t>Provizorní zajištění inženýrských sítí ve výkopech pomocí drátů, dřevěných a plastových prvků apod. kabelů při souběhu</t>
  </si>
  <si>
    <t>-381747607</t>
  </si>
  <si>
    <t>PODZEMNÍ VEDENÍ</t>
  </si>
  <si>
    <t>Vodorovné konstrukce</t>
  </si>
  <si>
    <t>451541111</t>
  </si>
  <si>
    <t>Lože pod potrubí, stoky a drobné objekty v otevřeném výkopu ze štěrkodrtě 0-63 mm</t>
  </si>
  <si>
    <t>876334412</t>
  </si>
  <si>
    <t>1,5*1,5*2,5*0,1</t>
  </si>
  <si>
    <t>2,0*2,0*2,5*0,1</t>
  </si>
  <si>
    <t>16,995*1,2*2,55*0,1</t>
  </si>
  <si>
    <t>9,475*1,2*2,6*0,1</t>
  </si>
  <si>
    <t>6,245*1,2*2,5*0,1</t>
  </si>
  <si>
    <t>2,32*1,2*2,5*0,1</t>
  </si>
  <si>
    <t>0,40*1,2*2,5*0,1</t>
  </si>
  <si>
    <t>1,60*1,2*2,5*0,1</t>
  </si>
  <si>
    <t>2,085*1,2*2,5*0,1</t>
  </si>
  <si>
    <t>Komunikace</t>
  </si>
  <si>
    <t>22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</si>
  <si>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</si>
  <si>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</si>
  <si>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1183524253</t>
  </si>
  <si>
    <t>23</t>
  </si>
  <si>
    <t>592453100</t>
  </si>
  <si>
    <t>dlaždice betonové dlažba desková betonová HBB 30 x 30 x 3,5 hladká přírodní</t>
  </si>
  <si>
    <t>-1284422019</t>
  </si>
  <si>
    <t>Úpravy povrchů, podlahy a osazování výplní</t>
  </si>
  <si>
    <t>24</t>
  </si>
  <si>
    <t>616633111</t>
  </si>
  <si>
    <t>Vnitřní úprava povrchu stok stěrkou z těsnící cementové malty dvouvrstvou, světlá výška stoky do 1500 mm</t>
  </si>
  <si>
    <t>-819402819</t>
  </si>
  <si>
    <t>0,6*0,6*2</t>
  </si>
  <si>
    <t>Trubní vedení</t>
  </si>
  <si>
    <t>25</t>
  </si>
  <si>
    <t>871275221</t>
  </si>
  <si>
    <t>Kanalizační potrubí z tvrdého PVC systém KG v otevřeném výkopu ve sklonu do 20 %, tuhost třídy SN 8 DN 125</t>
  </si>
  <si>
    <t>237930145</t>
  </si>
  <si>
    <t>DN125</t>
  </si>
  <si>
    <t>2,96*1,2</t>
  </si>
  <si>
    <t>6,245*1,2</t>
  </si>
  <si>
    <t>0,4*1,2</t>
  </si>
  <si>
    <t>1,60*1,2</t>
  </si>
  <si>
    <t>2,085*1,2</t>
  </si>
  <si>
    <t>26</t>
  </si>
  <si>
    <t>871315221</t>
  </si>
  <si>
    <t>Kanalizační potrubí z tvrdého PVC systém KG v otevřeném výkopu ve sklonu do 20 %, tuhost třídy SN 8 DN 150</t>
  </si>
  <si>
    <t>-2093487917</t>
  </si>
  <si>
    <t>DN150</t>
  </si>
  <si>
    <t>4,56*1,2</t>
  </si>
  <si>
    <t>27</t>
  </si>
  <si>
    <t>871355221</t>
  </si>
  <si>
    <t>Kanalizační potrubí z tvrdého PVC systém KG v otevřeném výkopu ve sklonu do 20 %, tuhost třídy SN 8 DN 200</t>
  </si>
  <si>
    <t>-1951488532</t>
  </si>
  <si>
    <t>DN200</t>
  </si>
  <si>
    <t>9,475*1,2</t>
  </si>
  <si>
    <t>2,32*1,2</t>
  </si>
  <si>
    <t>28</t>
  </si>
  <si>
    <t>877313122</t>
  </si>
  <si>
    <t>Montáž tvarovek na potrubí z kanalizačních trub z plastu z tvrdého PVC těsněných gumovým kroužkem v otevřeném výkopu přesuvek DN 150</t>
  </si>
  <si>
    <t>kus</t>
  </si>
  <si>
    <t>-539140888</t>
  </si>
  <si>
    <t>POTRUBÍ PŘECHODY</t>
  </si>
  <si>
    <t>1+4+1</t>
  </si>
  <si>
    <t>29</t>
  </si>
  <si>
    <t>286120060</t>
  </si>
  <si>
    <t>trubky z polyvinylchloridu kanalizace KG 2000 přechod kamenina/PVC PPKGUS-DN 160</t>
  </si>
  <si>
    <t>-2140514910</t>
  </si>
  <si>
    <t>PŘECHODY</t>
  </si>
  <si>
    <t>1+1+1+1+1+1</t>
  </si>
  <si>
    <t>30</t>
  </si>
  <si>
    <t>877313123</t>
  </si>
  <si>
    <t>Montáž tvarovek na potrubí z kanalizačních trub z plastu z tvrdého PVC těsněných gumovým kroužkem v otevřeném výkopu jednoosých DN 150</t>
  </si>
  <si>
    <t>64656395</t>
  </si>
  <si>
    <t>TVAROVKY</t>
  </si>
  <si>
    <t>4+3+4</t>
  </si>
  <si>
    <t>31</t>
  </si>
  <si>
    <t>286119140</t>
  </si>
  <si>
    <t>trubky z polyvinylchloridu kanalizace KG 2000 odbočky PPKGEA 45° PPKGEA-160/125/45°</t>
  </si>
  <si>
    <t>729150003</t>
  </si>
  <si>
    <t>ODBOČKY</t>
  </si>
  <si>
    <t>1+1+1+1</t>
  </si>
  <si>
    <t>32</t>
  </si>
  <si>
    <t>286118840</t>
  </si>
  <si>
    <t>trubky z polyvinylchloridu kanalizace KG 2000 kolena PPKGB PPKGB 125x45°</t>
  </si>
  <si>
    <t>-218037633</t>
  </si>
  <si>
    <t>KOLENA 45°</t>
  </si>
  <si>
    <t>1+1+1</t>
  </si>
  <si>
    <t>33</t>
  </si>
  <si>
    <t>286118880</t>
  </si>
  <si>
    <t>trubky z polyvinylchloridu kanalizace KG 2000 kolena PPKGB PPKGB 125x87°</t>
  </si>
  <si>
    <t>-980119529</t>
  </si>
  <si>
    <t>KOLENA 87°</t>
  </si>
  <si>
    <t>34</t>
  </si>
  <si>
    <t>286120260</t>
  </si>
  <si>
    <t>trubky z polyvinylchloridu kanalizace KG 2000 montážní mazivo 500g</t>
  </si>
  <si>
    <t>415120582</t>
  </si>
  <si>
    <t>MAZIVO</t>
  </si>
  <si>
    <t>1,1+1,2</t>
  </si>
  <si>
    <t>35</t>
  </si>
  <si>
    <t>894812306</t>
  </si>
  <si>
    <t>Revizní a čistící šachta z polypropylenu PP pro hladké trouby (např. systém KG) DN 600 šachtové dno (DN šachty / DN trubního vedení) DN 600/160 průtočné</t>
  </si>
  <si>
    <t>-1207638174</t>
  </si>
  <si>
    <t>UV</t>
  </si>
  <si>
    <t>36</t>
  </si>
  <si>
    <t>894812332</t>
  </si>
  <si>
    <t>Revizní a čistící šachta z polypropylenu PP pro hladké trouby (např. systém KG) DN 600 roura šachtová korugovaná, světlé hloubky 2 000 mm</t>
  </si>
  <si>
    <t>1111882241</t>
  </si>
  <si>
    <t>37</t>
  </si>
  <si>
    <t>894812339</t>
  </si>
  <si>
    <t>Revizní a čistící šachta z polypropylenu PP pro hladké trouby (např. systém KG) DN 600 Příplatek k cenám 2331 - 2334 za uříznutí šachtové roury</t>
  </si>
  <si>
    <t>2110353954</t>
  </si>
  <si>
    <t>38</t>
  </si>
  <si>
    <t>894812350</t>
  </si>
  <si>
    <t>Revizní a čistící šachta z polypropylenu PP pro hladké trouby (např. systém KG) DN 600 poklop (mříž) litinový pro zatížení do 1,5 t s teleskopickým adaptérem</t>
  </si>
  <si>
    <t>-31840855</t>
  </si>
  <si>
    <t>39</t>
  </si>
  <si>
    <t>894812415</t>
  </si>
  <si>
    <t>Revizní a čistící šachta z polypropylenu PP pro hladké trouby (např. systém KG) DN 1000 šachtové dno (DN šachty / DN trubního vedení) DN 1000/200 průtočné 15 st., 30 st., 45 st., 90 st.</t>
  </si>
  <si>
    <t>-950027115</t>
  </si>
  <si>
    <t>Š2</t>
  </si>
  <si>
    <t>40</t>
  </si>
  <si>
    <t>894812416</t>
  </si>
  <si>
    <t>Revizní a čistící šachta z polypropylenu PP pro hladké trouby (např. systém KG) DN 1000 šachtové dno (DN šachty / DN trubního vedení) DN 1000/200 sběrné</t>
  </si>
  <si>
    <t>-183538551</t>
  </si>
  <si>
    <t xml:space="preserve">Š1 </t>
  </si>
  <si>
    <t>41</t>
  </si>
  <si>
    <t>894812438</t>
  </si>
  <si>
    <t>Revizní a čistící šachta z polypropylenu PP pro hladké trouby (např. systém KG) DN 1000 šachtová skruž, světlé hloubky 1 000 mm</t>
  </si>
  <si>
    <t>1134114874</t>
  </si>
  <si>
    <t>Š1;Š2</t>
  </si>
  <si>
    <t>894812439</t>
  </si>
  <si>
    <t>Revizní a čistící šachta z polypropylenu PP pro hladké trouby (např. systém KG) DN 1000 Příplatek k cenám 2431 - 2438 za uříznutí šachtové skruže</t>
  </si>
  <si>
    <t>469525573</t>
  </si>
  <si>
    <t>ŠACHTY DN1000</t>
  </si>
  <si>
    <t>1+1</t>
  </si>
  <si>
    <t>43</t>
  </si>
  <si>
    <t>894812453</t>
  </si>
  <si>
    <t>Revizní a čistící šachta z polypropylenu PP pro hladké trouby (např. systém KG) DN 1000 poklop (mříž) litinový s přechodovým konusem a betonovým prstencem, pro zatížení od 12,5 t do 25 t</t>
  </si>
  <si>
    <t>-1349841629</t>
  </si>
  <si>
    <t>POKLOP ŠACHTY</t>
  </si>
  <si>
    <t>44</t>
  </si>
  <si>
    <t>894812612</t>
  </si>
  <si>
    <t>Revizní a čistící šachta z polypropylenu PP vyříznutí a utěsnění otvoru ve stěně šachty DN 150</t>
  </si>
  <si>
    <t>323731626</t>
  </si>
  <si>
    <t>Š1; Š2; UV</t>
  </si>
  <si>
    <t>45</t>
  </si>
  <si>
    <t>895972240</t>
  </si>
  <si>
    <t>Zasakovací boxy z polypropylenu PP filtr pro dešťovou šachtu DN 160</t>
  </si>
  <si>
    <t>-293760414</t>
  </si>
  <si>
    <t>FILTR PRO UV</t>
  </si>
  <si>
    <t>46</t>
  </si>
  <si>
    <t>998276101</t>
  </si>
  <si>
    <t>Přesun hmot pro trubní vedení hloubené z trub z plastických hmot nebo sklolaminátových pro vodovody nebo kanalizace v otevřeném výkopu dopravní vzdálenost do 15 m</t>
  </si>
  <si>
    <t>-1284294031</t>
  </si>
  <si>
    <t>Ostatní konstrukce a práce-bourání</t>
  </si>
  <si>
    <t>47</t>
  </si>
  <si>
    <t>961021311</t>
  </si>
  <si>
    <t>Bourání základů ze zdiva kamenného nebo smíšeného kamenného</t>
  </si>
  <si>
    <t>1131885230</t>
  </si>
  <si>
    <t>KANALIZACE</t>
  </si>
  <si>
    <t>1,2*1,2*3,5</t>
  </si>
  <si>
    <t>91</t>
  </si>
  <si>
    <t>Doplňující konstrukce a práce pozemních komunikací, letišť a ploch</t>
  </si>
  <si>
    <t>48</t>
  </si>
  <si>
    <t>916111113</t>
  </si>
  <si>
    <t>Osazení silniční obruby z dlažebních kostek v jedné řadě s ložem tl. přes 50 do 100 mm, s vyplněním a zatřením spár cementovou maltou z velkých kostek s boční opěrou z betonu prostého tř. C 12/15, do lože z betonu prostého téže značky</t>
  </si>
  <si>
    <t>-1772314663</t>
  </si>
  <si>
    <t>2*PŘÍDLAŽBA MATERIÁL PŮVODNÍ</t>
  </si>
  <si>
    <t>(2*4)*2</t>
  </si>
  <si>
    <t>49</t>
  </si>
  <si>
    <t>916241213</t>
  </si>
  <si>
    <t>Osazení obrubníku kamenného se zřízením lože, s vyplněním a zatřením spár cementovou maltou stojatého s boční opěrou z betonu prostého tř. C 12/15, do lože z betonu prostého téže značky</t>
  </si>
  <si>
    <t>1965095058</t>
  </si>
  <si>
    <t>OBRUBNÍKY MATERIÁL PŮVODNÍ</t>
  </si>
  <si>
    <t>(2*2+3,5*2)*2</t>
  </si>
  <si>
    <t>97</t>
  </si>
  <si>
    <t>Prorážení otvorů a ostatní bourací práce</t>
  </si>
  <si>
    <t>50</t>
  </si>
  <si>
    <t>979021113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</si>
  <si>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silničních</t>
  </si>
  <si>
    <t>406503098</t>
  </si>
  <si>
    <t>51</t>
  </si>
  <si>
    <t>979071012</t>
  </si>
  <si>
    <t>Očištění vybouraných dlažebních kostek při překopech inženýrských sítí od spojovacího materiálu, s přemístěním hmot na skládku na vzdálenost do 3 m nebo s naložením na dopravní prostředek velkých, s původním vyplněním spár živicí nebo cementovou maltou</t>
  </si>
  <si>
    <t>-1853091365</t>
  </si>
  <si>
    <t>(2*4)*2*1,2</t>
  </si>
  <si>
    <t>99</t>
  </si>
  <si>
    <t>Přesuny hmot a sutí</t>
  </si>
  <si>
    <t>52</t>
  </si>
  <si>
    <t>998223011</t>
  </si>
  <si>
    <t>Přesun hmot pro pozemní komunikace s krytem dlážděným dopravní vzdálenost do 200 m jakékoliv délky objektu</t>
  </si>
  <si>
    <t>-1922167995</t>
  </si>
  <si>
    <t>53</t>
  </si>
  <si>
    <t>998271301</t>
  </si>
  <si>
    <t>Přesun hmot pro kanalizace (stoky) hloubené monolitické z betonu nebo železobetonu v otevřeném výkopu dopravní vzdálenost do 15 m</t>
  </si>
  <si>
    <t>-2071767124</t>
  </si>
  <si>
    <t>54</t>
  </si>
  <si>
    <t>998272201</t>
  </si>
  <si>
    <t>Přesun hmot pro trubní vedení z ocelových trub svařovaných pro vodovody, plynovody, teplovody, shybky, produktovody v otevřeném výkopu dopravní vzdálenost do 15 m</t>
  </si>
  <si>
    <t>-58442593</t>
  </si>
  <si>
    <t>997</t>
  </si>
  <si>
    <t>Přesun sutě</t>
  </si>
  <si>
    <t>55</t>
  </si>
  <si>
    <t>979990113</t>
  </si>
  <si>
    <t>POPLATEK ZA SKLÁDKU SUTI</t>
  </si>
  <si>
    <t>-1208762990</t>
  </si>
  <si>
    <t xml:space="preserve">POPLATEK ZA SKLÁDKU </t>
  </si>
  <si>
    <t>15,920</t>
  </si>
  <si>
    <t>56</t>
  </si>
  <si>
    <t>997002511</t>
  </si>
  <si>
    <t>Vodorovné přemístění suti a vybouraných hmot bez naložení ale se složením a urovnáním do 1 km</t>
  </si>
  <si>
    <t>-743632518</t>
  </si>
  <si>
    <t>57</t>
  </si>
  <si>
    <t>997002519</t>
  </si>
  <si>
    <t>Vodorovné přemístění suti a vybouraných hmot bez naložení, se složením a hrubým urovnáním Příplatek k ceně za každý další i započatý 1 km přes 1 km</t>
  </si>
  <si>
    <t>-2063363763</t>
  </si>
  <si>
    <t>58</t>
  </si>
  <si>
    <t>997002611</t>
  </si>
  <si>
    <t>Nakládání suti a vybouraných hmot na dopravní prostředek pro vodorovné přemístění</t>
  </si>
  <si>
    <t>1493309341</t>
  </si>
  <si>
    <t>PSV</t>
  </si>
  <si>
    <t>Práce a dodávky PSV</t>
  </si>
  <si>
    <t>721</t>
  </si>
  <si>
    <t>Zdravotechnika - vnitřní kanalizace</t>
  </si>
  <si>
    <t>59</t>
  </si>
  <si>
    <t>721242116</t>
  </si>
  <si>
    <t>Lapače střešních splavenin z polypropylenu (PP) DN 125 (HL 600/2)</t>
  </si>
  <si>
    <t>-1030556955</t>
  </si>
  <si>
    <t>D1; D2; D3</t>
  </si>
  <si>
    <t>60</t>
  </si>
  <si>
    <t>721290112</t>
  </si>
  <si>
    <t>Zkouška těsnosti kanalizace v objektech vodou DN 150 nebo DN 200</t>
  </si>
  <si>
    <t>1639830503</t>
  </si>
  <si>
    <t>45,06</t>
  </si>
  <si>
    <t>61</t>
  </si>
  <si>
    <t>998721201</t>
  </si>
  <si>
    <t>Přesun hmot pro vnitřní kanalizace stanovený procentní sazbou z ceny vodorovná dopravní vzdálenost do 50 m v objektech výšky do 6 m</t>
  </si>
  <si>
    <t>%</t>
  </si>
  <si>
    <t>1400954335</t>
  </si>
  <si>
    <t>HZS</t>
  </si>
  <si>
    <t>Hodinové zúčtovací sazby</t>
  </si>
  <si>
    <t>62</t>
  </si>
  <si>
    <t>HZS1301</t>
  </si>
  <si>
    <t>Hodinové zúčtovací sazby profesí HSV provádění konstrukcí zedník</t>
  </si>
  <si>
    <t>hod</t>
  </si>
  <si>
    <t>512</t>
  </si>
  <si>
    <t>-2022435797</t>
  </si>
  <si>
    <t>ŠACHTY</t>
  </si>
  <si>
    <t>1,5+1,5+1,0+0,5+0,5</t>
  </si>
  <si>
    <t>63</t>
  </si>
  <si>
    <t>HZS4221</t>
  </si>
  <si>
    <t>Hodinové zúčtovací sazby ostatních profesí revizní a kontrolní činnost geodet</t>
  </si>
  <si>
    <t>-46909666</t>
  </si>
  <si>
    <t>PŘÍPOJKA</t>
  </si>
  <si>
    <t>ZAMĚŘENÍ TRASY PŘÍPOJKY KANALIZACE</t>
  </si>
  <si>
    <t>DIGITÁLNÍ ZPRACOVÁNÍ KANALIZACE</t>
  </si>
  <si>
    <t>0,3+0,3+0,4+0,5</t>
  </si>
  <si>
    <t>64</t>
  </si>
  <si>
    <t>HZS4232</t>
  </si>
  <si>
    <t>Hodinové zúčtovací sazby ostatních profesí revizní a kontrolní činnost technik odborný</t>
  </si>
  <si>
    <t>-245735562</t>
  </si>
  <si>
    <t>DOHLED NA PROVEDENÍ ZKOUŠEK TĚSNOSTI</t>
  </si>
  <si>
    <t>PŘÍPOJKY KANALIZACE</t>
  </si>
  <si>
    <t>0,5+0,5+0,5</t>
  </si>
  <si>
    <t>VYPRACOVÁNÍ PROTOKOLŮ</t>
  </si>
  <si>
    <t>VYPRACOVÁNÍ PD SKUTEČNÉHO STAVU</t>
  </si>
  <si>
    <t>8,0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</si>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</sst>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 locked="0"/>
    </xf>
  </cellStyleXfs>
  <cellXfs count="3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9" fillId="0" borderId="21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1" fillId="0" borderId="27" xfId="0" applyFont="1" applyBorder="1" applyAlignment="1" applyProtection="1">
      <alignment horizontal="center" vertical="center"/>
      <protection/>
    </xf>
    <xf numFmtId="49" fontId="31" fillId="0" borderId="27" xfId="0" applyNumberFormat="1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/>
    </xf>
    <xf numFmtId="0" fontId="31" fillId="0" borderId="27" xfId="0" applyFont="1" applyBorder="1" applyAlignment="1" applyProtection="1">
      <alignment horizontal="center" vertical="center" wrapText="1"/>
      <protection/>
    </xf>
    <xf numFmtId="167" fontId="31" fillId="0" borderId="27" xfId="0" applyNumberFormat="1" applyFont="1" applyBorder="1" applyAlignment="1" applyProtection="1">
      <alignment vertical="center"/>
      <protection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9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32" fillId="2" borderId="0" xfId="20" applyFill="1"/>
    <xf numFmtId="0" fontId="33" fillId="0" borderId="0" xfId="20" applyFont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35" fillId="2" borderId="0" xfId="0" applyFont="1" applyFill="1" applyAlignment="1" applyProtection="1">
      <alignment vertical="center"/>
      <protection/>
    </xf>
    <xf numFmtId="0" fontId="34" fillId="2" borderId="0" xfId="0" applyFont="1" applyFill="1" applyAlignment="1" applyProtection="1">
      <alignment horizontal="left" vertical="center"/>
      <protection/>
    </xf>
    <xf numFmtId="0" fontId="36" fillId="2" borderId="0" xfId="20" applyFont="1" applyFill="1" applyAlignment="1" applyProtection="1">
      <alignment vertical="center"/>
      <protection/>
    </xf>
    <xf numFmtId="0" fontId="36" fillId="2" borderId="0" xfId="20" applyFont="1" applyFill="1" applyAlignment="1">
      <alignment vertical="center"/>
    </xf>
    <xf numFmtId="0" fontId="35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2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4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4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5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2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4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left" vertical="center"/>
      <protection locked="0"/>
    </xf>
    <xf numFmtId="0" fontId="24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5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4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4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4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80" t="s">
        <v>0</v>
      </c>
      <c r="B1" s="281"/>
      <c r="C1" s="281"/>
      <c r="D1" s="282" t="s">
        <v>1</v>
      </c>
      <c r="E1" s="281"/>
      <c r="F1" s="281"/>
      <c r="G1" s="281"/>
      <c r="H1" s="281"/>
      <c r="I1" s="281"/>
      <c r="J1" s="281"/>
      <c r="K1" s="283" t="s">
        <v>514</v>
      </c>
      <c r="L1" s="283"/>
      <c r="M1" s="283"/>
      <c r="N1" s="283"/>
      <c r="O1" s="283"/>
      <c r="P1" s="283"/>
      <c r="Q1" s="283"/>
      <c r="R1" s="283"/>
      <c r="S1" s="283"/>
      <c r="T1" s="281"/>
      <c r="U1" s="281"/>
      <c r="V1" s="281"/>
      <c r="W1" s="283" t="s">
        <v>515</v>
      </c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75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36" t="s">
        <v>14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1"/>
      <c r="AQ5" s="23"/>
      <c r="BE5" s="232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38" t="s">
        <v>17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1"/>
      <c r="AQ6" s="23"/>
      <c r="BE6" s="233"/>
      <c r="BS6" s="16" t="s">
        <v>18</v>
      </c>
    </row>
    <row r="7" spans="2:71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233"/>
      <c r="BS7" s="16" t="s">
        <v>23</v>
      </c>
    </row>
    <row r="8" spans="2:71" ht="14.45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233"/>
      <c r="BS8" s="16" t="s">
        <v>28</v>
      </c>
    </row>
    <row r="9" spans="2:71" ht="29.25" customHeight="1">
      <c r="B9" s="20"/>
      <c r="C9" s="21"/>
      <c r="D9" s="26" t="s">
        <v>29</v>
      </c>
      <c r="E9" s="21"/>
      <c r="F9" s="21"/>
      <c r="G9" s="21"/>
      <c r="H9" s="21"/>
      <c r="I9" s="21"/>
      <c r="J9" s="21"/>
      <c r="K9" s="31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6" t="s">
        <v>31</v>
      </c>
      <c r="AL9" s="21"/>
      <c r="AM9" s="21"/>
      <c r="AN9" s="31" t="s">
        <v>32</v>
      </c>
      <c r="AO9" s="21"/>
      <c r="AP9" s="21"/>
      <c r="AQ9" s="23"/>
      <c r="BE9" s="233"/>
      <c r="BS9" s="16" t="s">
        <v>33</v>
      </c>
    </row>
    <row r="10" spans="2:71" ht="14.45" customHeight="1">
      <c r="B10" s="20"/>
      <c r="C10" s="21"/>
      <c r="D10" s="29" t="s">
        <v>34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35</v>
      </c>
      <c r="AL10" s="21"/>
      <c r="AM10" s="21"/>
      <c r="AN10" s="27" t="s">
        <v>36</v>
      </c>
      <c r="AO10" s="21"/>
      <c r="AP10" s="21"/>
      <c r="AQ10" s="23"/>
      <c r="BE10" s="233"/>
      <c r="BS10" s="16" t="s">
        <v>18</v>
      </c>
    </row>
    <row r="11" spans="2:71" ht="18.4" customHeight="1">
      <c r="B11" s="20"/>
      <c r="C11" s="21"/>
      <c r="D11" s="21"/>
      <c r="E11" s="27" t="s">
        <v>37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38</v>
      </c>
      <c r="AL11" s="21"/>
      <c r="AM11" s="21"/>
      <c r="AN11" s="27" t="s">
        <v>36</v>
      </c>
      <c r="AO11" s="21"/>
      <c r="AP11" s="21"/>
      <c r="AQ11" s="23"/>
      <c r="BE11" s="233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33"/>
      <c r="BS12" s="16" t="s">
        <v>18</v>
      </c>
    </row>
    <row r="13" spans="2:71" ht="14.45" customHeight="1">
      <c r="B13" s="20"/>
      <c r="C13" s="21"/>
      <c r="D13" s="29" t="s">
        <v>39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35</v>
      </c>
      <c r="AL13" s="21"/>
      <c r="AM13" s="21"/>
      <c r="AN13" s="32" t="s">
        <v>40</v>
      </c>
      <c r="AO13" s="21"/>
      <c r="AP13" s="21"/>
      <c r="AQ13" s="23"/>
      <c r="BE13" s="233"/>
      <c r="BS13" s="16" t="s">
        <v>18</v>
      </c>
    </row>
    <row r="14" spans="2:71" ht="13.5">
      <c r="B14" s="20"/>
      <c r="C14" s="21"/>
      <c r="D14" s="21"/>
      <c r="E14" s="239" t="s">
        <v>40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9" t="s">
        <v>38</v>
      </c>
      <c r="AL14" s="21"/>
      <c r="AM14" s="21"/>
      <c r="AN14" s="32" t="s">
        <v>40</v>
      </c>
      <c r="AO14" s="21"/>
      <c r="AP14" s="21"/>
      <c r="AQ14" s="23"/>
      <c r="BE14" s="233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33"/>
      <c r="BS15" s="16" t="s">
        <v>4</v>
      </c>
    </row>
    <row r="16" spans="2:71" ht="14.45" customHeight="1">
      <c r="B16" s="20"/>
      <c r="C16" s="21"/>
      <c r="D16" s="29" t="s">
        <v>41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35</v>
      </c>
      <c r="AL16" s="21"/>
      <c r="AM16" s="21"/>
      <c r="AN16" s="27" t="s">
        <v>36</v>
      </c>
      <c r="AO16" s="21"/>
      <c r="AP16" s="21"/>
      <c r="AQ16" s="23"/>
      <c r="BE16" s="233"/>
      <c r="BS16" s="16" t="s">
        <v>4</v>
      </c>
    </row>
    <row r="17" spans="2:71" ht="18.4" customHeight="1">
      <c r="B17" s="20"/>
      <c r="C17" s="21"/>
      <c r="D17" s="21"/>
      <c r="E17" s="27" t="s">
        <v>42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38</v>
      </c>
      <c r="AL17" s="21"/>
      <c r="AM17" s="21"/>
      <c r="AN17" s="27" t="s">
        <v>36</v>
      </c>
      <c r="AO17" s="21"/>
      <c r="AP17" s="21"/>
      <c r="AQ17" s="23"/>
      <c r="BE17" s="233"/>
      <c r="BS17" s="16" t="s">
        <v>43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33"/>
      <c r="BS18" s="16" t="s">
        <v>6</v>
      </c>
    </row>
    <row r="19" spans="2:71" ht="14.45" customHeight="1">
      <c r="B19" s="20"/>
      <c r="C19" s="21"/>
      <c r="D19" s="29" t="s">
        <v>44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33"/>
      <c r="BS19" s="16" t="s">
        <v>6</v>
      </c>
    </row>
    <row r="20" spans="2:71" ht="22.5" customHeight="1">
      <c r="B20" s="20"/>
      <c r="C20" s="21"/>
      <c r="D20" s="21"/>
      <c r="E20" s="240" t="s">
        <v>36</v>
      </c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1"/>
      <c r="AP20" s="21"/>
      <c r="AQ20" s="23"/>
      <c r="BE20" s="233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33"/>
    </row>
    <row r="22" spans="2:57" ht="6.95" customHeight="1">
      <c r="B22" s="20"/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1"/>
      <c r="AQ22" s="23"/>
      <c r="BE22" s="233"/>
    </row>
    <row r="23" spans="2:57" s="1" customFormat="1" ht="25.9" customHeight="1">
      <c r="B23" s="34"/>
      <c r="C23" s="35"/>
      <c r="D23" s="36" t="s">
        <v>45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41">
        <f>ROUND(AG51,2)</f>
        <v>0</v>
      </c>
      <c r="AL23" s="242"/>
      <c r="AM23" s="242"/>
      <c r="AN23" s="242"/>
      <c r="AO23" s="242"/>
      <c r="AP23" s="35"/>
      <c r="AQ23" s="38"/>
      <c r="BE23" s="234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4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3" t="s">
        <v>46</v>
      </c>
      <c r="M25" s="244"/>
      <c r="N25" s="244"/>
      <c r="O25" s="244"/>
      <c r="P25" s="35"/>
      <c r="Q25" s="35"/>
      <c r="R25" s="35"/>
      <c r="S25" s="35"/>
      <c r="T25" s="35"/>
      <c r="U25" s="35"/>
      <c r="V25" s="35"/>
      <c r="W25" s="243" t="s">
        <v>47</v>
      </c>
      <c r="X25" s="244"/>
      <c r="Y25" s="244"/>
      <c r="Z25" s="244"/>
      <c r="AA25" s="244"/>
      <c r="AB25" s="244"/>
      <c r="AC25" s="244"/>
      <c r="AD25" s="244"/>
      <c r="AE25" s="244"/>
      <c r="AF25" s="35"/>
      <c r="AG25" s="35"/>
      <c r="AH25" s="35"/>
      <c r="AI25" s="35"/>
      <c r="AJ25" s="35"/>
      <c r="AK25" s="243" t="s">
        <v>48</v>
      </c>
      <c r="AL25" s="244"/>
      <c r="AM25" s="244"/>
      <c r="AN25" s="244"/>
      <c r="AO25" s="244"/>
      <c r="AP25" s="35"/>
      <c r="AQ25" s="38"/>
      <c r="BE25" s="234"/>
    </row>
    <row r="26" spans="2:57" s="2" customFormat="1" ht="14.45" customHeight="1">
      <c r="B26" s="40"/>
      <c r="C26" s="41"/>
      <c r="D26" s="42" t="s">
        <v>49</v>
      </c>
      <c r="E26" s="41"/>
      <c r="F26" s="42" t="s">
        <v>50</v>
      </c>
      <c r="G26" s="41"/>
      <c r="H26" s="41"/>
      <c r="I26" s="41"/>
      <c r="J26" s="41"/>
      <c r="K26" s="41"/>
      <c r="L26" s="245">
        <v>0.21</v>
      </c>
      <c r="M26" s="246"/>
      <c r="N26" s="246"/>
      <c r="O26" s="246"/>
      <c r="P26" s="41"/>
      <c r="Q26" s="41"/>
      <c r="R26" s="41"/>
      <c r="S26" s="41"/>
      <c r="T26" s="41"/>
      <c r="U26" s="41"/>
      <c r="V26" s="41"/>
      <c r="W26" s="247">
        <f>ROUND(AZ51,2)</f>
        <v>0</v>
      </c>
      <c r="X26" s="246"/>
      <c r="Y26" s="246"/>
      <c r="Z26" s="246"/>
      <c r="AA26" s="246"/>
      <c r="AB26" s="246"/>
      <c r="AC26" s="246"/>
      <c r="AD26" s="246"/>
      <c r="AE26" s="246"/>
      <c r="AF26" s="41"/>
      <c r="AG26" s="41"/>
      <c r="AH26" s="41"/>
      <c r="AI26" s="41"/>
      <c r="AJ26" s="41"/>
      <c r="AK26" s="247">
        <f>ROUND(AV51,2)</f>
        <v>0</v>
      </c>
      <c r="AL26" s="246"/>
      <c r="AM26" s="246"/>
      <c r="AN26" s="246"/>
      <c r="AO26" s="246"/>
      <c r="AP26" s="41"/>
      <c r="AQ26" s="43"/>
      <c r="BE26" s="235"/>
    </row>
    <row r="27" spans="2:57" s="2" customFormat="1" ht="14.45" customHeight="1">
      <c r="B27" s="40"/>
      <c r="C27" s="41"/>
      <c r="D27" s="41"/>
      <c r="E27" s="41"/>
      <c r="F27" s="42" t="s">
        <v>51</v>
      </c>
      <c r="G27" s="41"/>
      <c r="H27" s="41"/>
      <c r="I27" s="41"/>
      <c r="J27" s="41"/>
      <c r="K27" s="41"/>
      <c r="L27" s="245">
        <v>0.15</v>
      </c>
      <c r="M27" s="246"/>
      <c r="N27" s="246"/>
      <c r="O27" s="246"/>
      <c r="P27" s="41"/>
      <c r="Q27" s="41"/>
      <c r="R27" s="41"/>
      <c r="S27" s="41"/>
      <c r="T27" s="41"/>
      <c r="U27" s="41"/>
      <c r="V27" s="41"/>
      <c r="W27" s="247">
        <f>ROUND(BA51,2)</f>
        <v>0</v>
      </c>
      <c r="X27" s="246"/>
      <c r="Y27" s="246"/>
      <c r="Z27" s="246"/>
      <c r="AA27" s="246"/>
      <c r="AB27" s="246"/>
      <c r="AC27" s="246"/>
      <c r="AD27" s="246"/>
      <c r="AE27" s="246"/>
      <c r="AF27" s="41"/>
      <c r="AG27" s="41"/>
      <c r="AH27" s="41"/>
      <c r="AI27" s="41"/>
      <c r="AJ27" s="41"/>
      <c r="AK27" s="247">
        <f>ROUND(AW51,2)</f>
        <v>0</v>
      </c>
      <c r="AL27" s="246"/>
      <c r="AM27" s="246"/>
      <c r="AN27" s="246"/>
      <c r="AO27" s="246"/>
      <c r="AP27" s="41"/>
      <c r="AQ27" s="43"/>
      <c r="BE27" s="235"/>
    </row>
    <row r="28" spans="2:57" s="2" customFormat="1" ht="14.45" customHeight="1" hidden="1">
      <c r="B28" s="40"/>
      <c r="C28" s="41"/>
      <c r="D28" s="41"/>
      <c r="E28" s="41"/>
      <c r="F28" s="42" t="s">
        <v>52</v>
      </c>
      <c r="G28" s="41"/>
      <c r="H28" s="41"/>
      <c r="I28" s="41"/>
      <c r="J28" s="41"/>
      <c r="K28" s="41"/>
      <c r="L28" s="245">
        <v>0.21</v>
      </c>
      <c r="M28" s="246"/>
      <c r="N28" s="246"/>
      <c r="O28" s="246"/>
      <c r="P28" s="41"/>
      <c r="Q28" s="41"/>
      <c r="R28" s="41"/>
      <c r="S28" s="41"/>
      <c r="T28" s="41"/>
      <c r="U28" s="41"/>
      <c r="V28" s="41"/>
      <c r="W28" s="247">
        <f>ROUND(BB51,2)</f>
        <v>0</v>
      </c>
      <c r="X28" s="246"/>
      <c r="Y28" s="246"/>
      <c r="Z28" s="246"/>
      <c r="AA28" s="246"/>
      <c r="AB28" s="246"/>
      <c r="AC28" s="246"/>
      <c r="AD28" s="246"/>
      <c r="AE28" s="246"/>
      <c r="AF28" s="41"/>
      <c r="AG28" s="41"/>
      <c r="AH28" s="41"/>
      <c r="AI28" s="41"/>
      <c r="AJ28" s="41"/>
      <c r="AK28" s="247">
        <v>0</v>
      </c>
      <c r="AL28" s="246"/>
      <c r="AM28" s="246"/>
      <c r="AN28" s="246"/>
      <c r="AO28" s="246"/>
      <c r="AP28" s="41"/>
      <c r="AQ28" s="43"/>
      <c r="BE28" s="235"/>
    </row>
    <row r="29" spans="2:57" s="2" customFormat="1" ht="14.45" customHeight="1" hidden="1">
      <c r="B29" s="40"/>
      <c r="C29" s="41"/>
      <c r="D29" s="41"/>
      <c r="E29" s="41"/>
      <c r="F29" s="42" t="s">
        <v>53</v>
      </c>
      <c r="G29" s="41"/>
      <c r="H29" s="41"/>
      <c r="I29" s="41"/>
      <c r="J29" s="41"/>
      <c r="K29" s="41"/>
      <c r="L29" s="245">
        <v>0.15</v>
      </c>
      <c r="M29" s="246"/>
      <c r="N29" s="246"/>
      <c r="O29" s="246"/>
      <c r="P29" s="41"/>
      <c r="Q29" s="41"/>
      <c r="R29" s="41"/>
      <c r="S29" s="41"/>
      <c r="T29" s="41"/>
      <c r="U29" s="41"/>
      <c r="V29" s="41"/>
      <c r="W29" s="247">
        <f>ROUND(BC51,2)</f>
        <v>0</v>
      </c>
      <c r="X29" s="246"/>
      <c r="Y29" s="246"/>
      <c r="Z29" s="246"/>
      <c r="AA29" s="246"/>
      <c r="AB29" s="246"/>
      <c r="AC29" s="246"/>
      <c r="AD29" s="246"/>
      <c r="AE29" s="246"/>
      <c r="AF29" s="41"/>
      <c r="AG29" s="41"/>
      <c r="AH29" s="41"/>
      <c r="AI29" s="41"/>
      <c r="AJ29" s="41"/>
      <c r="AK29" s="247">
        <v>0</v>
      </c>
      <c r="AL29" s="246"/>
      <c r="AM29" s="246"/>
      <c r="AN29" s="246"/>
      <c r="AO29" s="246"/>
      <c r="AP29" s="41"/>
      <c r="AQ29" s="43"/>
      <c r="BE29" s="235"/>
    </row>
    <row r="30" spans="2:57" s="2" customFormat="1" ht="14.45" customHeight="1" hidden="1">
      <c r="B30" s="40"/>
      <c r="C30" s="41"/>
      <c r="D30" s="41"/>
      <c r="E30" s="41"/>
      <c r="F30" s="42" t="s">
        <v>54</v>
      </c>
      <c r="G30" s="41"/>
      <c r="H30" s="41"/>
      <c r="I30" s="41"/>
      <c r="J30" s="41"/>
      <c r="K30" s="41"/>
      <c r="L30" s="245">
        <v>0</v>
      </c>
      <c r="M30" s="246"/>
      <c r="N30" s="246"/>
      <c r="O30" s="246"/>
      <c r="P30" s="41"/>
      <c r="Q30" s="41"/>
      <c r="R30" s="41"/>
      <c r="S30" s="41"/>
      <c r="T30" s="41"/>
      <c r="U30" s="41"/>
      <c r="V30" s="41"/>
      <c r="W30" s="247">
        <f>ROUND(BD51,2)</f>
        <v>0</v>
      </c>
      <c r="X30" s="246"/>
      <c r="Y30" s="246"/>
      <c r="Z30" s="246"/>
      <c r="AA30" s="246"/>
      <c r="AB30" s="246"/>
      <c r="AC30" s="246"/>
      <c r="AD30" s="246"/>
      <c r="AE30" s="246"/>
      <c r="AF30" s="41"/>
      <c r="AG30" s="41"/>
      <c r="AH30" s="41"/>
      <c r="AI30" s="41"/>
      <c r="AJ30" s="41"/>
      <c r="AK30" s="247">
        <v>0</v>
      </c>
      <c r="AL30" s="246"/>
      <c r="AM30" s="246"/>
      <c r="AN30" s="246"/>
      <c r="AO30" s="246"/>
      <c r="AP30" s="41"/>
      <c r="AQ30" s="43"/>
      <c r="BE30" s="235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4"/>
    </row>
    <row r="32" spans="2:57" s="1" customFormat="1" ht="25.9" customHeight="1">
      <c r="B32" s="34"/>
      <c r="C32" s="44"/>
      <c r="D32" s="45" t="s">
        <v>55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56</v>
      </c>
      <c r="U32" s="46"/>
      <c r="V32" s="46"/>
      <c r="W32" s="46"/>
      <c r="X32" s="248" t="s">
        <v>57</v>
      </c>
      <c r="Y32" s="249"/>
      <c r="Z32" s="249"/>
      <c r="AA32" s="249"/>
      <c r="AB32" s="249"/>
      <c r="AC32" s="46"/>
      <c r="AD32" s="46"/>
      <c r="AE32" s="46"/>
      <c r="AF32" s="46"/>
      <c r="AG32" s="46"/>
      <c r="AH32" s="46"/>
      <c r="AI32" s="46"/>
      <c r="AJ32" s="46"/>
      <c r="AK32" s="250">
        <f>SUM(AK23:AK30)</f>
        <v>0</v>
      </c>
      <c r="AL32" s="249"/>
      <c r="AM32" s="249"/>
      <c r="AN32" s="249"/>
      <c r="AO32" s="251"/>
      <c r="AP32" s="44"/>
      <c r="AQ32" s="48"/>
      <c r="BE32" s="234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58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fz06062016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252" t="str">
        <f>K6</f>
        <v>Koncertní síň Sv.Ducha v Krnově</v>
      </c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24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Krnov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26</v>
      </c>
      <c r="AJ44" s="56"/>
      <c r="AK44" s="56"/>
      <c r="AL44" s="56"/>
      <c r="AM44" s="254" t="str">
        <f>IF(AN8="","",AN8)</f>
        <v>24. 8. 2016</v>
      </c>
      <c r="AN44" s="255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34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 xml:space="preserve"> 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41</v>
      </c>
      <c r="AJ46" s="56"/>
      <c r="AK46" s="56"/>
      <c r="AL46" s="56"/>
      <c r="AM46" s="256" t="str">
        <f>IF(E17="","",E17)</f>
        <v>Finsterle</v>
      </c>
      <c r="AN46" s="255"/>
      <c r="AO46" s="255"/>
      <c r="AP46" s="255"/>
      <c r="AQ46" s="56"/>
      <c r="AR46" s="54"/>
      <c r="AS46" s="257" t="s">
        <v>59</v>
      </c>
      <c r="AT46" s="25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39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59"/>
      <c r="AT47" s="260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61"/>
      <c r="AT48" s="244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262" t="s">
        <v>60</v>
      </c>
      <c r="D49" s="263"/>
      <c r="E49" s="263"/>
      <c r="F49" s="263"/>
      <c r="G49" s="263"/>
      <c r="H49" s="72"/>
      <c r="I49" s="264" t="s">
        <v>61</v>
      </c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5" t="s">
        <v>62</v>
      </c>
      <c r="AH49" s="263"/>
      <c r="AI49" s="263"/>
      <c r="AJ49" s="263"/>
      <c r="AK49" s="263"/>
      <c r="AL49" s="263"/>
      <c r="AM49" s="263"/>
      <c r="AN49" s="264" t="s">
        <v>63</v>
      </c>
      <c r="AO49" s="263"/>
      <c r="AP49" s="263"/>
      <c r="AQ49" s="73" t="s">
        <v>64</v>
      </c>
      <c r="AR49" s="54"/>
      <c r="AS49" s="74" t="s">
        <v>65</v>
      </c>
      <c r="AT49" s="75" t="s">
        <v>66</v>
      </c>
      <c r="AU49" s="75" t="s">
        <v>67</v>
      </c>
      <c r="AV49" s="75" t="s">
        <v>68</v>
      </c>
      <c r="AW49" s="75" t="s">
        <v>69</v>
      </c>
      <c r="AX49" s="75" t="s">
        <v>70</v>
      </c>
      <c r="AY49" s="75" t="s">
        <v>71</v>
      </c>
      <c r="AZ49" s="75" t="s">
        <v>72</v>
      </c>
      <c r="BA49" s="75" t="s">
        <v>73</v>
      </c>
      <c r="BB49" s="75" t="s">
        <v>74</v>
      </c>
      <c r="BC49" s="75" t="s">
        <v>75</v>
      </c>
      <c r="BD49" s="76" t="s">
        <v>76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77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69">
        <f>ROUND(AG52,2)</f>
        <v>0</v>
      </c>
      <c r="AH51" s="269"/>
      <c r="AI51" s="269"/>
      <c r="AJ51" s="269"/>
      <c r="AK51" s="269"/>
      <c r="AL51" s="269"/>
      <c r="AM51" s="269"/>
      <c r="AN51" s="270">
        <f>SUM(AG51,AT51)</f>
        <v>0</v>
      </c>
      <c r="AO51" s="270"/>
      <c r="AP51" s="270"/>
      <c r="AQ51" s="82" t="s">
        <v>36</v>
      </c>
      <c r="AR51" s="64"/>
      <c r="AS51" s="83">
        <f>ROUND(AS52,2)</f>
        <v>0</v>
      </c>
      <c r="AT51" s="84">
        <f>ROUND(SUM(AV51:AW51),2)</f>
        <v>0</v>
      </c>
      <c r="AU51" s="85">
        <f>ROUND(AU52,5)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ROUND(AZ52,2)</f>
        <v>0</v>
      </c>
      <c r="BA51" s="84">
        <f>ROUND(BA52,2)</f>
        <v>0</v>
      </c>
      <c r="BB51" s="84">
        <f>ROUND(BB52,2)</f>
        <v>0</v>
      </c>
      <c r="BC51" s="84">
        <f>ROUND(BC52,2)</f>
        <v>0</v>
      </c>
      <c r="BD51" s="86">
        <f>ROUND(BD52,2)</f>
        <v>0</v>
      </c>
      <c r="BS51" s="87" t="s">
        <v>78</v>
      </c>
      <c r="BT51" s="87" t="s">
        <v>79</v>
      </c>
      <c r="BU51" s="88" t="s">
        <v>80</v>
      </c>
      <c r="BV51" s="87" t="s">
        <v>81</v>
      </c>
      <c r="BW51" s="87" t="s">
        <v>5</v>
      </c>
      <c r="BX51" s="87" t="s">
        <v>82</v>
      </c>
      <c r="CL51" s="87" t="s">
        <v>20</v>
      </c>
    </row>
    <row r="52" spans="1:91" s="5" customFormat="1" ht="22.5" customHeight="1">
      <c r="A52" s="276" t="s">
        <v>516</v>
      </c>
      <c r="B52" s="89"/>
      <c r="C52" s="90"/>
      <c r="D52" s="268" t="s">
        <v>83</v>
      </c>
      <c r="E52" s="267"/>
      <c r="F52" s="267"/>
      <c r="G52" s="267"/>
      <c r="H52" s="267"/>
      <c r="I52" s="91"/>
      <c r="J52" s="268" t="s">
        <v>84</v>
      </c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6">
        <f>'D1.1 - Oprava přípojky ka...'!J27</f>
        <v>0</v>
      </c>
      <c r="AH52" s="267"/>
      <c r="AI52" s="267"/>
      <c r="AJ52" s="267"/>
      <c r="AK52" s="267"/>
      <c r="AL52" s="267"/>
      <c r="AM52" s="267"/>
      <c r="AN52" s="266">
        <f>SUM(AG52,AT52)</f>
        <v>0</v>
      </c>
      <c r="AO52" s="267"/>
      <c r="AP52" s="267"/>
      <c r="AQ52" s="92" t="s">
        <v>85</v>
      </c>
      <c r="AR52" s="93"/>
      <c r="AS52" s="94">
        <v>0</v>
      </c>
      <c r="AT52" s="95">
        <f>ROUND(SUM(AV52:AW52),2)</f>
        <v>0</v>
      </c>
      <c r="AU52" s="96">
        <f>'D1.1 - Oprava přípojky ka...'!P90</f>
        <v>0</v>
      </c>
      <c r="AV52" s="95">
        <f>'D1.1 - Oprava přípojky ka...'!J30</f>
        <v>0</v>
      </c>
      <c r="AW52" s="95">
        <f>'D1.1 - Oprava přípojky ka...'!J31</f>
        <v>0</v>
      </c>
      <c r="AX52" s="95">
        <f>'D1.1 - Oprava přípojky ka...'!J32</f>
        <v>0</v>
      </c>
      <c r="AY52" s="95">
        <f>'D1.1 - Oprava přípojky ka...'!J33</f>
        <v>0</v>
      </c>
      <c r="AZ52" s="95">
        <f>'D1.1 - Oprava přípojky ka...'!F30</f>
        <v>0</v>
      </c>
      <c r="BA52" s="95">
        <f>'D1.1 - Oprava přípojky ka...'!F31</f>
        <v>0</v>
      </c>
      <c r="BB52" s="95">
        <f>'D1.1 - Oprava přípojky ka...'!F32</f>
        <v>0</v>
      </c>
      <c r="BC52" s="95">
        <f>'D1.1 - Oprava přípojky ka...'!F33</f>
        <v>0</v>
      </c>
      <c r="BD52" s="97">
        <f>'D1.1 - Oprava přípojky ka...'!F34</f>
        <v>0</v>
      </c>
      <c r="BT52" s="98" t="s">
        <v>23</v>
      </c>
      <c r="BV52" s="98" t="s">
        <v>81</v>
      </c>
      <c r="BW52" s="98" t="s">
        <v>86</v>
      </c>
      <c r="BX52" s="98" t="s">
        <v>5</v>
      </c>
      <c r="CL52" s="98" t="s">
        <v>20</v>
      </c>
      <c r="CM52" s="98" t="s">
        <v>22</v>
      </c>
    </row>
    <row r="53" spans="2:44" s="1" customFormat="1" ht="30" customHeight="1">
      <c r="B53" s="3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4"/>
    </row>
    <row r="54" spans="2:44" s="1" customFormat="1" ht="6.9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</sheetData>
  <sheetProtection password="CC35" sheet="1" objects="1" scenarios="1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1.1 - Oprava přípojky ka...'!C2" tooltip="D1.1 - Oprava přípojky ka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78"/>
      <c r="C1" s="278"/>
      <c r="D1" s="277" t="s">
        <v>1</v>
      </c>
      <c r="E1" s="278"/>
      <c r="F1" s="279" t="s">
        <v>517</v>
      </c>
      <c r="G1" s="284" t="s">
        <v>518</v>
      </c>
      <c r="H1" s="284"/>
      <c r="I1" s="285"/>
      <c r="J1" s="279" t="s">
        <v>519</v>
      </c>
      <c r="K1" s="277" t="s">
        <v>87</v>
      </c>
      <c r="L1" s="279" t="s">
        <v>520</v>
      </c>
      <c r="M1" s="279"/>
      <c r="N1" s="279"/>
      <c r="O1" s="279"/>
      <c r="P1" s="279"/>
      <c r="Q1" s="279"/>
      <c r="R1" s="279"/>
      <c r="S1" s="279"/>
      <c r="T1" s="279"/>
      <c r="U1" s="275"/>
      <c r="V1" s="27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00"/>
      <c r="J3" s="18"/>
      <c r="K3" s="19"/>
      <c r="AT3" s="16" t="s">
        <v>22</v>
      </c>
    </row>
    <row r="4" spans="2:46" ht="36.95" customHeight="1">
      <c r="B4" s="20"/>
      <c r="C4" s="21"/>
      <c r="D4" s="22" t="s">
        <v>88</v>
      </c>
      <c r="E4" s="21"/>
      <c r="F4" s="21"/>
      <c r="G4" s="21"/>
      <c r="H4" s="21"/>
      <c r="I4" s="101"/>
      <c r="J4" s="21"/>
      <c r="K4" s="23"/>
      <c r="M4" s="24" t="s">
        <v>10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101"/>
      <c r="J5" s="21"/>
      <c r="K5" s="23"/>
    </row>
    <row r="6" spans="2:11" ht="13.5">
      <c r="B6" s="20"/>
      <c r="C6" s="21"/>
      <c r="D6" s="29" t="s">
        <v>16</v>
      </c>
      <c r="E6" s="21"/>
      <c r="F6" s="21"/>
      <c r="G6" s="21"/>
      <c r="H6" s="21"/>
      <c r="I6" s="101"/>
      <c r="J6" s="21"/>
      <c r="K6" s="23"/>
    </row>
    <row r="7" spans="2:11" ht="22.5" customHeight="1">
      <c r="B7" s="20"/>
      <c r="C7" s="21"/>
      <c r="D7" s="21"/>
      <c r="E7" s="271" t="str">
        <f>'Rekapitulace stavby'!K6</f>
        <v>Koncertní síň Sv.Ducha v Krnově</v>
      </c>
      <c r="F7" s="237"/>
      <c r="G7" s="237"/>
      <c r="H7" s="237"/>
      <c r="I7" s="101"/>
      <c r="J7" s="21"/>
      <c r="K7" s="23"/>
    </row>
    <row r="8" spans="2:11" s="1" customFormat="1" ht="13.5">
      <c r="B8" s="34"/>
      <c r="C8" s="35"/>
      <c r="D8" s="29" t="s">
        <v>89</v>
      </c>
      <c r="E8" s="35"/>
      <c r="F8" s="35"/>
      <c r="G8" s="35"/>
      <c r="H8" s="35"/>
      <c r="I8" s="102"/>
      <c r="J8" s="35"/>
      <c r="K8" s="38"/>
    </row>
    <row r="9" spans="2:11" s="1" customFormat="1" ht="36.95" customHeight="1">
      <c r="B9" s="34"/>
      <c r="C9" s="35"/>
      <c r="D9" s="35"/>
      <c r="E9" s="272" t="s">
        <v>90</v>
      </c>
      <c r="F9" s="244"/>
      <c r="G9" s="244"/>
      <c r="H9" s="244"/>
      <c r="I9" s="102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2"/>
      <c r="J10" s="35"/>
      <c r="K10" s="38"/>
    </row>
    <row r="11" spans="2:11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3" t="s">
        <v>21</v>
      </c>
      <c r="J11" s="27" t="s">
        <v>36</v>
      </c>
      <c r="K11" s="38"/>
    </row>
    <row r="12" spans="2:11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3" t="s">
        <v>26</v>
      </c>
      <c r="J12" s="104" t="str">
        <f>'Rekapitulace stavby'!AN8</f>
        <v>24. 8. 2016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2"/>
      <c r="J13" s="35"/>
      <c r="K13" s="38"/>
    </row>
    <row r="14" spans="2:11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3" t="s">
        <v>35</v>
      </c>
      <c r="J14" s="27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7" t="str">
        <f>IF('Rekapitulace stavby'!E11="","",'Rekapitulace stavby'!E11)</f>
        <v xml:space="preserve"> </v>
      </c>
      <c r="F15" s="35"/>
      <c r="G15" s="35"/>
      <c r="H15" s="35"/>
      <c r="I15" s="103" t="s">
        <v>38</v>
      </c>
      <c r="J15" s="27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2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3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3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2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3" t="s">
        <v>35</v>
      </c>
      <c r="J20" s="27" t="s">
        <v>36</v>
      </c>
      <c r="K20" s="38"/>
    </row>
    <row r="21" spans="2:11" s="1" customFormat="1" ht="18" customHeight="1">
      <c r="B21" s="34"/>
      <c r="C21" s="35"/>
      <c r="D21" s="35"/>
      <c r="E21" s="27" t="s">
        <v>42</v>
      </c>
      <c r="F21" s="35"/>
      <c r="G21" s="35"/>
      <c r="H21" s="35"/>
      <c r="I21" s="103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2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2"/>
      <c r="J23" s="35"/>
      <c r="K23" s="38"/>
    </row>
    <row r="24" spans="2:11" s="6" customFormat="1" ht="22.5" customHeight="1">
      <c r="B24" s="105"/>
      <c r="C24" s="106"/>
      <c r="D24" s="106"/>
      <c r="E24" s="240" t="s">
        <v>36</v>
      </c>
      <c r="F24" s="273"/>
      <c r="G24" s="273"/>
      <c r="H24" s="273"/>
      <c r="I24" s="107"/>
      <c r="J24" s="106"/>
      <c r="K24" s="108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2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09"/>
      <c r="J26" s="78"/>
      <c r="K26" s="110"/>
    </row>
    <row r="27" spans="2:11" s="1" customFormat="1" ht="25.35" customHeight="1">
      <c r="B27" s="34"/>
      <c r="C27" s="35"/>
      <c r="D27" s="111" t="s">
        <v>45</v>
      </c>
      <c r="E27" s="35"/>
      <c r="F27" s="35"/>
      <c r="G27" s="35"/>
      <c r="H27" s="35"/>
      <c r="I27" s="102"/>
      <c r="J27" s="112">
        <f>ROUND(J90,2)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09"/>
      <c r="J28" s="78"/>
      <c r="K28" s="110"/>
    </row>
    <row r="29" spans="2:11" s="1" customFormat="1" ht="14.45" customHeight="1">
      <c r="B29" s="34"/>
      <c r="C29" s="35"/>
      <c r="D29" s="35"/>
      <c r="E29" s="35"/>
      <c r="F29" s="39" t="s">
        <v>47</v>
      </c>
      <c r="G29" s="35"/>
      <c r="H29" s="35"/>
      <c r="I29" s="113" t="s">
        <v>46</v>
      </c>
      <c r="J29" s="39" t="s">
        <v>48</v>
      </c>
      <c r="K29" s="38"/>
    </row>
    <row r="30" spans="2:11" s="1" customFormat="1" ht="14.45" customHeight="1">
      <c r="B30" s="34"/>
      <c r="C30" s="35"/>
      <c r="D30" s="42" t="s">
        <v>49</v>
      </c>
      <c r="E30" s="42" t="s">
        <v>50</v>
      </c>
      <c r="F30" s="114">
        <f>ROUND(SUM(BE90:BE390),2)</f>
        <v>0</v>
      </c>
      <c r="G30" s="35"/>
      <c r="H30" s="35"/>
      <c r="I30" s="115">
        <v>0.21</v>
      </c>
      <c r="J30" s="114">
        <f>ROUND(ROUND((SUM(BE90:BE390)),2)*I30,2)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51</v>
      </c>
      <c r="F31" s="114">
        <f>ROUND(SUM(BF90:BF390),2)</f>
        <v>0</v>
      </c>
      <c r="G31" s="35"/>
      <c r="H31" s="35"/>
      <c r="I31" s="115">
        <v>0.15</v>
      </c>
      <c r="J31" s="114">
        <f>ROUND(ROUND((SUM(BF90:BF390)),2)*I31,2)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52</v>
      </c>
      <c r="F32" s="114">
        <f>ROUND(SUM(BG90:BG390),2)</f>
        <v>0</v>
      </c>
      <c r="G32" s="35"/>
      <c r="H32" s="35"/>
      <c r="I32" s="115">
        <v>0.21</v>
      </c>
      <c r="J32" s="114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53</v>
      </c>
      <c r="F33" s="114">
        <f>ROUND(SUM(BH90:BH390),2)</f>
        <v>0</v>
      </c>
      <c r="G33" s="35"/>
      <c r="H33" s="35"/>
      <c r="I33" s="115">
        <v>0.15</v>
      </c>
      <c r="J33" s="114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54</v>
      </c>
      <c r="F34" s="114">
        <f>ROUND(SUM(BI90:BI390),2)</f>
        <v>0</v>
      </c>
      <c r="G34" s="35"/>
      <c r="H34" s="35"/>
      <c r="I34" s="115">
        <v>0</v>
      </c>
      <c r="J34" s="114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2"/>
      <c r="J35" s="35"/>
      <c r="K35" s="38"/>
    </row>
    <row r="36" spans="2:11" s="1" customFormat="1" ht="25.35" customHeight="1">
      <c r="B36" s="34"/>
      <c r="C36" s="116"/>
      <c r="D36" s="117" t="s">
        <v>55</v>
      </c>
      <c r="E36" s="72"/>
      <c r="F36" s="72"/>
      <c r="G36" s="118" t="s">
        <v>56</v>
      </c>
      <c r="H36" s="119" t="s">
        <v>57</v>
      </c>
      <c r="I36" s="120"/>
      <c r="J36" s="121">
        <f>SUM(J27:J34)</f>
        <v>0</v>
      </c>
      <c r="K36" s="122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3"/>
      <c r="J37" s="50"/>
      <c r="K37" s="51"/>
    </row>
    <row r="41" spans="2:11" s="1" customFormat="1" ht="6.95" customHeight="1">
      <c r="B41" s="124"/>
      <c r="C41" s="125"/>
      <c r="D41" s="125"/>
      <c r="E41" s="125"/>
      <c r="F41" s="125"/>
      <c r="G41" s="125"/>
      <c r="H41" s="125"/>
      <c r="I41" s="126"/>
      <c r="J41" s="125"/>
      <c r="K41" s="127"/>
    </row>
    <row r="42" spans="2:11" s="1" customFormat="1" ht="36.95" customHeight="1">
      <c r="B42" s="34"/>
      <c r="C42" s="22" t="s">
        <v>91</v>
      </c>
      <c r="D42" s="35"/>
      <c r="E42" s="35"/>
      <c r="F42" s="35"/>
      <c r="G42" s="35"/>
      <c r="H42" s="35"/>
      <c r="I42" s="102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2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2"/>
      <c r="J44" s="35"/>
      <c r="K44" s="38"/>
    </row>
    <row r="45" spans="2:11" s="1" customFormat="1" ht="22.5" customHeight="1">
      <c r="B45" s="34"/>
      <c r="C45" s="35"/>
      <c r="D45" s="35"/>
      <c r="E45" s="271" t="str">
        <f>E7</f>
        <v>Koncertní síň Sv.Ducha v Krnově</v>
      </c>
      <c r="F45" s="244"/>
      <c r="G45" s="244"/>
      <c r="H45" s="244"/>
      <c r="I45" s="102"/>
      <c r="J45" s="35"/>
      <c r="K45" s="38"/>
    </row>
    <row r="46" spans="2:11" s="1" customFormat="1" ht="14.45" customHeight="1">
      <c r="B46" s="34"/>
      <c r="C46" s="29" t="s">
        <v>89</v>
      </c>
      <c r="D46" s="35"/>
      <c r="E46" s="35"/>
      <c r="F46" s="35"/>
      <c r="G46" s="35"/>
      <c r="H46" s="35"/>
      <c r="I46" s="102"/>
      <c r="J46" s="35"/>
      <c r="K46" s="38"/>
    </row>
    <row r="47" spans="2:11" s="1" customFormat="1" ht="23.25" customHeight="1">
      <c r="B47" s="34"/>
      <c r="C47" s="35"/>
      <c r="D47" s="35"/>
      <c r="E47" s="272" t="str">
        <f>E9</f>
        <v>D1.1 - Oprava přípojky kanalizace</v>
      </c>
      <c r="F47" s="244"/>
      <c r="G47" s="244"/>
      <c r="H47" s="244"/>
      <c r="I47" s="102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2"/>
      <c r="J48" s="35"/>
      <c r="K48" s="38"/>
    </row>
    <row r="49" spans="2:11" s="1" customFormat="1" ht="18" customHeight="1">
      <c r="B49" s="34"/>
      <c r="C49" s="29" t="s">
        <v>24</v>
      </c>
      <c r="D49" s="35"/>
      <c r="E49" s="35"/>
      <c r="F49" s="27" t="str">
        <f>F12</f>
        <v>Krnov</v>
      </c>
      <c r="G49" s="35"/>
      <c r="H49" s="35"/>
      <c r="I49" s="103" t="s">
        <v>26</v>
      </c>
      <c r="J49" s="104" t="str">
        <f>IF(J12="","",J12)</f>
        <v>24. 8. 2016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2"/>
      <c r="J50" s="35"/>
      <c r="K50" s="38"/>
    </row>
    <row r="51" spans="2:11" s="1" customFormat="1" ht="13.5">
      <c r="B51" s="34"/>
      <c r="C51" s="29" t="s">
        <v>34</v>
      </c>
      <c r="D51" s="35"/>
      <c r="E51" s="35"/>
      <c r="F51" s="27" t="str">
        <f>E15</f>
        <v xml:space="preserve"> </v>
      </c>
      <c r="G51" s="35"/>
      <c r="H51" s="35"/>
      <c r="I51" s="103" t="s">
        <v>41</v>
      </c>
      <c r="J51" s="27" t="str">
        <f>E21</f>
        <v>Finsterle</v>
      </c>
      <c r="K51" s="38"/>
    </row>
    <row r="52" spans="2:11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2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2"/>
      <c r="J53" s="35"/>
      <c r="K53" s="38"/>
    </row>
    <row r="54" spans="2:11" s="1" customFormat="1" ht="29.25" customHeight="1">
      <c r="B54" s="34"/>
      <c r="C54" s="128" t="s">
        <v>92</v>
      </c>
      <c r="D54" s="116"/>
      <c r="E54" s="116"/>
      <c r="F54" s="116"/>
      <c r="G54" s="116"/>
      <c r="H54" s="116"/>
      <c r="I54" s="129"/>
      <c r="J54" s="130" t="s">
        <v>93</v>
      </c>
      <c r="K54" s="131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2"/>
      <c r="J55" s="35"/>
      <c r="K55" s="38"/>
    </row>
    <row r="56" spans="2:47" s="1" customFormat="1" ht="29.25" customHeight="1">
      <c r="B56" s="34"/>
      <c r="C56" s="132" t="s">
        <v>94</v>
      </c>
      <c r="D56" s="35"/>
      <c r="E56" s="35"/>
      <c r="F56" s="35"/>
      <c r="G56" s="35"/>
      <c r="H56" s="35"/>
      <c r="I56" s="102"/>
      <c r="J56" s="112">
        <f>J90</f>
        <v>0</v>
      </c>
      <c r="K56" s="38"/>
      <c r="AU56" s="16" t="s">
        <v>95</v>
      </c>
    </row>
    <row r="57" spans="2:11" s="7" customFormat="1" ht="24.95" customHeight="1">
      <c r="B57" s="133"/>
      <c r="C57" s="134"/>
      <c r="D57" s="135" t="s">
        <v>96</v>
      </c>
      <c r="E57" s="136"/>
      <c r="F57" s="136"/>
      <c r="G57" s="136"/>
      <c r="H57" s="136"/>
      <c r="I57" s="137"/>
      <c r="J57" s="138">
        <f>J91</f>
        <v>0</v>
      </c>
      <c r="K57" s="139"/>
    </row>
    <row r="58" spans="2:11" s="8" customFormat="1" ht="19.9" customHeight="1">
      <c r="B58" s="140"/>
      <c r="C58" s="141"/>
      <c r="D58" s="142" t="s">
        <v>97</v>
      </c>
      <c r="E58" s="143"/>
      <c r="F58" s="143"/>
      <c r="G58" s="143"/>
      <c r="H58" s="143"/>
      <c r="I58" s="144"/>
      <c r="J58" s="145">
        <f>J92</f>
        <v>0</v>
      </c>
      <c r="K58" s="146"/>
    </row>
    <row r="59" spans="2:11" s="8" customFormat="1" ht="19.9" customHeight="1">
      <c r="B59" s="140"/>
      <c r="C59" s="141"/>
      <c r="D59" s="142" t="s">
        <v>98</v>
      </c>
      <c r="E59" s="143"/>
      <c r="F59" s="143"/>
      <c r="G59" s="143"/>
      <c r="H59" s="143"/>
      <c r="I59" s="144"/>
      <c r="J59" s="145">
        <f>J239</f>
        <v>0</v>
      </c>
      <c r="K59" s="146"/>
    </row>
    <row r="60" spans="2:11" s="8" customFormat="1" ht="19.9" customHeight="1">
      <c r="B60" s="140"/>
      <c r="C60" s="141"/>
      <c r="D60" s="142" t="s">
        <v>99</v>
      </c>
      <c r="E60" s="143"/>
      <c r="F60" s="143"/>
      <c r="G60" s="143"/>
      <c r="H60" s="143"/>
      <c r="I60" s="144"/>
      <c r="J60" s="145">
        <f>J254</f>
        <v>0</v>
      </c>
      <c r="K60" s="146"/>
    </row>
    <row r="61" spans="2:11" s="8" customFormat="1" ht="19.9" customHeight="1">
      <c r="B61" s="140"/>
      <c r="C61" s="141"/>
      <c r="D61" s="142" t="s">
        <v>100</v>
      </c>
      <c r="E61" s="143"/>
      <c r="F61" s="143"/>
      <c r="G61" s="143"/>
      <c r="H61" s="143"/>
      <c r="I61" s="144"/>
      <c r="J61" s="145">
        <f>J261</f>
        <v>0</v>
      </c>
      <c r="K61" s="146"/>
    </row>
    <row r="62" spans="2:11" s="8" customFormat="1" ht="19.9" customHeight="1">
      <c r="B62" s="140"/>
      <c r="C62" s="141"/>
      <c r="D62" s="142" t="s">
        <v>101</v>
      </c>
      <c r="E62" s="143"/>
      <c r="F62" s="143"/>
      <c r="G62" s="143"/>
      <c r="H62" s="143"/>
      <c r="I62" s="144"/>
      <c r="J62" s="145">
        <f>J264</f>
        <v>0</v>
      </c>
      <c r="K62" s="146"/>
    </row>
    <row r="63" spans="2:11" s="8" customFormat="1" ht="19.9" customHeight="1">
      <c r="B63" s="140"/>
      <c r="C63" s="141"/>
      <c r="D63" s="142" t="s">
        <v>102</v>
      </c>
      <c r="E63" s="143"/>
      <c r="F63" s="143"/>
      <c r="G63" s="143"/>
      <c r="H63" s="143"/>
      <c r="I63" s="144"/>
      <c r="J63" s="145">
        <f>J334</f>
        <v>0</v>
      </c>
      <c r="K63" s="146"/>
    </row>
    <row r="64" spans="2:11" s="8" customFormat="1" ht="14.85" customHeight="1">
      <c r="B64" s="140"/>
      <c r="C64" s="141"/>
      <c r="D64" s="142" t="s">
        <v>103</v>
      </c>
      <c r="E64" s="143"/>
      <c r="F64" s="143"/>
      <c r="G64" s="143"/>
      <c r="H64" s="143"/>
      <c r="I64" s="144"/>
      <c r="J64" s="145">
        <f>J338</f>
        <v>0</v>
      </c>
      <c r="K64" s="146"/>
    </row>
    <row r="65" spans="2:11" s="8" customFormat="1" ht="14.85" customHeight="1">
      <c r="B65" s="140"/>
      <c r="C65" s="141"/>
      <c r="D65" s="142" t="s">
        <v>104</v>
      </c>
      <c r="E65" s="143"/>
      <c r="F65" s="143"/>
      <c r="G65" s="143"/>
      <c r="H65" s="143"/>
      <c r="I65" s="144"/>
      <c r="J65" s="145">
        <f>J345</f>
        <v>0</v>
      </c>
      <c r="K65" s="146"/>
    </row>
    <row r="66" spans="2:11" s="8" customFormat="1" ht="14.85" customHeight="1">
      <c r="B66" s="140"/>
      <c r="C66" s="141"/>
      <c r="D66" s="142" t="s">
        <v>105</v>
      </c>
      <c r="E66" s="143"/>
      <c r="F66" s="143"/>
      <c r="G66" s="143"/>
      <c r="H66" s="143"/>
      <c r="I66" s="144"/>
      <c r="J66" s="145">
        <f>J352</f>
        <v>0</v>
      </c>
      <c r="K66" s="146"/>
    </row>
    <row r="67" spans="2:11" s="8" customFormat="1" ht="19.9" customHeight="1">
      <c r="B67" s="140"/>
      <c r="C67" s="141"/>
      <c r="D67" s="142" t="s">
        <v>106</v>
      </c>
      <c r="E67" s="143"/>
      <c r="F67" s="143"/>
      <c r="G67" s="143"/>
      <c r="H67" s="143"/>
      <c r="I67" s="144"/>
      <c r="J67" s="145">
        <f>J356</f>
        <v>0</v>
      </c>
      <c r="K67" s="146"/>
    </row>
    <row r="68" spans="2:11" s="7" customFormat="1" ht="24.95" customHeight="1">
      <c r="B68" s="133"/>
      <c r="C68" s="134"/>
      <c r="D68" s="135" t="s">
        <v>107</v>
      </c>
      <c r="E68" s="136"/>
      <c r="F68" s="136"/>
      <c r="G68" s="136"/>
      <c r="H68" s="136"/>
      <c r="I68" s="137"/>
      <c r="J68" s="138">
        <f>J363</f>
        <v>0</v>
      </c>
      <c r="K68" s="139"/>
    </row>
    <row r="69" spans="2:11" s="8" customFormat="1" ht="19.9" customHeight="1">
      <c r="B69" s="140"/>
      <c r="C69" s="141"/>
      <c r="D69" s="142" t="s">
        <v>108</v>
      </c>
      <c r="E69" s="143"/>
      <c r="F69" s="143"/>
      <c r="G69" s="143"/>
      <c r="H69" s="143"/>
      <c r="I69" s="144"/>
      <c r="J69" s="145">
        <f>J364</f>
        <v>0</v>
      </c>
      <c r="K69" s="146"/>
    </row>
    <row r="70" spans="2:11" s="7" customFormat="1" ht="24.95" customHeight="1">
      <c r="B70" s="133"/>
      <c r="C70" s="134"/>
      <c r="D70" s="135" t="s">
        <v>109</v>
      </c>
      <c r="E70" s="136"/>
      <c r="F70" s="136"/>
      <c r="G70" s="136"/>
      <c r="H70" s="136"/>
      <c r="I70" s="137"/>
      <c r="J70" s="138">
        <f>J372</f>
        <v>0</v>
      </c>
      <c r="K70" s="139"/>
    </row>
    <row r="71" spans="2:11" s="1" customFormat="1" ht="21.75" customHeight="1">
      <c r="B71" s="34"/>
      <c r="C71" s="35"/>
      <c r="D71" s="35"/>
      <c r="E71" s="35"/>
      <c r="F71" s="35"/>
      <c r="G71" s="35"/>
      <c r="H71" s="35"/>
      <c r="I71" s="102"/>
      <c r="J71" s="35"/>
      <c r="K71" s="38"/>
    </row>
    <row r="72" spans="2:11" s="1" customFormat="1" ht="6.95" customHeight="1">
      <c r="B72" s="49"/>
      <c r="C72" s="50"/>
      <c r="D72" s="50"/>
      <c r="E72" s="50"/>
      <c r="F72" s="50"/>
      <c r="G72" s="50"/>
      <c r="H72" s="50"/>
      <c r="I72" s="123"/>
      <c r="J72" s="50"/>
      <c r="K72" s="51"/>
    </row>
    <row r="76" spans="2:12" s="1" customFormat="1" ht="6.95" customHeight="1">
      <c r="B76" s="52"/>
      <c r="C76" s="53"/>
      <c r="D76" s="53"/>
      <c r="E76" s="53"/>
      <c r="F76" s="53"/>
      <c r="G76" s="53"/>
      <c r="H76" s="53"/>
      <c r="I76" s="126"/>
      <c r="J76" s="53"/>
      <c r="K76" s="53"/>
      <c r="L76" s="54"/>
    </row>
    <row r="77" spans="2:12" s="1" customFormat="1" ht="36.95" customHeight="1">
      <c r="B77" s="34"/>
      <c r="C77" s="55" t="s">
        <v>110</v>
      </c>
      <c r="D77" s="56"/>
      <c r="E77" s="56"/>
      <c r="F77" s="56"/>
      <c r="G77" s="56"/>
      <c r="H77" s="56"/>
      <c r="I77" s="147"/>
      <c r="J77" s="56"/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47"/>
      <c r="J78" s="56"/>
      <c r="K78" s="56"/>
      <c r="L78" s="54"/>
    </row>
    <row r="79" spans="2:12" s="1" customFormat="1" ht="14.45" customHeight="1">
      <c r="B79" s="34"/>
      <c r="C79" s="58" t="s">
        <v>16</v>
      </c>
      <c r="D79" s="56"/>
      <c r="E79" s="56"/>
      <c r="F79" s="56"/>
      <c r="G79" s="56"/>
      <c r="H79" s="56"/>
      <c r="I79" s="147"/>
      <c r="J79" s="56"/>
      <c r="K79" s="56"/>
      <c r="L79" s="54"/>
    </row>
    <row r="80" spans="2:12" s="1" customFormat="1" ht="22.5" customHeight="1">
      <c r="B80" s="34"/>
      <c r="C80" s="56"/>
      <c r="D80" s="56"/>
      <c r="E80" s="274" t="str">
        <f>E7</f>
        <v>Koncertní síň Sv.Ducha v Krnově</v>
      </c>
      <c r="F80" s="255"/>
      <c r="G80" s="255"/>
      <c r="H80" s="255"/>
      <c r="I80" s="147"/>
      <c r="J80" s="56"/>
      <c r="K80" s="56"/>
      <c r="L80" s="54"/>
    </row>
    <row r="81" spans="2:12" s="1" customFormat="1" ht="14.45" customHeight="1">
      <c r="B81" s="34"/>
      <c r="C81" s="58" t="s">
        <v>89</v>
      </c>
      <c r="D81" s="56"/>
      <c r="E81" s="56"/>
      <c r="F81" s="56"/>
      <c r="G81" s="56"/>
      <c r="H81" s="56"/>
      <c r="I81" s="147"/>
      <c r="J81" s="56"/>
      <c r="K81" s="56"/>
      <c r="L81" s="54"/>
    </row>
    <row r="82" spans="2:12" s="1" customFormat="1" ht="23.25" customHeight="1">
      <c r="B82" s="34"/>
      <c r="C82" s="56"/>
      <c r="D82" s="56"/>
      <c r="E82" s="252" t="str">
        <f>E9</f>
        <v>D1.1 - Oprava přípojky kanalizace</v>
      </c>
      <c r="F82" s="255"/>
      <c r="G82" s="255"/>
      <c r="H82" s="255"/>
      <c r="I82" s="147"/>
      <c r="J82" s="56"/>
      <c r="K82" s="56"/>
      <c r="L82" s="54"/>
    </row>
    <row r="83" spans="2:12" s="1" customFormat="1" ht="6.95" customHeight="1">
      <c r="B83" s="34"/>
      <c r="C83" s="56"/>
      <c r="D83" s="56"/>
      <c r="E83" s="56"/>
      <c r="F83" s="56"/>
      <c r="G83" s="56"/>
      <c r="H83" s="56"/>
      <c r="I83" s="147"/>
      <c r="J83" s="56"/>
      <c r="K83" s="56"/>
      <c r="L83" s="54"/>
    </row>
    <row r="84" spans="2:12" s="1" customFormat="1" ht="18" customHeight="1">
      <c r="B84" s="34"/>
      <c r="C84" s="58" t="s">
        <v>24</v>
      </c>
      <c r="D84" s="56"/>
      <c r="E84" s="56"/>
      <c r="F84" s="148" t="str">
        <f>F12</f>
        <v>Krnov</v>
      </c>
      <c r="G84" s="56"/>
      <c r="H84" s="56"/>
      <c r="I84" s="149" t="s">
        <v>26</v>
      </c>
      <c r="J84" s="66" t="str">
        <f>IF(J12="","",J12)</f>
        <v>24. 8. 2016</v>
      </c>
      <c r="K84" s="56"/>
      <c r="L84" s="54"/>
    </row>
    <row r="85" spans="2:12" s="1" customFormat="1" ht="6.95" customHeight="1">
      <c r="B85" s="34"/>
      <c r="C85" s="56"/>
      <c r="D85" s="56"/>
      <c r="E85" s="56"/>
      <c r="F85" s="56"/>
      <c r="G85" s="56"/>
      <c r="H85" s="56"/>
      <c r="I85" s="147"/>
      <c r="J85" s="56"/>
      <c r="K85" s="56"/>
      <c r="L85" s="54"/>
    </row>
    <row r="86" spans="2:12" s="1" customFormat="1" ht="13.5">
      <c r="B86" s="34"/>
      <c r="C86" s="58" t="s">
        <v>34</v>
      </c>
      <c r="D86" s="56"/>
      <c r="E86" s="56"/>
      <c r="F86" s="148" t="str">
        <f>E15</f>
        <v xml:space="preserve"> </v>
      </c>
      <c r="G86" s="56"/>
      <c r="H86" s="56"/>
      <c r="I86" s="149" t="s">
        <v>41</v>
      </c>
      <c r="J86" s="148" t="str">
        <f>E21</f>
        <v>Finsterle</v>
      </c>
      <c r="K86" s="56"/>
      <c r="L86" s="54"/>
    </row>
    <row r="87" spans="2:12" s="1" customFormat="1" ht="14.45" customHeight="1">
      <c r="B87" s="34"/>
      <c r="C87" s="58" t="s">
        <v>39</v>
      </c>
      <c r="D87" s="56"/>
      <c r="E87" s="56"/>
      <c r="F87" s="148" t="str">
        <f>IF(E18="","",E18)</f>
        <v/>
      </c>
      <c r="G87" s="56"/>
      <c r="H87" s="56"/>
      <c r="I87" s="147"/>
      <c r="J87" s="56"/>
      <c r="K87" s="56"/>
      <c r="L87" s="54"/>
    </row>
    <row r="88" spans="2:12" s="1" customFormat="1" ht="10.35" customHeight="1">
      <c r="B88" s="34"/>
      <c r="C88" s="56"/>
      <c r="D88" s="56"/>
      <c r="E88" s="56"/>
      <c r="F88" s="56"/>
      <c r="G88" s="56"/>
      <c r="H88" s="56"/>
      <c r="I88" s="147"/>
      <c r="J88" s="56"/>
      <c r="K88" s="56"/>
      <c r="L88" s="54"/>
    </row>
    <row r="89" spans="2:20" s="9" customFormat="1" ht="29.25" customHeight="1">
      <c r="B89" s="150"/>
      <c r="C89" s="151" t="s">
        <v>111</v>
      </c>
      <c r="D89" s="152" t="s">
        <v>64</v>
      </c>
      <c r="E89" s="152" t="s">
        <v>60</v>
      </c>
      <c r="F89" s="152" t="s">
        <v>112</v>
      </c>
      <c r="G89" s="152" t="s">
        <v>113</v>
      </c>
      <c r="H89" s="152" t="s">
        <v>114</v>
      </c>
      <c r="I89" s="153" t="s">
        <v>115</v>
      </c>
      <c r="J89" s="152" t="s">
        <v>93</v>
      </c>
      <c r="K89" s="154" t="s">
        <v>116</v>
      </c>
      <c r="L89" s="155"/>
      <c r="M89" s="74" t="s">
        <v>117</v>
      </c>
      <c r="N89" s="75" t="s">
        <v>49</v>
      </c>
      <c r="O89" s="75" t="s">
        <v>118</v>
      </c>
      <c r="P89" s="75" t="s">
        <v>119</v>
      </c>
      <c r="Q89" s="75" t="s">
        <v>120</v>
      </c>
      <c r="R89" s="75" t="s">
        <v>121</v>
      </c>
      <c r="S89" s="75" t="s">
        <v>122</v>
      </c>
      <c r="T89" s="76" t="s">
        <v>123</v>
      </c>
    </row>
    <row r="90" spans="2:63" s="1" customFormat="1" ht="29.25" customHeight="1">
      <c r="B90" s="34"/>
      <c r="C90" s="80" t="s">
        <v>94</v>
      </c>
      <c r="D90" s="56"/>
      <c r="E90" s="56"/>
      <c r="F90" s="56"/>
      <c r="G90" s="56"/>
      <c r="H90" s="56"/>
      <c r="I90" s="147"/>
      <c r="J90" s="156">
        <f>BK90</f>
        <v>0</v>
      </c>
      <c r="K90" s="56"/>
      <c r="L90" s="54"/>
      <c r="M90" s="77"/>
      <c r="N90" s="78"/>
      <c r="O90" s="78"/>
      <c r="P90" s="157">
        <f>P91+P363+P372</f>
        <v>0</v>
      </c>
      <c r="Q90" s="78"/>
      <c r="R90" s="157">
        <f>R91+R363+R372</f>
        <v>13.52631436</v>
      </c>
      <c r="S90" s="78"/>
      <c r="T90" s="158">
        <f>T91+T363+T372</f>
        <v>83.86</v>
      </c>
      <c r="AT90" s="16" t="s">
        <v>78</v>
      </c>
      <c r="AU90" s="16" t="s">
        <v>95</v>
      </c>
      <c r="BK90" s="159">
        <f>BK91+BK363+BK372</f>
        <v>0</v>
      </c>
    </row>
    <row r="91" spans="2:63" s="10" customFormat="1" ht="37.35" customHeight="1">
      <c r="B91" s="160"/>
      <c r="C91" s="161"/>
      <c r="D91" s="162" t="s">
        <v>78</v>
      </c>
      <c r="E91" s="163" t="s">
        <v>124</v>
      </c>
      <c r="F91" s="163" t="s">
        <v>125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f>P92+P239+P254+P261+P264+P334+P356</f>
        <v>0</v>
      </c>
      <c r="Q91" s="168"/>
      <c r="R91" s="169">
        <f>R92+R239+R254+R261+R264+R334+R356</f>
        <v>13.52181436</v>
      </c>
      <c r="S91" s="168"/>
      <c r="T91" s="170">
        <f>T92+T239+T254+T261+T264+T334+T356</f>
        <v>83.86</v>
      </c>
      <c r="AR91" s="171" t="s">
        <v>23</v>
      </c>
      <c r="AT91" s="172" t="s">
        <v>78</v>
      </c>
      <c r="AU91" s="172" t="s">
        <v>79</v>
      </c>
      <c r="AY91" s="171" t="s">
        <v>126</v>
      </c>
      <c r="BK91" s="173">
        <f>BK92+BK239+BK254+BK261+BK264+BK334+BK356</f>
        <v>0</v>
      </c>
    </row>
    <row r="92" spans="2:63" s="10" customFormat="1" ht="19.9" customHeight="1">
      <c r="B92" s="160"/>
      <c r="C92" s="161"/>
      <c r="D92" s="174" t="s">
        <v>78</v>
      </c>
      <c r="E92" s="175" t="s">
        <v>23</v>
      </c>
      <c r="F92" s="175" t="s">
        <v>127</v>
      </c>
      <c r="G92" s="161"/>
      <c r="H92" s="161"/>
      <c r="I92" s="164"/>
      <c r="J92" s="176">
        <f>BK92</f>
        <v>0</v>
      </c>
      <c r="K92" s="161"/>
      <c r="L92" s="166"/>
      <c r="M92" s="167"/>
      <c r="N92" s="168"/>
      <c r="O92" s="168"/>
      <c r="P92" s="169">
        <f>SUM(P93:P238)</f>
        <v>0</v>
      </c>
      <c r="Q92" s="168"/>
      <c r="R92" s="169">
        <f>SUM(R93:R238)</f>
        <v>0.1838416</v>
      </c>
      <c r="S92" s="168"/>
      <c r="T92" s="170">
        <f>SUM(T93:T238)</f>
        <v>71.26</v>
      </c>
      <c r="AR92" s="171" t="s">
        <v>23</v>
      </c>
      <c r="AT92" s="172" t="s">
        <v>78</v>
      </c>
      <c r="AU92" s="172" t="s">
        <v>23</v>
      </c>
      <c r="AY92" s="171" t="s">
        <v>126</v>
      </c>
      <c r="BK92" s="173">
        <f>SUM(BK93:BK238)</f>
        <v>0</v>
      </c>
    </row>
    <row r="93" spans="2:65" s="1" customFormat="1" ht="22.5" customHeight="1">
      <c r="B93" s="34"/>
      <c r="C93" s="177" t="s">
        <v>23</v>
      </c>
      <c r="D93" s="177" t="s">
        <v>128</v>
      </c>
      <c r="E93" s="178" t="s">
        <v>129</v>
      </c>
      <c r="F93" s="179" t="s">
        <v>130</v>
      </c>
      <c r="G93" s="180" t="s">
        <v>131</v>
      </c>
      <c r="H93" s="181">
        <v>64</v>
      </c>
      <c r="I93" s="182"/>
      <c r="J93" s="183">
        <f>ROUND(I93*H93,2)</f>
        <v>0</v>
      </c>
      <c r="K93" s="179" t="s">
        <v>132</v>
      </c>
      <c r="L93" s="54"/>
      <c r="M93" s="184" t="s">
        <v>36</v>
      </c>
      <c r="N93" s="185" t="s">
        <v>50</v>
      </c>
      <c r="O93" s="35"/>
      <c r="P93" s="186">
        <f>O93*H93</f>
        <v>0</v>
      </c>
      <c r="Q93" s="186">
        <v>0</v>
      </c>
      <c r="R93" s="186">
        <f>Q93*H93</f>
        <v>0</v>
      </c>
      <c r="S93" s="186">
        <v>0</v>
      </c>
      <c r="T93" s="187">
        <f>S93*H93</f>
        <v>0</v>
      </c>
      <c r="AR93" s="16" t="s">
        <v>133</v>
      </c>
      <c r="AT93" s="16" t="s">
        <v>128</v>
      </c>
      <c r="AU93" s="16" t="s">
        <v>22</v>
      </c>
      <c r="AY93" s="16" t="s">
        <v>126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6" t="s">
        <v>23</v>
      </c>
      <c r="BK93" s="188">
        <f>ROUND(I93*H93,2)</f>
        <v>0</v>
      </c>
      <c r="BL93" s="16" t="s">
        <v>133</v>
      </c>
      <c r="BM93" s="16" t="s">
        <v>134</v>
      </c>
    </row>
    <row r="94" spans="2:51" s="11" customFormat="1" ht="13.5">
      <c r="B94" s="189"/>
      <c r="C94" s="190"/>
      <c r="D94" s="191" t="s">
        <v>135</v>
      </c>
      <c r="E94" s="192" t="s">
        <v>36</v>
      </c>
      <c r="F94" s="193" t="s">
        <v>136</v>
      </c>
      <c r="G94" s="190"/>
      <c r="H94" s="194">
        <v>64</v>
      </c>
      <c r="I94" s="195"/>
      <c r="J94" s="190"/>
      <c r="K94" s="190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135</v>
      </c>
      <c r="AU94" s="200" t="s">
        <v>22</v>
      </c>
      <c r="AV94" s="11" t="s">
        <v>22</v>
      </c>
      <c r="AW94" s="11" t="s">
        <v>43</v>
      </c>
      <c r="AX94" s="11" t="s">
        <v>79</v>
      </c>
      <c r="AY94" s="200" t="s">
        <v>126</v>
      </c>
    </row>
    <row r="95" spans="2:65" s="1" customFormat="1" ht="57" customHeight="1">
      <c r="B95" s="34"/>
      <c r="C95" s="177" t="s">
        <v>22</v>
      </c>
      <c r="D95" s="177" t="s">
        <v>128</v>
      </c>
      <c r="E95" s="178" t="s">
        <v>137</v>
      </c>
      <c r="F95" s="179" t="s">
        <v>138</v>
      </c>
      <c r="G95" s="180" t="s">
        <v>139</v>
      </c>
      <c r="H95" s="181">
        <v>34.5</v>
      </c>
      <c r="I95" s="182"/>
      <c r="J95" s="183">
        <f>ROUND(I95*H95,2)</f>
        <v>0</v>
      </c>
      <c r="K95" s="179" t="s">
        <v>132</v>
      </c>
      <c r="L95" s="54"/>
      <c r="M95" s="184" t="s">
        <v>36</v>
      </c>
      <c r="N95" s="185" t="s">
        <v>50</v>
      </c>
      <c r="O95" s="35"/>
      <c r="P95" s="186">
        <f>O95*H95</f>
        <v>0</v>
      </c>
      <c r="Q95" s="186">
        <v>0</v>
      </c>
      <c r="R95" s="186">
        <f>Q95*H95</f>
        <v>0</v>
      </c>
      <c r="S95" s="186">
        <v>0.255</v>
      </c>
      <c r="T95" s="187">
        <f>S95*H95</f>
        <v>8.7975</v>
      </c>
      <c r="AR95" s="16" t="s">
        <v>140</v>
      </c>
      <c r="AT95" s="16" t="s">
        <v>128</v>
      </c>
      <c r="AU95" s="16" t="s">
        <v>22</v>
      </c>
      <c r="AY95" s="16" t="s">
        <v>126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6" t="s">
        <v>23</v>
      </c>
      <c r="BK95" s="188">
        <f>ROUND(I95*H95,2)</f>
        <v>0</v>
      </c>
      <c r="BL95" s="16" t="s">
        <v>140</v>
      </c>
      <c r="BM95" s="16" t="s">
        <v>141</v>
      </c>
    </row>
    <row r="96" spans="2:51" s="12" customFormat="1" ht="13.5">
      <c r="B96" s="201"/>
      <c r="C96" s="202"/>
      <c r="D96" s="203" t="s">
        <v>135</v>
      </c>
      <c r="E96" s="204" t="s">
        <v>36</v>
      </c>
      <c r="F96" s="205" t="s">
        <v>142</v>
      </c>
      <c r="G96" s="202"/>
      <c r="H96" s="206" t="s">
        <v>36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135</v>
      </c>
      <c r="AU96" s="212" t="s">
        <v>22</v>
      </c>
      <c r="AV96" s="12" t="s">
        <v>23</v>
      </c>
      <c r="AW96" s="12" t="s">
        <v>43</v>
      </c>
      <c r="AX96" s="12" t="s">
        <v>79</v>
      </c>
      <c r="AY96" s="212" t="s">
        <v>126</v>
      </c>
    </row>
    <row r="97" spans="2:51" s="11" customFormat="1" ht="13.5">
      <c r="B97" s="189"/>
      <c r="C97" s="190"/>
      <c r="D97" s="191" t="s">
        <v>135</v>
      </c>
      <c r="E97" s="192" t="s">
        <v>36</v>
      </c>
      <c r="F97" s="193" t="s">
        <v>143</v>
      </c>
      <c r="G97" s="190"/>
      <c r="H97" s="194">
        <v>34.5</v>
      </c>
      <c r="I97" s="195"/>
      <c r="J97" s="190"/>
      <c r="K97" s="190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135</v>
      </c>
      <c r="AU97" s="200" t="s">
        <v>22</v>
      </c>
      <c r="AV97" s="11" t="s">
        <v>22</v>
      </c>
      <c r="AW97" s="11" t="s">
        <v>43</v>
      </c>
      <c r="AX97" s="11" t="s">
        <v>79</v>
      </c>
      <c r="AY97" s="200" t="s">
        <v>126</v>
      </c>
    </row>
    <row r="98" spans="2:65" s="1" customFormat="1" ht="31.5" customHeight="1">
      <c r="B98" s="34"/>
      <c r="C98" s="177" t="s">
        <v>144</v>
      </c>
      <c r="D98" s="177" t="s">
        <v>128</v>
      </c>
      <c r="E98" s="178" t="s">
        <v>145</v>
      </c>
      <c r="F98" s="179" t="s">
        <v>146</v>
      </c>
      <c r="G98" s="180" t="s">
        <v>139</v>
      </c>
      <c r="H98" s="181">
        <v>13.5</v>
      </c>
      <c r="I98" s="182"/>
      <c r="J98" s="183">
        <f>ROUND(I98*H98,2)</f>
        <v>0</v>
      </c>
      <c r="K98" s="179" t="s">
        <v>147</v>
      </c>
      <c r="L98" s="54"/>
      <c r="M98" s="184" t="s">
        <v>36</v>
      </c>
      <c r="N98" s="185" t="s">
        <v>50</v>
      </c>
      <c r="O98" s="35"/>
      <c r="P98" s="186">
        <f>O98*H98</f>
        <v>0</v>
      </c>
      <c r="Q98" s="186">
        <v>0</v>
      </c>
      <c r="R98" s="186">
        <f>Q98*H98</f>
        <v>0</v>
      </c>
      <c r="S98" s="186">
        <v>0.355</v>
      </c>
      <c r="T98" s="187">
        <f>S98*H98</f>
        <v>4.7924999999999995</v>
      </c>
      <c r="AR98" s="16" t="s">
        <v>140</v>
      </c>
      <c r="AT98" s="16" t="s">
        <v>128</v>
      </c>
      <c r="AU98" s="16" t="s">
        <v>22</v>
      </c>
      <c r="AY98" s="16" t="s">
        <v>126</v>
      </c>
      <c r="BE98" s="188">
        <f>IF(N98="základní",J98,0)</f>
        <v>0</v>
      </c>
      <c r="BF98" s="188">
        <f>IF(N98="snížená",J98,0)</f>
        <v>0</v>
      </c>
      <c r="BG98" s="188">
        <f>IF(N98="zákl. přenesená",J98,0)</f>
        <v>0</v>
      </c>
      <c r="BH98" s="188">
        <f>IF(N98="sníž. přenesená",J98,0)</f>
        <v>0</v>
      </c>
      <c r="BI98" s="188">
        <f>IF(N98="nulová",J98,0)</f>
        <v>0</v>
      </c>
      <c r="BJ98" s="16" t="s">
        <v>23</v>
      </c>
      <c r="BK98" s="188">
        <f>ROUND(I98*H98,2)</f>
        <v>0</v>
      </c>
      <c r="BL98" s="16" t="s">
        <v>140</v>
      </c>
      <c r="BM98" s="16" t="s">
        <v>148</v>
      </c>
    </row>
    <row r="99" spans="2:51" s="11" customFormat="1" ht="13.5">
      <c r="B99" s="189"/>
      <c r="C99" s="190"/>
      <c r="D99" s="191" t="s">
        <v>135</v>
      </c>
      <c r="E99" s="192" t="s">
        <v>36</v>
      </c>
      <c r="F99" s="193" t="s">
        <v>149</v>
      </c>
      <c r="G99" s="190"/>
      <c r="H99" s="194">
        <v>13.5</v>
      </c>
      <c r="I99" s="195"/>
      <c r="J99" s="190"/>
      <c r="K99" s="190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135</v>
      </c>
      <c r="AU99" s="200" t="s">
        <v>22</v>
      </c>
      <c r="AV99" s="11" t="s">
        <v>22</v>
      </c>
      <c r="AW99" s="11" t="s">
        <v>43</v>
      </c>
      <c r="AX99" s="11" t="s">
        <v>79</v>
      </c>
      <c r="AY99" s="200" t="s">
        <v>126</v>
      </c>
    </row>
    <row r="100" spans="2:65" s="1" customFormat="1" ht="31.5" customHeight="1">
      <c r="B100" s="34"/>
      <c r="C100" s="177" t="s">
        <v>140</v>
      </c>
      <c r="D100" s="177" t="s">
        <v>128</v>
      </c>
      <c r="E100" s="178" t="s">
        <v>150</v>
      </c>
      <c r="F100" s="179" t="s">
        <v>151</v>
      </c>
      <c r="G100" s="180" t="s">
        <v>152</v>
      </c>
      <c r="H100" s="181">
        <v>24.5</v>
      </c>
      <c r="I100" s="182"/>
      <c r="J100" s="183">
        <f>ROUND(I100*H100,2)</f>
        <v>0</v>
      </c>
      <c r="K100" s="179" t="s">
        <v>147</v>
      </c>
      <c r="L100" s="54"/>
      <c r="M100" s="184" t="s">
        <v>36</v>
      </c>
      <c r="N100" s="185" t="s">
        <v>50</v>
      </c>
      <c r="O100" s="35"/>
      <c r="P100" s="186">
        <f>O100*H100</f>
        <v>0</v>
      </c>
      <c r="Q100" s="186">
        <v>0</v>
      </c>
      <c r="R100" s="186">
        <f>Q100*H100</f>
        <v>0</v>
      </c>
      <c r="S100" s="186">
        <v>1.6</v>
      </c>
      <c r="T100" s="187">
        <f>S100*H100</f>
        <v>39.2</v>
      </c>
      <c r="AR100" s="16" t="s">
        <v>140</v>
      </c>
      <c r="AT100" s="16" t="s">
        <v>128</v>
      </c>
      <c r="AU100" s="16" t="s">
        <v>22</v>
      </c>
      <c r="AY100" s="16" t="s">
        <v>126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6" t="s">
        <v>23</v>
      </c>
      <c r="BK100" s="188">
        <f>ROUND(I100*H100,2)</f>
        <v>0</v>
      </c>
      <c r="BL100" s="16" t="s">
        <v>140</v>
      </c>
      <c r="BM100" s="16" t="s">
        <v>153</v>
      </c>
    </row>
    <row r="101" spans="2:51" s="11" customFormat="1" ht="13.5">
      <c r="B101" s="189"/>
      <c r="C101" s="190"/>
      <c r="D101" s="191" t="s">
        <v>135</v>
      </c>
      <c r="E101" s="192" t="s">
        <v>36</v>
      </c>
      <c r="F101" s="193" t="s">
        <v>154</v>
      </c>
      <c r="G101" s="190"/>
      <c r="H101" s="194">
        <v>24.5</v>
      </c>
      <c r="I101" s="195"/>
      <c r="J101" s="190"/>
      <c r="K101" s="190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135</v>
      </c>
      <c r="AU101" s="200" t="s">
        <v>22</v>
      </c>
      <c r="AV101" s="11" t="s">
        <v>22</v>
      </c>
      <c r="AW101" s="11" t="s">
        <v>43</v>
      </c>
      <c r="AX101" s="11" t="s">
        <v>79</v>
      </c>
      <c r="AY101" s="200" t="s">
        <v>126</v>
      </c>
    </row>
    <row r="102" spans="2:65" s="1" customFormat="1" ht="31.5" customHeight="1">
      <c r="B102" s="34"/>
      <c r="C102" s="177" t="s">
        <v>155</v>
      </c>
      <c r="D102" s="177" t="s">
        <v>128</v>
      </c>
      <c r="E102" s="178" t="s">
        <v>156</v>
      </c>
      <c r="F102" s="179" t="s">
        <v>157</v>
      </c>
      <c r="G102" s="180" t="s">
        <v>152</v>
      </c>
      <c r="H102" s="181">
        <v>13.5</v>
      </c>
      <c r="I102" s="182"/>
      <c r="J102" s="183">
        <f>ROUND(I102*H102,2)</f>
        <v>0</v>
      </c>
      <c r="K102" s="179" t="s">
        <v>147</v>
      </c>
      <c r="L102" s="54"/>
      <c r="M102" s="184" t="s">
        <v>36</v>
      </c>
      <c r="N102" s="185" t="s">
        <v>50</v>
      </c>
      <c r="O102" s="35"/>
      <c r="P102" s="186">
        <f>O102*H102</f>
        <v>0</v>
      </c>
      <c r="Q102" s="186">
        <v>0</v>
      </c>
      <c r="R102" s="186">
        <f>Q102*H102</f>
        <v>0</v>
      </c>
      <c r="S102" s="186">
        <v>1.3</v>
      </c>
      <c r="T102" s="187">
        <f>S102*H102</f>
        <v>17.55</v>
      </c>
      <c r="AR102" s="16" t="s">
        <v>140</v>
      </c>
      <c r="AT102" s="16" t="s">
        <v>128</v>
      </c>
      <c r="AU102" s="16" t="s">
        <v>22</v>
      </c>
      <c r="AY102" s="16" t="s">
        <v>126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6" t="s">
        <v>23</v>
      </c>
      <c r="BK102" s="188">
        <f>ROUND(I102*H102,2)</f>
        <v>0</v>
      </c>
      <c r="BL102" s="16" t="s">
        <v>140</v>
      </c>
      <c r="BM102" s="16" t="s">
        <v>158</v>
      </c>
    </row>
    <row r="103" spans="2:51" s="11" customFormat="1" ht="13.5">
      <c r="B103" s="189"/>
      <c r="C103" s="190"/>
      <c r="D103" s="191" t="s">
        <v>135</v>
      </c>
      <c r="E103" s="192" t="s">
        <v>36</v>
      </c>
      <c r="F103" s="193" t="s">
        <v>149</v>
      </c>
      <c r="G103" s="190"/>
      <c r="H103" s="194">
        <v>13.5</v>
      </c>
      <c r="I103" s="195"/>
      <c r="J103" s="190"/>
      <c r="K103" s="190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135</v>
      </c>
      <c r="AU103" s="200" t="s">
        <v>22</v>
      </c>
      <c r="AV103" s="11" t="s">
        <v>22</v>
      </c>
      <c r="AW103" s="11" t="s">
        <v>43</v>
      </c>
      <c r="AX103" s="11" t="s">
        <v>79</v>
      </c>
      <c r="AY103" s="200" t="s">
        <v>126</v>
      </c>
    </row>
    <row r="104" spans="2:65" s="1" customFormat="1" ht="31.5" customHeight="1">
      <c r="B104" s="34"/>
      <c r="C104" s="177" t="s">
        <v>159</v>
      </c>
      <c r="D104" s="177" t="s">
        <v>128</v>
      </c>
      <c r="E104" s="178" t="s">
        <v>160</v>
      </c>
      <c r="F104" s="179" t="s">
        <v>161</v>
      </c>
      <c r="G104" s="180" t="s">
        <v>162</v>
      </c>
      <c r="H104" s="181">
        <v>4</v>
      </c>
      <c r="I104" s="182"/>
      <c r="J104" s="183">
        <f>ROUND(I104*H104,2)</f>
        <v>0</v>
      </c>
      <c r="K104" s="179" t="s">
        <v>147</v>
      </c>
      <c r="L104" s="54"/>
      <c r="M104" s="184" t="s">
        <v>36</v>
      </c>
      <c r="N104" s="185" t="s">
        <v>50</v>
      </c>
      <c r="O104" s="35"/>
      <c r="P104" s="186">
        <f>O104*H104</f>
        <v>0</v>
      </c>
      <c r="Q104" s="186">
        <v>0</v>
      </c>
      <c r="R104" s="186">
        <f>Q104*H104</f>
        <v>0</v>
      </c>
      <c r="S104" s="186">
        <v>0.23</v>
      </c>
      <c r="T104" s="187">
        <f>S104*H104</f>
        <v>0.92</v>
      </c>
      <c r="AR104" s="16" t="s">
        <v>140</v>
      </c>
      <c r="AT104" s="16" t="s">
        <v>128</v>
      </c>
      <c r="AU104" s="16" t="s">
        <v>22</v>
      </c>
      <c r="AY104" s="16" t="s">
        <v>126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6" t="s">
        <v>23</v>
      </c>
      <c r="BK104" s="188">
        <f>ROUND(I104*H104,2)</f>
        <v>0</v>
      </c>
      <c r="BL104" s="16" t="s">
        <v>140</v>
      </c>
      <c r="BM104" s="16" t="s">
        <v>163</v>
      </c>
    </row>
    <row r="105" spans="2:51" s="12" customFormat="1" ht="13.5">
      <c r="B105" s="201"/>
      <c r="C105" s="202"/>
      <c r="D105" s="203" t="s">
        <v>135</v>
      </c>
      <c r="E105" s="204" t="s">
        <v>36</v>
      </c>
      <c r="F105" s="205" t="s">
        <v>164</v>
      </c>
      <c r="G105" s="202"/>
      <c r="H105" s="206" t="s">
        <v>36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135</v>
      </c>
      <c r="AU105" s="212" t="s">
        <v>22</v>
      </c>
      <c r="AV105" s="12" t="s">
        <v>23</v>
      </c>
      <c r="AW105" s="12" t="s">
        <v>43</v>
      </c>
      <c r="AX105" s="12" t="s">
        <v>79</v>
      </c>
      <c r="AY105" s="212" t="s">
        <v>126</v>
      </c>
    </row>
    <row r="106" spans="2:51" s="11" customFormat="1" ht="13.5">
      <c r="B106" s="189"/>
      <c r="C106" s="190"/>
      <c r="D106" s="191" t="s">
        <v>135</v>
      </c>
      <c r="E106" s="192" t="s">
        <v>36</v>
      </c>
      <c r="F106" s="193" t="s">
        <v>140</v>
      </c>
      <c r="G106" s="190"/>
      <c r="H106" s="194">
        <v>4</v>
      </c>
      <c r="I106" s="195"/>
      <c r="J106" s="190"/>
      <c r="K106" s="190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135</v>
      </c>
      <c r="AU106" s="200" t="s">
        <v>22</v>
      </c>
      <c r="AV106" s="11" t="s">
        <v>22</v>
      </c>
      <c r="AW106" s="11" t="s">
        <v>43</v>
      </c>
      <c r="AX106" s="11" t="s">
        <v>23</v>
      </c>
      <c r="AY106" s="200" t="s">
        <v>126</v>
      </c>
    </row>
    <row r="107" spans="2:65" s="1" customFormat="1" ht="31.5" customHeight="1">
      <c r="B107" s="34"/>
      <c r="C107" s="177" t="s">
        <v>165</v>
      </c>
      <c r="D107" s="177" t="s">
        <v>128</v>
      </c>
      <c r="E107" s="178" t="s">
        <v>166</v>
      </c>
      <c r="F107" s="179" t="s">
        <v>167</v>
      </c>
      <c r="G107" s="180" t="s">
        <v>152</v>
      </c>
      <c r="H107" s="181">
        <v>1.152</v>
      </c>
      <c r="I107" s="182"/>
      <c r="J107" s="183">
        <f>ROUND(I107*H107,2)</f>
        <v>0</v>
      </c>
      <c r="K107" s="179" t="s">
        <v>147</v>
      </c>
      <c r="L107" s="54"/>
      <c r="M107" s="184" t="s">
        <v>36</v>
      </c>
      <c r="N107" s="185" t="s">
        <v>50</v>
      </c>
      <c r="O107" s="35"/>
      <c r="P107" s="186">
        <f>O107*H107</f>
        <v>0</v>
      </c>
      <c r="Q107" s="186">
        <v>0</v>
      </c>
      <c r="R107" s="186">
        <f>Q107*H107</f>
        <v>0</v>
      </c>
      <c r="S107" s="186">
        <v>0</v>
      </c>
      <c r="T107" s="187">
        <f>S107*H107</f>
        <v>0</v>
      </c>
      <c r="AR107" s="16" t="s">
        <v>140</v>
      </c>
      <c r="AT107" s="16" t="s">
        <v>128</v>
      </c>
      <c r="AU107" s="16" t="s">
        <v>22</v>
      </c>
      <c r="AY107" s="16" t="s">
        <v>126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6" t="s">
        <v>23</v>
      </c>
      <c r="BK107" s="188">
        <f>ROUND(I107*H107,2)</f>
        <v>0</v>
      </c>
      <c r="BL107" s="16" t="s">
        <v>140</v>
      </c>
      <c r="BM107" s="16" t="s">
        <v>168</v>
      </c>
    </row>
    <row r="108" spans="2:51" s="12" customFormat="1" ht="13.5">
      <c r="B108" s="201"/>
      <c r="C108" s="202"/>
      <c r="D108" s="203" t="s">
        <v>135</v>
      </c>
      <c r="E108" s="204" t="s">
        <v>36</v>
      </c>
      <c r="F108" s="205" t="s">
        <v>169</v>
      </c>
      <c r="G108" s="202"/>
      <c r="H108" s="206" t="s">
        <v>36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135</v>
      </c>
      <c r="AU108" s="212" t="s">
        <v>22</v>
      </c>
      <c r="AV108" s="12" t="s">
        <v>23</v>
      </c>
      <c r="AW108" s="12" t="s">
        <v>43</v>
      </c>
      <c r="AX108" s="12" t="s">
        <v>79</v>
      </c>
      <c r="AY108" s="212" t="s">
        <v>126</v>
      </c>
    </row>
    <row r="109" spans="2:51" s="11" customFormat="1" ht="13.5">
      <c r="B109" s="189"/>
      <c r="C109" s="190"/>
      <c r="D109" s="191" t="s">
        <v>135</v>
      </c>
      <c r="E109" s="192" t="s">
        <v>36</v>
      </c>
      <c r="F109" s="193" t="s">
        <v>170</v>
      </c>
      <c r="G109" s="190"/>
      <c r="H109" s="194">
        <v>1.152</v>
      </c>
      <c r="I109" s="195"/>
      <c r="J109" s="190"/>
      <c r="K109" s="190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135</v>
      </c>
      <c r="AU109" s="200" t="s">
        <v>22</v>
      </c>
      <c r="AV109" s="11" t="s">
        <v>22</v>
      </c>
      <c r="AW109" s="11" t="s">
        <v>43</v>
      </c>
      <c r="AX109" s="11" t="s">
        <v>23</v>
      </c>
      <c r="AY109" s="200" t="s">
        <v>126</v>
      </c>
    </row>
    <row r="110" spans="2:65" s="1" customFormat="1" ht="31.5" customHeight="1">
      <c r="B110" s="34"/>
      <c r="C110" s="177" t="s">
        <v>171</v>
      </c>
      <c r="D110" s="177" t="s">
        <v>128</v>
      </c>
      <c r="E110" s="178" t="s">
        <v>172</v>
      </c>
      <c r="F110" s="179" t="s">
        <v>173</v>
      </c>
      <c r="G110" s="180" t="s">
        <v>152</v>
      </c>
      <c r="H110" s="181">
        <v>5.7</v>
      </c>
      <c r="I110" s="182"/>
      <c r="J110" s="183">
        <f>ROUND(I110*H110,2)</f>
        <v>0</v>
      </c>
      <c r="K110" s="179" t="s">
        <v>147</v>
      </c>
      <c r="L110" s="54"/>
      <c r="M110" s="184" t="s">
        <v>36</v>
      </c>
      <c r="N110" s="185" t="s">
        <v>50</v>
      </c>
      <c r="O110" s="35"/>
      <c r="P110" s="186">
        <f>O110*H110</f>
        <v>0</v>
      </c>
      <c r="Q110" s="186">
        <v>0</v>
      </c>
      <c r="R110" s="186">
        <f>Q110*H110</f>
        <v>0</v>
      </c>
      <c r="S110" s="186">
        <v>0</v>
      </c>
      <c r="T110" s="187">
        <f>S110*H110</f>
        <v>0</v>
      </c>
      <c r="AR110" s="16" t="s">
        <v>140</v>
      </c>
      <c r="AT110" s="16" t="s">
        <v>128</v>
      </c>
      <c r="AU110" s="16" t="s">
        <v>22</v>
      </c>
      <c r="AY110" s="16" t="s">
        <v>126</v>
      </c>
      <c r="BE110" s="188">
        <f>IF(N110="základní",J110,0)</f>
        <v>0</v>
      </c>
      <c r="BF110" s="188">
        <f>IF(N110="snížená",J110,0)</f>
        <v>0</v>
      </c>
      <c r="BG110" s="188">
        <f>IF(N110="zákl. přenesená",J110,0)</f>
        <v>0</v>
      </c>
      <c r="BH110" s="188">
        <f>IF(N110="sníž. přenesená",J110,0)</f>
        <v>0</v>
      </c>
      <c r="BI110" s="188">
        <f>IF(N110="nulová",J110,0)</f>
        <v>0</v>
      </c>
      <c r="BJ110" s="16" t="s">
        <v>23</v>
      </c>
      <c r="BK110" s="188">
        <f>ROUND(I110*H110,2)</f>
        <v>0</v>
      </c>
      <c r="BL110" s="16" t="s">
        <v>140</v>
      </c>
      <c r="BM110" s="16" t="s">
        <v>174</v>
      </c>
    </row>
    <row r="111" spans="2:51" s="11" customFormat="1" ht="13.5">
      <c r="B111" s="189"/>
      <c r="C111" s="190"/>
      <c r="D111" s="203" t="s">
        <v>135</v>
      </c>
      <c r="E111" s="213" t="s">
        <v>36</v>
      </c>
      <c r="F111" s="214" t="s">
        <v>175</v>
      </c>
      <c r="G111" s="190"/>
      <c r="H111" s="215">
        <v>2.4</v>
      </c>
      <c r="I111" s="195"/>
      <c r="J111" s="190"/>
      <c r="K111" s="190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135</v>
      </c>
      <c r="AU111" s="200" t="s">
        <v>22</v>
      </c>
      <c r="AV111" s="11" t="s">
        <v>22</v>
      </c>
      <c r="AW111" s="11" t="s">
        <v>43</v>
      </c>
      <c r="AX111" s="11" t="s">
        <v>79</v>
      </c>
      <c r="AY111" s="200" t="s">
        <v>126</v>
      </c>
    </row>
    <row r="112" spans="2:51" s="11" customFormat="1" ht="13.5">
      <c r="B112" s="189"/>
      <c r="C112" s="190"/>
      <c r="D112" s="203" t="s">
        <v>135</v>
      </c>
      <c r="E112" s="213" t="s">
        <v>36</v>
      </c>
      <c r="F112" s="214" t="s">
        <v>176</v>
      </c>
      <c r="G112" s="190"/>
      <c r="H112" s="215">
        <v>1.8</v>
      </c>
      <c r="I112" s="195"/>
      <c r="J112" s="190"/>
      <c r="K112" s="190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135</v>
      </c>
      <c r="AU112" s="200" t="s">
        <v>22</v>
      </c>
      <c r="AV112" s="11" t="s">
        <v>22</v>
      </c>
      <c r="AW112" s="11" t="s">
        <v>43</v>
      </c>
      <c r="AX112" s="11" t="s">
        <v>79</v>
      </c>
      <c r="AY112" s="200" t="s">
        <v>126</v>
      </c>
    </row>
    <row r="113" spans="2:51" s="11" customFormat="1" ht="13.5">
      <c r="B113" s="189"/>
      <c r="C113" s="190"/>
      <c r="D113" s="191" t="s">
        <v>135</v>
      </c>
      <c r="E113" s="192" t="s">
        <v>36</v>
      </c>
      <c r="F113" s="193" t="s">
        <v>177</v>
      </c>
      <c r="G113" s="190"/>
      <c r="H113" s="194">
        <v>1.5</v>
      </c>
      <c r="I113" s="195"/>
      <c r="J113" s="190"/>
      <c r="K113" s="190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135</v>
      </c>
      <c r="AU113" s="200" t="s">
        <v>22</v>
      </c>
      <c r="AV113" s="11" t="s">
        <v>22</v>
      </c>
      <c r="AW113" s="11" t="s">
        <v>43</v>
      </c>
      <c r="AX113" s="11" t="s">
        <v>79</v>
      </c>
      <c r="AY113" s="200" t="s">
        <v>126</v>
      </c>
    </row>
    <row r="114" spans="2:65" s="1" customFormat="1" ht="31.5" customHeight="1">
      <c r="B114" s="34"/>
      <c r="C114" s="177" t="s">
        <v>178</v>
      </c>
      <c r="D114" s="177" t="s">
        <v>128</v>
      </c>
      <c r="E114" s="178" t="s">
        <v>179</v>
      </c>
      <c r="F114" s="179" t="s">
        <v>180</v>
      </c>
      <c r="G114" s="180" t="s">
        <v>152</v>
      </c>
      <c r="H114" s="181">
        <v>35.625</v>
      </c>
      <c r="I114" s="182"/>
      <c r="J114" s="183">
        <f>ROUND(I114*H114,2)</f>
        <v>0</v>
      </c>
      <c r="K114" s="179" t="s">
        <v>147</v>
      </c>
      <c r="L114" s="54"/>
      <c r="M114" s="184" t="s">
        <v>36</v>
      </c>
      <c r="N114" s="185" t="s">
        <v>50</v>
      </c>
      <c r="O114" s="35"/>
      <c r="P114" s="186">
        <f>O114*H114</f>
        <v>0</v>
      </c>
      <c r="Q114" s="186">
        <v>0</v>
      </c>
      <c r="R114" s="186">
        <f>Q114*H114</f>
        <v>0</v>
      </c>
      <c r="S114" s="186">
        <v>0</v>
      </c>
      <c r="T114" s="187">
        <f>S114*H114</f>
        <v>0</v>
      </c>
      <c r="AR114" s="16" t="s">
        <v>140</v>
      </c>
      <c r="AT114" s="16" t="s">
        <v>128</v>
      </c>
      <c r="AU114" s="16" t="s">
        <v>22</v>
      </c>
      <c r="AY114" s="16" t="s">
        <v>126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6" t="s">
        <v>23</v>
      </c>
      <c r="BK114" s="188">
        <f>ROUND(I114*H114,2)</f>
        <v>0</v>
      </c>
      <c r="BL114" s="16" t="s">
        <v>140</v>
      </c>
      <c r="BM114" s="16" t="s">
        <v>181</v>
      </c>
    </row>
    <row r="115" spans="2:51" s="12" customFormat="1" ht="13.5">
      <c r="B115" s="201"/>
      <c r="C115" s="202"/>
      <c r="D115" s="203" t="s">
        <v>135</v>
      </c>
      <c r="E115" s="204" t="s">
        <v>36</v>
      </c>
      <c r="F115" s="205" t="s">
        <v>182</v>
      </c>
      <c r="G115" s="202"/>
      <c r="H115" s="206" t="s">
        <v>36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135</v>
      </c>
      <c r="AU115" s="212" t="s">
        <v>22</v>
      </c>
      <c r="AV115" s="12" t="s">
        <v>23</v>
      </c>
      <c r="AW115" s="12" t="s">
        <v>43</v>
      </c>
      <c r="AX115" s="12" t="s">
        <v>79</v>
      </c>
      <c r="AY115" s="212" t="s">
        <v>126</v>
      </c>
    </row>
    <row r="116" spans="2:51" s="11" customFormat="1" ht="13.5">
      <c r="B116" s="189"/>
      <c r="C116" s="190"/>
      <c r="D116" s="203" t="s">
        <v>135</v>
      </c>
      <c r="E116" s="213" t="s">
        <v>36</v>
      </c>
      <c r="F116" s="214" t="s">
        <v>183</v>
      </c>
      <c r="G116" s="190"/>
      <c r="H116" s="215">
        <v>5.625</v>
      </c>
      <c r="I116" s="195"/>
      <c r="J116" s="190"/>
      <c r="K116" s="190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135</v>
      </c>
      <c r="AU116" s="200" t="s">
        <v>22</v>
      </c>
      <c r="AV116" s="11" t="s">
        <v>22</v>
      </c>
      <c r="AW116" s="11" t="s">
        <v>43</v>
      </c>
      <c r="AX116" s="11" t="s">
        <v>79</v>
      </c>
      <c r="AY116" s="200" t="s">
        <v>126</v>
      </c>
    </row>
    <row r="117" spans="2:51" s="11" customFormat="1" ht="13.5">
      <c r="B117" s="189"/>
      <c r="C117" s="190"/>
      <c r="D117" s="203" t="s">
        <v>135</v>
      </c>
      <c r="E117" s="213" t="s">
        <v>36</v>
      </c>
      <c r="F117" s="214" t="s">
        <v>184</v>
      </c>
      <c r="G117" s="190"/>
      <c r="H117" s="215">
        <v>10</v>
      </c>
      <c r="I117" s="195"/>
      <c r="J117" s="190"/>
      <c r="K117" s="190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135</v>
      </c>
      <c r="AU117" s="200" t="s">
        <v>22</v>
      </c>
      <c r="AV117" s="11" t="s">
        <v>22</v>
      </c>
      <c r="AW117" s="11" t="s">
        <v>43</v>
      </c>
      <c r="AX117" s="11" t="s">
        <v>79</v>
      </c>
      <c r="AY117" s="200" t="s">
        <v>126</v>
      </c>
    </row>
    <row r="118" spans="2:51" s="11" customFormat="1" ht="13.5">
      <c r="B118" s="189"/>
      <c r="C118" s="190"/>
      <c r="D118" s="203" t="s">
        <v>135</v>
      </c>
      <c r="E118" s="213" t="s">
        <v>36</v>
      </c>
      <c r="F118" s="214" t="s">
        <v>184</v>
      </c>
      <c r="G118" s="190"/>
      <c r="H118" s="215">
        <v>10</v>
      </c>
      <c r="I118" s="195"/>
      <c r="J118" s="190"/>
      <c r="K118" s="190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135</v>
      </c>
      <c r="AU118" s="200" t="s">
        <v>22</v>
      </c>
      <c r="AV118" s="11" t="s">
        <v>22</v>
      </c>
      <c r="AW118" s="11" t="s">
        <v>43</v>
      </c>
      <c r="AX118" s="11" t="s">
        <v>79</v>
      </c>
      <c r="AY118" s="200" t="s">
        <v>126</v>
      </c>
    </row>
    <row r="119" spans="2:51" s="11" customFormat="1" ht="13.5">
      <c r="B119" s="189"/>
      <c r="C119" s="190"/>
      <c r="D119" s="191" t="s">
        <v>135</v>
      </c>
      <c r="E119" s="192" t="s">
        <v>36</v>
      </c>
      <c r="F119" s="193" t="s">
        <v>184</v>
      </c>
      <c r="G119" s="190"/>
      <c r="H119" s="194">
        <v>10</v>
      </c>
      <c r="I119" s="195"/>
      <c r="J119" s="190"/>
      <c r="K119" s="190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135</v>
      </c>
      <c r="AU119" s="200" t="s">
        <v>22</v>
      </c>
      <c r="AV119" s="11" t="s">
        <v>22</v>
      </c>
      <c r="AW119" s="11" t="s">
        <v>43</v>
      </c>
      <c r="AX119" s="11" t="s">
        <v>79</v>
      </c>
      <c r="AY119" s="200" t="s">
        <v>126</v>
      </c>
    </row>
    <row r="120" spans="2:65" s="1" customFormat="1" ht="31.5" customHeight="1">
      <c r="B120" s="34"/>
      <c r="C120" s="177" t="s">
        <v>28</v>
      </c>
      <c r="D120" s="177" t="s">
        <v>128</v>
      </c>
      <c r="E120" s="178" t="s">
        <v>185</v>
      </c>
      <c r="F120" s="179" t="s">
        <v>186</v>
      </c>
      <c r="G120" s="180" t="s">
        <v>152</v>
      </c>
      <c r="H120" s="181">
        <v>119.517</v>
      </c>
      <c r="I120" s="182"/>
      <c r="J120" s="183">
        <f>ROUND(I120*H120,2)</f>
        <v>0</v>
      </c>
      <c r="K120" s="179" t="s">
        <v>147</v>
      </c>
      <c r="L120" s="54"/>
      <c r="M120" s="184" t="s">
        <v>36</v>
      </c>
      <c r="N120" s="185" t="s">
        <v>50</v>
      </c>
      <c r="O120" s="35"/>
      <c r="P120" s="186">
        <f>O120*H120</f>
        <v>0</v>
      </c>
      <c r="Q120" s="186">
        <v>0</v>
      </c>
      <c r="R120" s="186">
        <f>Q120*H120</f>
        <v>0</v>
      </c>
      <c r="S120" s="186">
        <v>0</v>
      </c>
      <c r="T120" s="187">
        <f>S120*H120</f>
        <v>0</v>
      </c>
      <c r="AR120" s="16" t="s">
        <v>140</v>
      </c>
      <c r="AT120" s="16" t="s">
        <v>128</v>
      </c>
      <c r="AU120" s="16" t="s">
        <v>22</v>
      </c>
      <c r="AY120" s="16" t="s">
        <v>126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6" t="s">
        <v>23</v>
      </c>
      <c r="BK120" s="188">
        <f>ROUND(I120*H120,2)</f>
        <v>0</v>
      </c>
      <c r="BL120" s="16" t="s">
        <v>140</v>
      </c>
      <c r="BM120" s="16" t="s">
        <v>187</v>
      </c>
    </row>
    <row r="121" spans="2:51" s="12" customFormat="1" ht="13.5">
      <c r="B121" s="201"/>
      <c r="C121" s="202"/>
      <c r="D121" s="203" t="s">
        <v>135</v>
      </c>
      <c r="E121" s="204" t="s">
        <v>36</v>
      </c>
      <c r="F121" s="205" t="s">
        <v>188</v>
      </c>
      <c r="G121" s="202"/>
      <c r="H121" s="206" t="s">
        <v>36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135</v>
      </c>
      <c r="AU121" s="212" t="s">
        <v>22</v>
      </c>
      <c r="AV121" s="12" t="s">
        <v>23</v>
      </c>
      <c r="AW121" s="12" t="s">
        <v>43</v>
      </c>
      <c r="AX121" s="12" t="s">
        <v>79</v>
      </c>
      <c r="AY121" s="212" t="s">
        <v>126</v>
      </c>
    </row>
    <row r="122" spans="2:51" s="11" customFormat="1" ht="13.5">
      <c r="B122" s="189"/>
      <c r="C122" s="190"/>
      <c r="D122" s="203" t="s">
        <v>135</v>
      </c>
      <c r="E122" s="213" t="s">
        <v>36</v>
      </c>
      <c r="F122" s="214" t="s">
        <v>189</v>
      </c>
      <c r="G122" s="190"/>
      <c r="H122" s="215">
        <v>52.005</v>
      </c>
      <c r="I122" s="195"/>
      <c r="J122" s="190"/>
      <c r="K122" s="190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135</v>
      </c>
      <c r="AU122" s="200" t="s">
        <v>22</v>
      </c>
      <c r="AV122" s="11" t="s">
        <v>22</v>
      </c>
      <c r="AW122" s="11" t="s">
        <v>43</v>
      </c>
      <c r="AX122" s="11" t="s">
        <v>79</v>
      </c>
      <c r="AY122" s="200" t="s">
        <v>126</v>
      </c>
    </row>
    <row r="123" spans="2:51" s="11" customFormat="1" ht="13.5">
      <c r="B123" s="189"/>
      <c r="C123" s="190"/>
      <c r="D123" s="203" t="s">
        <v>135</v>
      </c>
      <c r="E123" s="213" t="s">
        <v>36</v>
      </c>
      <c r="F123" s="214" t="s">
        <v>190</v>
      </c>
      <c r="G123" s="190"/>
      <c r="H123" s="215">
        <v>29.562</v>
      </c>
      <c r="I123" s="195"/>
      <c r="J123" s="190"/>
      <c r="K123" s="190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135</v>
      </c>
      <c r="AU123" s="200" t="s">
        <v>22</v>
      </c>
      <c r="AV123" s="11" t="s">
        <v>22</v>
      </c>
      <c r="AW123" s="11" t="s">
        <v>43</v>
      </c>
      <c r="AX123" s="11" t="s">
        <v>79</v>
      </c>
      <c r="AY123" s="200" t="s">
        <v>126</v>
      </c>
    </row>
    <row r="124" spans="2:51" s="11" customFormat="1" ht="13.5">
      <c r="B124" s="189"/>
      <c r="C124" s="190"/>
      <c r="D124" s="203" t="s">
        <v>135</v>
      </c>
      <c r="E124" s="213" t="s">
        <v>36</v>
      </c>
      <c r="F124" s="214" t="s">
        <v>191</v>
      </c>
      <c r="G124" s="190"/>
      <c r="H124" s="215">
        <v>18.735</v>
      </c>
      <c r="I124" s="195"/>
      <c r="J124" s="190"/>
      <c r="K124" s="190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135</v>
      </c>
      <c r="AU124" s="200" t="s">
        <v>22</v>
      </c>
      <c r="AV124" s="11" t="s">
        <v>22</v>
      </c>
      <c r="AW124" s="11" t="s">
        <v>43</v>
      </c>
      <c r="AX124" s="11" t="s">
        <v>79</v>
      </c>
      <c r="AY124" s="200" t="s">
        <v>126</v>
      </c>
    </row>
    <row r="125" spans="2:51" s="11" customFormat="1" ht="13.5">
      <c r="B125" s="189"/>
      <c r="C125" s="190"/>
      <c r="D125" s="203" t="s">
        <v>135</v>
      </c>
      <c r="E125" s="213" t="s">
        <v>36</v>
      </c>
      <c r="F125" s="214" t="s">
        <v>192</v>
      </c>
      <c r="G125" s="190"/>
      <c r="H125" s="215">
        <v>6.96</v>
      </c>
      <c r="I125" s="195"/>
      <c r="J125" s="190"/>
      <c r="K125" s="190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135</v>
      </c>
      <c r="AU125" s="200" t="s">
        <v>22</v>
      </c>
      <c r="AV125" s="11" t="s">
        <v>22</v>
      </c>
      <c r="AW125" s="11" t="s">
        <v>43</v>
      </c>
      <c r="AX125" s="11" t="s">
        <v>79</v>
      </c>
      <c r="AY125" s="200" t="s">
        <v>126</v>
      </c>
    </row>
    <row r="126" spans="2:51" s="11" customFormat="1" ht="13.5">
      <c r="B126" s="189"/>
      <c r="C126" s="190"/>
      <c r="D126" s="203" t="s">
        <v>135</v>
      </c>
      <c r="E126" s="213" t="s">
        <v>36</v>
      </c>
      <c r="F126" s="214" t="s">
        <v>193</v>
      </c>
      <c r="G126" s="190"/>
      <c r="H126" s="215">
        <v>1.2</v>
      </c>
      <c r="I126" s="195"/>
      <c r="J126" s="190"/>
      <c r="K126" s="190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135</v>
      </c>
      <c r="AU126" s="200" t="s">
        <v>22</v>
      </c>
      <c r="AV126" s="11" t="s">
        <v>22</v>
      </c>
      <c r="AW126" s="11" t="s">
        <v>43</v>
      </c>
      <c r="AX126" s="11" t="s">
        <v>79</v>
      </c>
      <c r="AY126" s="200" t="s">
        <v>126</v>
      </c>
    </row>
    <row r="127" spans="2:51" s="11" customFormat="1" ht="13.5">
      <c r="B127" s="189"/>
      <c r="C127" s="190"/>
      <c r="D127" s="203" t="s">
        <v>135</v>
      </c>
      <c r="E127" s="213" t="s">
        <v>36</v>
      </c>
      <c r="F127" s="214" t="s">
        <v>194</v>
      </c>
      <c r="G127" s="190"/>
      <c r="H127" s="215">
        <v>4.8</v>
      </c>
      <c r="I127" s="195"/>
      <c r="J127" s="190"/>
      <c r="K127" s="190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135</v>
      </c>
      <c r="AU127" s="200" t="s">
        <v>22</v>
      </c>
      <c r="AV127" s="11" t="s">
        <v>22</v>
      </c>
      <c r="AW127" s="11" t="s">
        <v>43</v>
      </c>
      <c r="AX127" s="11" t="s">
        <v>79</v>
      </c>
      <c r="AY127" s="200" t="s">
        <v>126</v>
      </c>
    </row>
    <row r="128" spans="2:51" s="11" customFormat="1" ht="13.5">
      <c r="B128" s="189"/>
      <c r="C128" s="190"/>
      <c r="D128" s="191" t="s">
        <v>135</v>
      </c>
      <c r="E128" s="192" t="s">
        <v>36</v>
      </c>
      <c r="F128" s="193" t="s">
        <v>195</v>
      </c>
      <c r="G128" s="190"/>
      <c r="H128" s="194">
        <v>6.255</v>
      </c>
      <c r="I128" s="195"/>
      <c r="J128" s="190"/>
      <c r="K128" s="190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135</v>
      </c>
      <c r="AU128" s="200" t="s">
        <v>22</v>
      </c>
      <c r="AV128" s="11" t="s">
        <v>22</v>
      </c>
      <c r="AW128" s="11" t="s">
        <v>43</v>
      </c>
      <c r="AX128" s="11" t="s">
        <v>79</v>
      </c>
      <c r="AY128" s="200" t="s">
        <v>126</v>
      </c>
    </row>
    <row r="129" spans="2:65" s="1" customFormat="1" ht="31.5" customHeight="1">
      <c r="B129" s="34"/>
      <c r="C129" s="177" t="s">
        <v>196</v>
      </c>
      <c r="D129" s="177" t="s">
        <v>128</v>
      </c>
      <c r="E129" s="178" t="s">
        <v>197</v>
      </c>
      <c r="F129" s="179" t="s">
        <v>198</v>
      </c>
      <c r="G129" s="180" t="s">
        <v>139</v>
      </c>
      <c r="H129" s="181">
        <v>196.24</v>
      </c>
      <c r="I129" s="182"/>
      <c r="J129" s="183">
        <f>ROUND(I129*H129,2)</f>
        <v>0</v>
      </c>
      <c r="K129" s="179" t="s">
        <v>147</v>
      </c>
      <c r="L129" s="54"/>
      <c r="M129" s="184" t="s">
        <v>36</v>
      </c>
      <c r="N129" s="185" t="s">
        <v>50</v>
      </c>
      <c r="O129" s="35"/>
      <c r="P129" s="186">
        <f>O129*H129</f>
        <v>0</v>
      </c>
      <c r="Q129" s="186">
        <v>0.00084</v>
      </c>
      <c r="R129" s="186">
        <f>Q129*H129</f>
        <v>0.1648416</v>
      </c>
      <c r="S129" s="186">
        <v>0</v>
      </c>
      <c r="T129" s="187">
        <f>S129*H129</f>
        <v>0</v>
      </c>
      <c r="AR129" s="16" t="s">
        <v>140</v>
      </c>
      <c r="AT129" s="16" t="s">
        <v>128</v>
      </c>
      <c r="AU129" s="16" t="s">
        <v>22</v>
      </c>
      <c r="AY129" s="16" t="s">
        <v>126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6" t="s">
        <v>23</v>
      </c>
      <c r="BK129" s="188">
        <f>ROUND(I129*H129,2)</f>
        <v>0</v>
      </c>
      <c r="BL129" s="16" t="s">
        <v>140</v>
      </c>
      <c r="BM129" s="16" t="s">
        <v>199</v>
      </c>
    </row>
    <row r="130" spans="2:51" s="12" customFormat="1" ht="13.5">
      <c r="B130" s="201"/>
      <c r="C130" s="202"/>
      <c r="D130" s="203" t="s">
        <v>135</v>
      </c>
      <c r="E130" s="204" t="s">
        <v>36</v>
      </c>
      <c r="F130" s="205" t="s">
        <v>200</v>
      </c>
      <c r="G130" s="202"/>
      <c r="H130" s="206" t="s">
        <v>36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135</v>
      </c>
      <c r="AU130" s="212" t="s">
        <v>22</v>
      </c>
      <c r="AV130" s="12" t="s">
        <v>23</v>
      </c>
      <c r="AW130" s="12" t="s">
        <v>43</v>
      </c>
      <c r="AX130" s="12" t="s">
        <v>79</v>
      </c>
      <c r="AY130" s="212" t="s">
        <v>126</v>
      </c>
    </row>
    <row r="131" spans="2:51" s="11" customFormat="1" ht="13.5">
      <c r="B131" s="189"/>
      <c r="C131" s="190"/>
      <c r="D131" s="203" t="s">
        <v>135</v>
      </c>
      <c r="E131" s="213" t="s">
        <v>36</v>
      </c>
      <c r="F131" s="214" t="s">
        <v>201</v>
      </c>
      <c r="G131" s="190"/>
      <c r="H131" s="215">
        <v>180.24</v>
      </c>
      <c r="I131" s="195"/>
      <c r="J131" s="190"/>
      <c r="K131" s="190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135</v>
      </c>
      <c r="AU131" s="200" t="s">
        <v>22</v>
      </c>
      <c r="AV131" s="11" t="s">
        <v>22</v>
      </c>
      <c r="AW131" s="11" t="s">
        <v>43</v>
      </c>
      <c r="AX131" s="11" t="s">
        <v>79</v>
      </c>
      <c r="AY131" s="200" t="s">
        <v>126</v>
      </c>
    </row>
    <row r="132" spans="2:51" s="11" customFormat="1" ht="13.5">
      <c r="B132" s="189"/>
      <c r="C132" s="190"/>
      <c r="D132" s="191" t="s">
        <v>135</v>
      </c>
      <c r="E132" s="192" t="s">
        <v>36</v>
      </c>
      <c r="F132" s="193" t="s">
        <v>202</v>
      </c>
      <c r="G132" s="190"/>
      <c r="H132" s="194">
        <v>16</v>
      </c>
      <c r="I132" s="195"/>
      <c r="J132" s="190"/>
      <c r="K132" s="190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135</v>
      </c>
      <c r="AU132" s="200" t="s">
        <v>22</v>
      </c>
      <c r="AV132" s="11" t="s">
        <v>22</v>
      </c>
      <c r="AW132" s="11" t="s">
        <v>43</v>
      </c>
      <c r="AX132" s="11" t="s">
        <v>79</v>
      </c>
      <c r="AY132" s="200" t="s">
        <v>126</v>
      </c>
    </row>
    <row r="133" spans="2:65" s="1" customFormat="1" ht="31.5" customHeight="1">
      <c r="B133" s="34"/>
      <c r="C133" s="177" t="s">
        <v>203</v>
      </c>
      <c r="D133" s="177" t="s">
        <v>128</v>
      </c>
      <c r="E133" s="178" t="s">
        <v>204</v>
      </c>
      <c r="F133" s="179" t="s">
        <v>205</v>
      </c>
      <c r="G133" s="180" t="s">
        <v>139</v>
      </c>
      <c r="H133" s="181">
        <v>196.24</v>
      </c>
      <c r="I133" s="182"/>
      <c r="J133" s="183">
        <f>ROUND(I133*H133,2)</f>
        <v>0</v>
      </c>
      <c r="K133" s="179" t="s">
        <v>147</v>
      </c>
      <c r="L133" s="54"/>
      <c r="M133" s="184" t="s">
        <v>36</v>
      </c>
      <c r="N133" s="185" t="s">
        <v>50</v>
      </c>
      <c r="O133" s="35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6" t="s">
        <v>140</v>
      </c>
      <c r="AT133" s="16" t="s">
        <v>128</v>
      </c>
      <c r="AU133" s="16" t="s">
        <v>22</v>
      </c>
      <c r="AY133" s="16" t="s">
        <v>126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6" t="s">
        <v>23</v>
      </c>
      <c r="BK133" s="188">
        <f>ROUND(I133*H133,2)</f>
        <v>0</v>
      </c>
      <c r="BL133" s="16" t="s">
        <v>140</v>
      </c>
      <c r="BM133" s="16" t="s">
        <v>206</v>
      </c>
    </row>
    <row r="134" spans="2:51" s="12" customFormat="1" ht="13.5">
      <c r="B134" s="201"/>
      <c r="C134" s="202"/>
      <c r="D134" s="203" t="s">
        <v>135</v>
      </c>
      <c r="E134" s="204" t="s">
        <v>36</v>
      </c>
      <c r="F134" s="205" t="s">
        <v>200</v>
      </c>
      <c r="G134" s="202"/>
      <c r="H134" s="206" t="s">
        <v>36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135</v>
      </c>
      <c r="AU134" s="212" t="s">
        <v>22</v>
      </c>
      <c r="AV134" s="12" t="s">
        <v>23</v>
      </c>
      <c r="AW134" s="12" t="s">
        <v>43</v>
      </c>
      <c r="AX134" s="12" t="s">
        <v>79</v>
      </c>
      <c r="AY134" s="212" t="s">
        <v>126</v>
      </c>
    </row>
    <row r="135" spans="2:51" s="11" customFormat="1" ht="13.5">
      <c r="B135" s="189"/>
      <c r="C135" s="190"/>
      <c r="D135" s="203" t="s">
        <v>135</v>
      </c>
      <c r="E135" s="213" t="s">
        <v>36</v>
      </c>
      <c r="F135" s="214" t="s">
        <v>201</v>
      </c>
      <c r="G135" s="190"/>
      <c r="H135" s="215">
        <v>180.24</v>
      </c>
      <c r="I135" s="195"/>
      <c r="J135" s="190"/>
      <c r="K135" s="190"/>
      <c r="L135" s="196"/>
      <c r="M135" s="197"/>
      <c r="N135" s="198"/>
      <c r="O135" s="198"/>
      <c r="P135" s="198"/>
      <c r="Q135" s="198"/>
      <c r="R135" s="198"/>
      <c r="S135" s="198"/>
      <c r="T135" s="199"/>
      <c r="AT135" s="200" t="s">
        <v>135</v>
      </c>
      <c r="AU135" s="200" t="s">
        <v>22</v>
      </c>
      <c r="AV135" s="11" t="s">
        <v>22</v>
      </c>
      <c r="AW135" s="11" t="s">
        <v>43</v>
      </c>
      <c r="AX135" s="11" t="s">
        <v>79</v>
      </c>
      <c r="AY135" s="200" t="s">
        <v>126</v>
      </c>
    </row>
    <row r="136" spans="2:51" s="11" customFormat="1" ht="13.5">
      <c r="B136" s="189"/>
      <c r="C136" s="190"/>
      <c r="D136" s="191" t="s">
        <v>135</v>
      </c>
      <c r="E136" s="192" t="s">
        <v>36</v>
      </c>
      <c r="F136" s="193" t="s">
        <v>202</v>
      </c>
      <c r="G136" s="190"/>
      <c r="H136" s="194">
        <v>16</v>
      </c>
      <c r="I136" s="195"/>
      <c r="J136" s="190"/>
      <c r="K136" s="190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135</v>
      </c>
      <c r="AU136" s="200" t="s">
        <v>22</v>
      </c>
      <c r="AV136" s="11" t="s">
        <v>22</v>
      </c>
      <c r="AW136" s="11" t="s">
        <v>43</v>
      </c>
      <c r="AX136" s="11" t="s">
        <v>79</v>
      </c>
      <c r="AY136" s="200" t="s">
        <v>126</v>
      </c>
    </row>
    <row r="137" spans="2:65" s="1" customFormat="1" ht="44.25" customHeight="1">
      <c r="B137" s="34"/>
      <c r="C137" s="177" t="s">
        <v>207</v>
      </c>
      <c r="D137" s="177" t="s">
        <v>128</v>
      </c>
      <c r="E137" s="178" t="s">
        <v>208</v>
      </c>
      <c r="F137" s="179" t="s">
        <v>209</v>
      </c>
      <c r="G137" s="180" t="s">
        <v>152</v>
      </c>
      <c r="H137" s="181">
        <v>155.142</v>
      </c>
      <c r="I137" s="182"/>
      <c r="J137" s="183">
        <f>ROUND(I137*H137,2)</f>
        <v>0</v>
      </c>
      <c r="K137" s="179" t="s">
        <v>132</v>
      </c>
      <c r="L137" s="54"/>
      <c r="M137" s="184" t="s">
        <v>36</v>
      </c>
      <c r="N137" s="185" t="s">
        <v>50</v>
      </c>
      <c r="O137" s="35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6" t="s">
        <v>140</v>
      </c>
      <c r="AT137" s="16" t="s">
        <v>128</v>
      </c>
      <c r="AU137" s="16" t="s">
        <v>22</v>
      </c>
      <c r="AY137" s="16" t="s">
        <v>126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6" t="s">
        <v>23</v>
      </c>
      <c r="BK137" s="188">
        <f>ROUND(I137*H137,2)</f>
        <v>0</v>
      </c>
      <c r="BL137" s="16" t="s">
        <v>140</v>
      </c>
      <c r="BM137" s="16" t="s">
        <v>210</v>
      </c>
    </row>
    <row r="138" spans="2:51" s="12" customFormat="1" ht="13.5">
      <c r="B138" s="201"/>
      <c r="C138" s="202"/>
      <c r="D138" s="203" t="s">
        <v>135</v>
      </c>
      <c r="E138" s="204" t="s">
        <v>36</v>
      </c>
      <c r="F138" s="205" t="s">
        <v>182</v>
      </c>
      <c r="G138" s="202"/>
      <c r="H138" s="206" t="s">
        <v>36</v>
      </c>
      <c r="I138" s="207"/>
      <c r="J138" s="202"/>
      <c r="K138" s="202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135</v>
      </c>
      <c r="AU138" s="212" t="s">
        <v>22</v>
      </c>
      <c r="AV138" s="12" t="s">
        <v>23</v>
      </c>
      <c r="AW138" s="12" t="s">
        <v>43</v>
      </c>
      <c r="AX138" s="12" t="s">
        <v>79</v>
      </c>
      <c r="AY138" s="212" t="s">
        <v>126</v>
      </c>
    </row>
    <row r="139" spans="2:51" s="11" customFormat="1" ht="13.5">
      <c r="B139" s="189"/>
      <c r="C139" s="190"/>
      <c r="D139" s="203" t="s">
        <v>135</v>
      </c>
      <c r="E139" s="213" t="s">
        <v>36</v>
      </c>
      <c r="F139" s="214" t="s">
        <v>183</v>
      </c>
      <c r="G139" s="190"/>
      <c r="H139" s="215">
        <v>5.625</v>
      </c>
      <c r="I139" s="195"/>
      <c r="J139" s="190"/>
      <c r="K139" s="190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135</v>
      </c>
      <c r="AU139" s="200" t="s">
        <v>22</v>
      </c>
      <c r="AV139" s="11" t="s">
        <v>22</v>
      </c>
      <c r="AW139" s="11" t="s">
        <v>43</v>
      </c>
      <c r="AX139" s="11" t="s">
        <v>79</v>
      </c>
      <c r="AY139" s="200" t="s">
        <v>126</v>
      </c>
    </row>
    <row r="140" spans="2:51" s="11" customFormat="1" ht="13.5">
      <c r="B140" s="189"/>
      <c r="C140" s="190"/>
      <c r="D140" s="203" t="s">
        <v>135</v>
      </c>
      <c r="E140" s="213" t="s">
        <v>36</v>
      </c>
      <c r="F140" s="214" t="s">
        <v>184</v>
      </c>
      <c r="G140" s="190"/>
      <c r="H140" s="215">
        <v>10</v>
      </c>
      <c r="I140" s="195"/>
      <c r="J140" s="190"/>
      <c r="K140" s="190"/>
      <c r="L140" s="196"/>
      <c r="M140" s="197"/>
      <c r="N140" s="198"/>
      <c r="O140" s="198"/>
      <c r="P140" s="198"/>
      <c r="Q140" s="198"/>
      <c r="R140" s="198"/>
      <c r="S140" s="198"/>
      <c r="T140" s="199"/>
      <c r="AT140" s="200" t="s">
        <v>135</v>
      </c>
      <c r="AU140" s="200" t="s">
        <v>22</v>
      </c>
      <c r="AV140" s="11" t="s">
        <v>22</v>
      </c>
      <c r="AW140" s="11" t="s">
        <v>43</v>
      </c>
      <c r="AX140" s="11" t="s">
        <v>79</v>
      </c>
      <c r="AY140" s="200" t="s">
        <v>126</v>
      </c>
    </row>
    <row r="141" spans="2:51" s="11" customFormat="1" ht="13.5">
      <c r="B141" s="189"/>
      <c r="C141" s="190"/>
      <c r="D141" s="203" t="s">
        <v>135</v>
      </c>
      <c r="E141" s="213" t="s">
        <v>36</v>
      </c>
      <c r="F141" s="214" t="s">
        <v>184</v>
      </c>
      <c r="G141" s="190"/>
      <c r="H141" s="215">
        <v>10</v>
      </c>
      <c r="I141" s="195"/>
      <c r="J141" s="190"/>
      <c r="K141" s="190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135</v>
      </c>
      <c r="AU141" s="200" t="s">
        <v>22</v>
      </c>
      <c r="AV141" s="11" t="s">
        <v>22</v>
      </c>
      <c r="AW141" s="11" t="s">
        <v>43</v>
      </c>
      <c r="AX141" s="11" t="s">
        <v>79</v>
      </c>
      <c r="AY141" s="200" t="s">
        <v>126</v>
      </c>
    </row>
    <row r="142" spans="2:51" s="11" customFormat="1" ht="13.5">
      <c r="B142" s="189"/>
      <c r="C142" s="190"/>
      <c r="D142" s="203" t="s">
        <v>135</v>
      </c>
      <c r="E142" s="213" t="s">
        <v>36</v>
      </c>
      <c r="F142" s="214" t="s">
        <v>184</v>
      </c>
      <c r="G142" s="190"/>
      <c r="H142" s="215">
        <v>10</v>
      </c>
      <c r="I142" s="195"/>
      <c r="J142" s="190"/>
      <c r="K142" s="190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135</v>
      </c>
      <c r="AU142" s="200" t="s">
        <v>22</v>
      </c>
      <c r="AV142" s="11" t="s">
        <v>22</v>
      </c>
      <c r="AW142" s="11" t="s">
        <v>43</v>
      </c>
      <c r="AX142" s="11" t="s">
        <v>79</v>
      </c>
      <c r="AY142" s="200" t="s">
        <v>126</v>
      </c>
    </row>
    <row r="143" spans="2:51" s="12" customFormat="1" ht="13.5">
      <c r="B143" s="201"/>
      <c r="C143" s="202"/>
      <c r="D143" s="203" t="s">
        <v>135</v>
      </c>
      <c r="E143" s="204" t="s">
        <v>36</v>
      </c>
      <c r="F143" s="205" t="s">
        <v>188</v>
      </c>
      <c r="G143" s="202"/>
      <c r="H143" s="206" t="s">
        <v>36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135</v>
      </c>
      <c r="AU143" s="212" t="s">
        <v>22</v>
      </c>
      <c r="AV143" s="12" t="s">
        <v>23</v>
      </c>
      <c r="AW143" s="12" t="s">
        <v>43</v>
      </c>
      <c r="AX143" s="12" t="s">
        <v>79</v>
      </c>
      <c r="AY143" s="212" t="s">
        <v>126</v>
      </c>
    </row>
    <row r="144" spans="2:51" s="11" customFormat="1" ht="13.5">
      <c r="B144" s="189"/>
      <c r="C144" s="190"/>
      <c r="D144" s="203" t="s">
        <v>135</v>
      </c>
      <c r="E144" s="213" t="s">
        <v>36</v>
      </c>
      <c r="F144" s="214" t="s">
        <v>189</v>
      </c>
      <c r="G144" s="190"/>
      <c r="H144" s="215">
        <v>52.005</v>
      </c>
      <c r="I144" s="195"/>
      <c r="J144" s="190"/>
      <c r="K144" s="190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135</v>
      </c>
      <c r="AU144" s="200" t="s">
        <v>22</v>
      </c>
      <c r="AV144" s="11" t="s">
        <v>22</v>
      </c>
      <c r="AW144" s="11" t="s">
        <v>43</v>
      </c>
      <c r="AX144" s="11" t="s">
        <v>79</v>
      </c>
      <c r="AY144" s="200" t="s">
        <v>126</v>
      </c>
    </row>
    <row r="145" spans="2:51" s="11" customFormat="1" ht="13.5">
      <c r="B145" s="189"/>
      <c r="C145" s="190"/>
      <c r="D145" s="203" t="s">
        <v>135</v>
      </c>
      <c r="E145" s="213" t="s">
        <v>36</v>
      </c>
      <c r="F145" s="214" t="s">
        <v>190</v>
      </c>
      <c r="G145" s="190"/>
      <c r="H145" s="215">
        <v>29.562</v>
      </c>
      <c r="I145" s="195"/>
      <c r="J145" s="190"/>
      <c r="K145" s="190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135</v>
      </c>
      <c r="AU145" s="200" t="s">
        <v>22</v>
      </c>
      <c r="AV145" s="11" t="s">
        <v>22</v>
      </c>
      <c r="AW145" s="11" t="s">
        <v>43</v>
      </c>
      <c r="AX145" s="11" t="s">
        <v>79</v>
      </c>
      <c r="AY145" s="200" t="s">
        <v>126</v>
      </c>
    </row>
    <row r="146" spans="2:51" s="11" customFormat="1" ht="13.5">
      <c r="B146" s="189"/>
      <c r="C146" s="190"/>
      <c r="D146" s="203" t="s">
        <v>135</v>
      </c>
      <c r="E146" s="213" t="s">
        <v>36</v>
      </c>
      <c r="F146" s="214" t="s">
        <v>191</v>
      </c>
      <c r="G146" s="190"/>
      <c r="H146" s="215">
        <v>18.735</v>
      </c>
      <c r="I146" s="195"/>
      <c r="J146" s="190"/>
      <c r="K146" s="190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135</v>
      </c>
      <c r="AU146" s="200" t="s">
        <v>22</v>
      </c>
      <c r="AV146" s="11" t="s">
        <v>22</v>
      </c>
      <c r="AW146" s="11" t="s">
        <v>43</v>
      </c>
      <c r="AX146" s="11" t="s">
        <v>79</v>
      </c>
      <c r="AY146" s="200" t="s">
        <v>126</v>
      </c>
    </row>
    <row r="147" spans="2:51" s="11" customFormat="1" ht="13.5">
      <c r="B147" s="189"/>
      <c r="C147" s="190"/>
      <c r="D147" s="203" t="s">
        <v>135</v>
      </c>
      <c r="E147" s="213" t="s">
        <v>36</v>
      </c>
      <c r="F147" s="214" t="s">
        <v>192</v>
      </c>
      <c r="G147" s="190"/>
      <c r="H147" s="215">
        <v>6.96</v>
      </c>
      <c r="I147" s="195"/>
      <c r="J147" s="190"/>
      <c r="K147" s="190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135</v>
      </c>
      <c r="AU147" s="200" t="s">
        <v>22</v>
      </c>
      <c r="AV147" s="11" t="s">
        <v>22</v>
      </c>
      <c r="AW147" s="11" t="s">
        <v>43</v>
      </c>
      <c r="AX147" s="11" t="s">
        <v>79</v>
      </c>
      <c r="AY147" s="200" t="s">
        <v>126</v>
      </c>
    </row>
    <row r="148" spans="2:51" s="11" customFormat="1" ht="13.5">
      <c r="B148" s="189"/>
      <c r="C148" s="190"/>
      <c r="D148" s="203" t="s">
        <v>135</v>
      </c>
      <c r="E148" s="213" t="s">
        <v>36</v>
      </c>
      <c r="F148" s="214" t="s">
        <v>193</v>
      </c>
      <c r="G148" s="190"/>
      <c r="H148" s="215">
        <v>1.2</v>
      </c>
      <c r="I148" s="195"/>
      <c r="J148" s="190"/>
      <c r="K148" s="190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135</v>
      </c>
      <c r="AU148" s="200" t="s">
        <v>22</v>
      </c>
      <c r="AV148" s="11" t="s">
        <v>22</v>
      </c>
      <c r="AW148" s="11" t="s">
        <v>43</v>
      </c>
      <c r="AX148" s="11" t="s">
        <v>79</v>
      </c>
      <c r="AY148" s="200" t="s">
        <v>126</v>
      </c>
    </row>
    <row r="149" spans="2:51" s="11" customFormat="1" ht="13.5">
      <c r="B149" s="189"/>
      <c r="C149" s="190"/>
      <c r="D149" s="203" t="s">
        <v>135</v>
      </c>
      <c r="E149" s="213" t="s">
        <v>36</v>
      </c>
      <c r="F149" s="214" t="s">
        <v>194</v>
      </c>
      <c r="G149" s="190"/>
      <c r="H149" s="215">
        <v>4.8</v>
      </c>
      <c r="I149" s="195"/>
      <c r="J149" s="190"/>
      <c r="K149" s="190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135</v>
      </c>
      <c r="AU149" s="200" t="s">
        <v>22</v>
      </c>
      <c r="AV149" s="11" t="s">
        <v>22</v>
      </c>
      <c r="AW149" s="11" t="s">
        <v>43</v>
      </c>
      <c r="AX149" s="11" t="s">
        <v>79</v>
      </c>
      <c r="AY149" s="200" t="s">
        <v>126</v>
      </c>
    </row>
    <row r="150" spans="2:51" s="11" customFormat="1" ht="13.5">
      <c r="B150" s="189"/>
      <c r="C150" s="190"/>
      <c r="D150" s="191" t="s">
        <v>135</v>
      </c>
      <c r="E150" s="192" t="s">
        <v>36</v>
      </c>
      <c r="F150" s="193" t="s">
        <v>195</v>
      </c>
      <c r="G150" s="190"/>
      <c r="H150" s="194">
        <v>6.255</v>
      </c>
      <c r="I150" s="195"/>
      <c r="J150" s="190"/>
      <c r="K150" s="190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135</v>
      </c>
      <c r="AU150" s="200" t="s">
        <v>22</v>
      </c>
      <c r="AV150" s="11" t="s">
        <v>22</v>
      </c>
      <c r="AW150" s="11" t="s">
        <v>43</v>
      </c>
      <c r="AX150" s="11" t="s">
        <v>79</v>
      </c>
      <c r="AY150" s="200" t="s">
        <v>126</v>
      </c>
    </row>
    <row r="151" spans="2:65" s="1" customFormat="1" ht="44.25" customHeight="1">
      <c r="B151" s="34"/>
      <c r="C151" s="177" t="s">
        <v>211</v>
      </c>
      <c r="D151" s="177" t="s">
        <v>128</v>
      </c>
      <c r="E151" s="178" t="s">
        <v>212</v>
      </c>
      <c r="F151" s="179" t="s">
        <v>213</v>
      </c>
      <c r="G151" s="180" t="s">
        <v>152</v>
      </c>
      <c r="H151" s="181">
        <v>155.142</v>
      </c>
      <c r="I151" s="182"/>
      <c r="J151" s="183">
        <f>ROUND(I151*H151,2)</f>
        <v>0</v>
      </c>
      <c r="K151" s="179" t="s">
        <v>147</v>
      </c>
      <c r="L151" s="54"/>
      <c r="M151" s="184" t="s">
        <v>36</v>
      </c>
      <c r="N151" s="185" t="s">
        <v>50</v>
      </c>
      <c r="O151" s="35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6" t="s">
        <v>140</v>
      </c>
      <c r="AT151" s="16" t="s">
        <v>128</v>
      </c>
      <c r="AU151" s="16" t="s">
        <v>22</v>
      </c>
      <c r="AY151" s="16" t="s">
        <v>126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6" t="s">
        <v>23</v>
      </c>
      <c r="BK151" s="188">
        <f>ROUND(I151*H151,2)</f>
        <v>0</v>
      </c>
      <c r="BL151" s="16" t="s">
        <v>140</v>
      </c>
      <c r="BM151" s="16" t="s">
        <v>214</v>
      </c>
    </row>
    <row r="152" spans="2:51" s="12" customFormat="1" ht="13.5">
      <c r="B152" s="201"/>
      <c r="C152" s="202"/>
      <c r="D152" s="203" t="s">
        <v>135</v>
      </c>
      <c r="E152" s="204" t="s">
        <v>36</v>
      </c>
      <c r="F152" s="205" t="s">
        <v>182</v>
      </c>
      <c r="G152" s="202"/>
      <c r="H152" s="206" t="s">
        <v>36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135</v>
      </c>
      <c r="AU152" s="212" t="s">
        <v>22</v>
      </c>
      <c r="AV152" s="12" t="s">
        <v>23</v>
      </c>
      <c r="AW152" s="12" t="s">
        <v>43</v>
      </c>
      <c r="AX152" s="12" t="s">
        <v>79</v>
      </c>
      <c r="AY152" s="212" t="s">
        <v>126</v>
      </c>
    </row>
    <row r="153" spans="2:51" s="11" customFormat="1" ht="13.5">
      <c r="B153" s="189"/>
      <c r="C153" s="190"/>
      <c r="D153" s="203" t="s">
        <v>135</v>
      </c>
      <c r="E153" s="213" t="s">
        <v>36</v>
      </c>
      <c r="F153" s="214" t="s">
        <v>183</v>
      </c>
      <c r="G153" s="190"/>
      <c r="H153" s="215">
        <v>5.625</v>
      </c>
      <c r="I153" s="195"/>
      <c r="J153" s="190"/>
      <c r="K153" s="190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135</v>
      </c>
      <c r="AU153" s="200" t="s">
        <v>22</v>
      </c>
      <c r="AV153" s="11" t="s">
        <v>22</v>
      </c>
      <c r="AW153" s="11" t="s">
        <v>43</v>
      </c>
      <c r="AX153" s="11" t="s">
        <v>79</v>
      </c>
      <c r="AY153" s="200" t="s">
        <v>126</v>
      </c>
    </row>
    <row r="154" spans="2:51" s="11" customFormat="1" ht="13.5">
      <c r="B154" s="189"/>
      <c r="C154" s="190"/>
      <c r="D154" s="203" t="s">
        <v>135</v>
      </c>
      <c r="E154" s="213" t="s">
        <v>36</v>
      </c>
      <c r="F154" s="214" t="s">
        <v>184</v>
      </c>
      <c r="G154" s="190"/>
      <c r="H154" s="215">
        <v>10</v>
      </c>
      <c r="I154" s="195"/>
      <c r="J154" s="190"/>
      <c r="K154" s="190"/>
      <c r="L154" s="196"/>
      <c r="M154" s="197"/>
      <c r="N154" s="198"/>
      <c r="O154" s="198"/>
      <c r="P154" s="198"/>
      <c r="Q154" s="198"/>
      <c r="R154" s="198"/>
      <c r="S154" s="198"/>
      <c r="T154" s="199"/>
      <c r="AT154" s="200" t="s">
        <v>135</v>
      </c>
      <c r="AU154" s="200" t="s">
        <v>22</v>
      </c>
      <c r="AV154" s="11" t="s">
        <v>22</v>
      </c>
      <c r="AW154" s="11" t="s">
        <v>43</v>
      </c>
      <c r="AX154" s="11" t="s">
        <v>79</v>
      </c>
      <c r="AY154" s="200" t="s">
        <v>126</v>
      </c>
    </row>
    <row r="155" spans="2:51" s="11" customFormat="1" ht="13.5">
      <c r="B155" s="189"/>
      <c r="C155" s="190"/>
      <c r="D155" s="203" t="s">
        <v>135</v>
      </c>
      <c r="E155" s="213" t="s">
        <v>36</v>
      </c>
      <c r="F155" s="214" t="s">
        <v>184</v>
      </c>
      <c r="G155" s="190"/>
      <c r="H155" s="215">
        <v>10</v>
      </c>
      <c r="I155" s="195"/>
      <c r="J155" s="190"/>
      <c r="K155" s="190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135</v>
      </c>
      <c r="AU155" s="200" t="s">
        <v>22</v>
      </c>
      <c r="AV155" s="11" t="s">
        <v>22</v>
      </c>
      <c r="AW155" s="11" t="s">
        <v>43</v>
      </c>
      <c r="AX155" s="11" t="s">
        <v>79</v>
      </c>
      <c r="AY155" s="200" t="s">
        <v>126</v>
      </c>
    </row>
    <row r="156" spans="2:51" s="11" customFormat="1" ht="13.5">
      <c r="B156" s="189"/>
      <c r="C156" s="190"/>
      <c r="D156" s="203" t="s">
        <v>135</v>
      </c>
      <c r="E156" s="213" t="s">
        <v>36</v>
      </c>
      <c r="F156" s="214" t="s">
        <v>184</v>
      </c>
      <c r="G156" s="190"/>
      <c r="H156" s="215">
        <v>10</v>
      </c>
      <c r="I156" s="195"/>
      <c r="J156" s="190"/>
      <c r="K156" s="190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135</v>
      </c>
      <c r="AU156" s="200" t="s">
        <v>22</v>
      </c>
      <c r="AV156" s="11" t="s">
        <v>22</v>
      </c>
      <c r="AW156" s="11" t="s">
        <v>43</v>
      </c>
      <c r="AX156" s="11" t="s">
        <v>79</v>
      </c>
      <c r="AY156" s="200" t="s">
        <v>126</v>
      </c>
    </row>
    <row r="157" spans="2:51" s="12" customFormat="1" ht="13.5">
      <c r="B157" s="201"/>
      <c r="C157" s="202"/>
      <c r="D157" s="203" t="s">
        <v>135</v>
      </c>
      <c r="E157" s="204" t="s">
        <v>36</v>
      </c>
      <c r="F157" s="205" t="s">
        <v>188</v>
      </c>
      <c r="G157" s="202"/>
      <c r="H157" s="206" t="s">
        <v>36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135</v>
      </c>
      <c r="AU157" s="212" t="s">
        <v>22</v>
      </c>
      <c r="AV157" s="12" t="s">
        <v>23</v>
      </c>
      <c r="AW157" s="12" t="s">
        <v>43</v>
      </c>
      <c r="AX157" s="12" t="s">
        <v>79</v>
      </c>
      <c r="AY157" s="212" t="s">
        <v>126</v>
      </c>
    </row>
    <row r="158" spans="2:51" s="11" customFormat="1" ht="13.5">
      <c r="B158" s="189"/>
      <c r="C158" s="190"/>
      <c r="D158" s="203" t="s">
        <v>135</v>
      </c>
      <c r="E158" s="213" t="s">
        <v>36</v>
      </c>
      <c r="F158" s="214" t="s">
        <v>189</v>
      </c>
      <c r="G158" s="190"/>
      <c r="H158" s="215">
        <v>52.005</v>
      </c>
      <c r="I158" s="195"/>
      <c r="J158" s="190"/>
      <c r="K158" s="190"/>
      <c r="L158" s="196"/>
      <c r="M158" s="197"/>
      <c r="N158" s="198"/>
      <c r="O158" s="198"/>
      <c r="P158" s="198"/>
      <c r="Q158" s="198"/>
      <c r="R158" s="198"/>
      <c r="S158" s="198"/>
      <c r="T158" s="199"/>
      <c r="AT158" s="200" t="s">
        <v>135</v>
      </c>
      <c r="AU158" s="200" t="s">
        <v>22</v>
      </c>
      <c r="AV158" s="11" t="s">
        <v>22</v>
      </c>
      <c r="AW158" s="11" t="s">
        <v>43</v>
      </c>
      <c r="AX158" s="11" t="s">
        <v>79</v>
      </c>
      <c r="AY158" s="200" t="s">
        <v>126</v>
      </c>
    </row>
    <row r="159" spans="2:51" s="11" customFormat="1" ht="13.5">
      <c r="B159" s="189"/>
      <c r="C159" s="190"/>
      <c r="D159" s="203" t="s">
        <v>135</v>
      </c>
      <c r="E159" s="213" t="s">
        <v>36</v>
      </c>
      <c r="F159" s="214" t="s">
        <v>190</v>
      </c>
      <c r="G159" s="190"/>
      <c r="H159" s="215">
        <v>29.562</v>
      </c>
      <c r="I159" s="195"/>
      <c r="J159" s="190"/>
      <c r="K159" s="190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135</v>
      </c>
      <c r="AU159" s="200" t="s">
        <v>22</v>
      </c>
      <c r="AV159" s="11" t="s">
        <v>22</v>
      </c>
      <c r="AW159" s="11" t="s">
        <v>43</v>
      </c>
      <c r="AX159" s="11" t="s">
        <v>79</v>
      </c>
      <c r="AY159" s="200" t="s">
        <v>126</v>
      </c>
    </row>
    <row r="160" spans="2:51" s="11" customFormat="1" ht="13.5">
      <c r="B160" s="189"/>
      <c r="C160" s="190"/>
      <c r="D160" s="203" t="s">
        <v>135</v>
      </c>
      <c r="E160" s="213" t="s">
        <v>36</v>
      </c>
      <c r="F160" s="214" t="s">
        <v>191</v>
      </c>
      <c r="G160" s="190"/>
      <c r="H160" s="215">
        <v>18.735</v>
      </c>
      <c r="I160" s="195"/>
      <c r="J160" s="190"/>
      <c r="K160" s="190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135</v>
      </c>
      <c r="AU160" s="200" t="s">
        <v>22</v>
      </c>
      <c r="AV160" s="11" t="s">
        <v>22</v>
      </c>
      <c r="AW160" s="11" t="s">
        <v>43</v>
      </c>
      <c r="AX160" s="11" t="s">
        <v>79</v>
      </c>
      <c r="AY160" s="200" t="s">
        <v>126</v>
      </c>
    </row>
    <row r="161" spans="2:51" s="11" customFormat="1" ht="13.5">
      <c r="B161" s="189"/>
      <c r="C161" s="190"/>
      <c r="D161" s="203" t="s">
        <v>135</v>
      </c>
      <c r="E161" s="213" t="s">
        <v>36</v>
      </c>
      <c r="F161" s="214" t="s">
        <v>192</v>
      </c>
      <c r="G161" s="190"/>
      <c r="H161" s="215">
        <v>6.96</v>
      </c>
      <c r="I161" s="195"/>
      <c r="J161" s="190"/>
      <c r="K161" s="190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135</v>
      </c>
      <c r="AU161" s="200" t="s">
        <v>22</v>
      </c>
      <c r="AV161" s="11" t="s">
        <v>22</v>
      </c>
      <c r="AW161" s="11" t="s">
        <v>43</v>
      </c>
      <c r="AX161" s="11" t="s">
        <v>79</v>
      </c>
      <c r="AY161" s="200" t="s">
        <v>126</v>
      </c>
    </row>
    <row r="162" spans="2:51" s="11" customFormat="1" ht="13.5">
      <c r="B162" s="189"/>
      <c r="C162" s="190"/>
      <c r="D162" s="203" t="s">
        <v>135</v>
      </c>
      <c r="E162" s="213" t="s">
        <v>36</v>
      </c>
      <c r="F162" s="214" t="s">
        <v>193</v>
      </c>
      <c r="G162" s="190"/>
      <c r="H162" s="215">
        <v>1.2</v>
      </c>
      <c r="I162" s="195"/>
      <c r="J162" s="190"/>
      <c r="K162" s="190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135</v>
      </c>
      <c r="AU162" s="200" t="s">
        <v>22</v>
      </c>
      <c r="AV162" s="11" t="s">
        <v>22</v>
      </c>
      <c r="AW162" s="11" t="s">
        <v>43</v>
      </c>
      <c r="AX162" s="11" t="s">
        <v>79</v>
      </c>
      <c r="AY162" s="200" t="s">
        <v>126</v>
      </c>
    </row>
    <row r="163" spans="2:51" s="11" customFormat="1" ht="13.5">
      <c r="B163" s="189"/>
      <c r="C163" s="190"/>
      <c r="D163" s="203" t="s">
        <v>135</v>
      </c>
      <c r="E163" s="213" t="s">
        <v>36</v>
      </c>
      <c r="F163" s="214" t="s">
        <v>194</v>
      </c>
      <c r="G163" s="190"/>
      <c r="H163" s="215">
        <v>4.8</v>
      </c>
      <c r="I163" s="195"/>
      <c r="J163" s="190"/>
      <c r="K163" s="190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135</v>
      </c>
      <c r="AU163" s="200" t="s">
        <v>22</v>
      </c>
      <c r="AV163" s="11" t="s">
        <v>22</v>
      </c>
      <c r="AW163" s="11" t="s">
        <v>43</v>
      </c>
      <c r="AX163" s="11" t="s">
        <v>79</v>
      </c>
      <c r="AY163" s="200" t="s">
        <v>126</v>
      </c>
    </row>
    <row r="164" spans="2:51" s="11" customFormat="1" ht="13.5">
      <c r="B164" s="189"/>
      <c r="C164" s="190"/>
      <c r="D164" s="191" t="s">
        <v>135</v>
      </c>
      <c r="E164" s="192" t="s">
        <v>36</v>
      </c>
      <c r="F164" s="193" t="s">
        <v>195</v>
      </c>
      <c r="G164" s="190"/>
      <c r="H164" s="194">
        <v>6.255</v>
      </c>
      <c r="I164" s="195"/>
      <c r="J164" s="190"/>
      <c r="K164" s="190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135</v>
      </c>
      <c r="AU164" s="200" t="s">
        <v>22</v>
      </c>
      <c r="AV164" s="11" t="s">
        <v>22</v>
      </c>
      <c r="AW164" s="11" t="s">
        <v>43</v>
      </c>
      <c r="AX164" s="11" t="s">
        <v>79</v>
      </c>
      <c r="AY164" s="200" t="s">
        <v>126</v>
      </c>
    </row>
    <row r="165" spans="2:65" s="1" customFormat="1" ht="31.5" customHeight="1">
      <c r="B165" s="34"/>
      <c r="C165" s="177" t="s">
        <v>8</v>
      </c>
      <c r="D165" s="177" t="s">
        <v>128</v>
      </c>
      <c r="E165" s="178" t="s">
        <v>215</v>
      </c>
      <c r="F165" s="179" t="s">
        <v>216</v>
      </c>
      <c r="G165" s="180" t="s">
        <v>152</v>
      </c>
      <c r="H165" s="181">
        <v>77.572</v>
      </c>
      <c r="I165" s="182"/>
      <c r="J165" s="183">
        <f>ROUND(I165*H165,2)</f>
        <v>0</v>
      </c>
      <c r="K165" s="179" t="s">
        <v>132</v>
      </c>
      <c r="L165" s="54"/>
      <c r="M165" s="184" t="s">
        <v>36</v>
      </c>
      <c r="N165" s="185" t="s">
        <v>50</v>
      </c>
      <c r="O165" s="35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AR165" s="16" t="s">
        <v>140</v>
      </c>
      <c r="AT165" s="16" t="s">
        <v>128</v>
      </c>
      <c r="AU165" s="16" t="s">
        <v>22</v>
      </c>
      <c r="AY165" s="16" t="s">
        <v>126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6" t="s">
        <v>23</v>
      </c>
      <c r="BK165" s="188">
        <f>ROUND(I165*H165,2)</f>
        <v>0</v>
      </c>
      <c r="BL165" s="16" t="s">
        <v>140</v>
      </c>
      <c r="BM165" s="16" t="s">
        <v>217</v>
      </c>
    </row>
    <row r="166" spans="2:51" s="12" customFormat="1" ht="13.5">
      <c r="B166" s="201"/>
      <c r="C166" s="202"/>
      <c r="D166" s="203" t="s">
        <v>135</v>
      </c>
      <c r="E166" s="204" t="s">
        <v>36</v>
      </c>
      <c r="F166" s="205" t="s">
        <v>182</v>
      </c>
      <c r="G166" s="202"/>
      <c r="H166" s="206" t="s">
        <v>36</v>
      </c>
      <c r="I166" s="207"/>
      <c r="J166" s="202"/>
      <c r="K166" s="202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135</v>
      </c>
      <c r="AU166" s="212" t="s">
        <v>22</v>
      </c>
      <c r="AV166" s="12" t="s">
        <v>23</v>
      </c>
      <c r="AW166" s="12" t="s">
        <v>43</v>
      </c>
      <c r="AX166" s="12" t="s">
        <v>79</v>
      </c>
      <c r="AY166" s="212" t="s">
        <v>126</v>
      </c>
    </row>
    <row r="167" spans="2:51" s="11" customFormat="1" ht="13.5">
      <c r="B167" s="189"/>
      <c r="C167" s="190"/>
      <c r="D167" s="203" t="s">
        <v>135</v>
      </c>
      <c r="E167" s="213" t="s">
        <v>36</v>
      </c>
      <c r="F167" s="214" t="s">
        <v>218</v>
      </c>
      <c r="G167" s="190"/>
      <c r="H167" s="215">
        <v>2.813</v>
      </c>
      <c r="I167" s="195"/>
      <c r="J167" s="190"/>
      <c r="K167" s="190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135</v>
      </c>
      <c r="AU167" s="200" t="s">
        <v>22</v>
      </c>
      <c r="AV167" s="11" t="s">
        <v>22</v>
      </c>
      <c r="AW167" s="11" t="s">
        <v>43</v>
      </c>
      <c r="AX167" s="11" t="s">
        <v>79</v>
      </c>
      <c r="AY167" s="200" t="s">
        <v>126</v>
      </c>
    </row>
    <row r="168" spans="2:51" s="11" customFormat="1" ht="13.5">
      <c r="B168" s="189"/>
      <c r="C168" s="190"/>
      <c r="D168" s="203" t="s">
        <v>135</v>
      </c>
      <c r="E168" s="213" t="s">
        <v>36</v>
      </c>
      <c r="F168" s="214" t="s">
        <v>219</v>
      </c>
      <c r="G168" s="190"/>
      <c r="H168" s="215">
        <v>5</v>
      </c>
      <c r="I168" s="195"/>
      <c r="J168" s="190"/>
      <c r="K168" s="190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135</v>
      </c>
      <c r="AU168" s="200" t="s">
        <v>22</v>
      </c>
      <c r="AV168" s="11" t="s">
        <v>22</v>
      </c>
      <c r="AW168" s="11" t="s">
        <v>43</v>
      </c>
      <c r="AX168" s="11" t="s">
        <v>79</v>
      </c>
      <c r="AY168" s="200" t="s">
        <v>126</v>
      </c>
    </row>
    <row r="169" spans="2:51" s="11" customFormat="1" ht="13.5">
      <c r="B169" s="189"/>
      <c r="C169" s="190"/>
      <c r="D169" s="203" t="s">
        <v>135</v>
      </c>
      <c r="E169" s="213" t="s">
        <v>36</v>
      </c>
      <c r="F169" s="214" t="s">
        <v>219</v>
      </c>
      <c r="G169" s="190"/>
      <c r="H169" s="215">
        <v>5</v>
      </c>
      <c r="I169" s="195"/>
      <c r="J169" s="190"/>
      <c r="K169" s="190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135</v>
      </c>
      <c r="AU169" s="200" t="s">
        <v>22</v>
      </c>
      <c r="AV169" s="11" t="s">
        <v>22</v>
      </c>
      <c r="AW169" s="11" t="s">
        <v>43</v>
      </c>
      <c r="AX169" s="11" t="s">
        <v>79</v>
      </c>
      <c r="AY169" s="200" t="s">
        <v>126</v>
      </c>
    </row>
    <row r="170" spans="2:51" s="11" customFormat="1" ht="13.5">
      <c r="B170" s="189"/>
      <c r="C170" s="190"/>
      <c r="D170" s="203" t="s">
        <v>135</v>
      </c>
      <c r="E170" s="213" t="s">
        <v>36</v>
      </c>
      <c r="F170" s="214" t="s">
        <v>219</v>
      </c>
      <c r="G170" s="190"/>
      <c r="H170" s="215">
        <v>5</v>
      </c>
      <c r="I170" s="195"/>
      <c r="J170" s="190"/>
      <c r="K170" s="190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135</v>
      </c>
      <c r="AU170" s="200" t="s">
        <v>22</v>
      </c>
      <c r="AV170" s="11" t="s">
        <v>22</v>
      </c>
      <c r="AW170" s="11" t="s">
        <v>43</v>
      </c>
      <c r="AX170" s="11" t="s">
        <v>79</v>
      </c>
      <c r="AY170" s="200" t="s">
        <v>126</v>
      </c>
    </row>
    <row r="171" spans="2:51" s="12" customFormat="1" ht="13.5">
      <c r="B171" s="201"/>
      <c r="C171" s="202"/>
      <c r="D171" s="203" t="s">
        <v>135</v>
      </c>
      <c r="E171" s="204" t="s">
        <v>36</v>
      </c>
      <c r="F171" s="205" t="s">
        <v>188</v>
      </c>
      <c r="G171" s="202"/>
      <c r="H171" s="206" t="s">
        <v>36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135</v>
      </c>
      <c r="AU171" s="212" t="s">
        <v>22</v>
      </c>
      <c r="AV171" s="12" t="s">
        <v>23</v>
      </c>
      <c r="AW171" s="12" t="s">
        <v>43</v>
      </c>
      <c r="AX171" s="12" t="s">
        <v>79</v>
      </c>
      <c r="AY171" s="212" t="s">
        <v>126</v>
      </c>
    </row>
    <row r="172" spans="2:51" s="11" customFormat="1" ht="13.5">
      <c r="B172" s="189"/>
      <c r="C172" s="190"/>
      <c r="D172" s="203" t="s">
        <v>135</v>
      </c>
      <c r="E172" s="213" t="s">
        <v>36</v>
      </c>
      <c r="F172" s="214" t="s">
        <v>220</v>
      </c>
      <c r="G172" s="190"/>
      <c r="H172" s="215">
        <v>26.002</v>
      </c>
      <c r="I172" s="195"/>
      <c r="J172" s="190"/>
      <c r="K172" s="190"/>
      <c r="L172" s="196"/>
      <c r="M172" s="197"/>
      <c r="N172" s="198"/>
      <c r="O172" s="198"/>
      <c r="P172" s="198"/>
      <c r="Q172" s="198"/>
      <c r="R172" s="198"/>
      <c r="S172" s="198"/>
      <c r="T172" s="199"/>
      <c r="AT172" s="200" t="s">
        <v>135</v>
      </c>
      <c r="AU172" s="200" t="s">
        <v>22</v>
      </c>
      <c r="AV172" s="11" t="s">
        <v>22</v>
      </c>
      <c r="AW172" s="11" t="s">
        <v>43</v>
      </c>
      <c r="AX172" s="11" t="s">
        <v>79</v>
      </c>
      <c r="AY172" s="200" t="s">
        <v>126</v>
      </c>
    </row>
    <row r="173" spans="2:51" s="11" customFormat="1" ht="13.5">
      <c r="B173" s="189"/>
      <c r="C173" s="190"/>
      <c r="D173" s="203" t="s">
        <v>135</v>
      </c>
      <c r="E173" s="213" t="s">
        <v>36</v>
      </c>
      <c r="F173" s="214" t="s">
        <v>221</v>
      </c>
      <c r="G173" s="190"/>
      <c r="H173" s="215">
        <v>14.781</v>
      </c>
      <c r="I173" s="195"/>
      <c r="J173" s="190"/>
      <c r="K173" s="190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135</v>
      </c>
      <c r="AU173" s="200" t="s">
        <v>22</v>
      </c>
      <c r="AV173" s="11" t="s">
        <v>22</v>
      </c>
      <c r="AW173" s="11" t="s">
        <v>43</v>
      </c>
      <c r="AX173" s="11" t="s">
        <v>79</v>
      </c>
      <c r="AY173" s="200" t="s">
        <v>126</v>
      </c>
    </row>
    <row r="174" spans="2:51" s="11" customFormat="1" ht="13.5">
      <c r="B174" s="189"/>
      <c r="C174" s="190"/>
      <c r="D174" s="203" t="s">
        <v>135</v>
      </c>
      <c r="E174" s="213" t="s">
        <v>36</v>
      </c>
      <c r="F174" s="214" t="s">
        <v>222</v>
      </c>
      <c r="G174" s="190"/>
      <c r="H174" s="215">
        <v>9.368</v>
      </c>
      <c r="I174" s="195"/>
      <c r="J174" s="190"/>
      <c r="K174" s="190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135</v>
      </c>
      <c r="AU174" s="200" t="s">
        <v>22</v>
      </c>
      <c r="AV174" s="11" t="s">
        <v>22</v>
      </c>
      <c r="AW174" s="11" t="s">
        <v>43</v>
      </c>
      <c r="AX174" s="11" t="s">
        <v>79</v>
      </c>
      <c r="AY174" s="200" t="s">
        <v>126</v>
      </c>
    </row>
    <row r="175" spans="2:51" s="11" customFormat="1" ht="13.5">
      <c r="B175" s="189"/>
      <c r="C175" s="190"/>
      <c r="D175" s="203" t="s">
        <v>135</v>
      </c>
      <c r="E175" s="213" t="s">
        <v>36</v>
      </c>
      <c r="F175" s="214" t="s">
        <v>223</v>
      </c>
      <c r="G175" s="190"/>
      <c r="H175" s="215">
        <v>3.48</v>
      </c>
      <c r="I175" s="195"/>
      <c r="J175" s="190"/>
      <c r="K175" s="190"/>
      <c r="L175" s="196"/>
      <c r="M175" s="197"/>
      <c r="N175" s="198"/>
      <c r="O175" s="198"/>
      <c r="P175" s="198"/>
      <c r="Q175" s="198"/>
      <c r="R175" s="198"/>
      <c r="S175" s="198"/>
      <c r="T175" s="199"/>
      <c r="AT175" s="200" t="s">
        <v>135</v>
      </c>
      <c r="AU175" s="200" t="s">
        <v>22</v>
      </c>
      <c r="AV175" s="11" t="s">
        <v>22</v>
      </c>
      <c r="AW175" s="11" t="s">
        <v>43</v>
      </c>
      <c r="AX175" s="11" t="s">
        <v>79</v>
      </c>
      <c r="AY175" s="200" t="s">
        <v>126</v>
      </c>
    </row>
    <row r="176" spans="2:51" s="11" customFormat="1" ht="13.5">
      <c r="B176" s="189"/>
      <c r="C176" s="190"/>
      <c r="D176" s="203" t="s">
        <v>135</v>
      </c>
      <c r="E176" s="213" t="s">
        <v>36</v>
      </c>
      <c r="F176" s="214" t="s">
        <v>224</v>
      </c>
      <c r="G176" s="190"/>
      <c r="H176" s="215">
        <v>0.6</v>
      </c>
      <c r="I176" s="195"/>
      <c r="J176" s="190"/>
      <c r="K176" s="190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135</v>
      </c>
      <c r="AU176" s="200" t="s">
        <v>22</v>
      </c>
      <c r="AV176" s="11" t="s">
        <v>22</v>
      </c>
      <c r="AW176" s="11" t="s">
        <v>43</v>
      </c>
      <c r="AX176" s="11" t="s">
        <v>79</v>
      </c>
      <c r="AY176" s="200" t="s">
        <v>126</v>
      </c>
    </row>
    <row r="177" spans="2:51" s="11" customFormat="1" ht="13.5">
      <c r="B177" s="189"/>
      <c r="C177" s="190"/>
      <c r="D177" s="203" t="s">
        <v>135</v>
      </c>
      <c r="E177" s="213" t="s">
        <v>36</v>
      </c>
      <c r="F177" s="214" t="s">
        <v>225</v>
      </c>
      <c r="G177" s="190"/>
      <c r="H177" s="215">
        <v>2.4</v>
      </c>
      <c r="I177" s="195"/>
      <c r="J177" s="190"/>
      <c r="K177" s="190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135</v>
      </c>
      <c r="AU177" s="200" t="s">
        <v>22</v>
      </c>
      <c r="AV177" s="11" t="s">
        <v>22</v>
      </c>
      <c r="AW177" s="11" t="s">
        <v>43</v>
      </c>
      <c r="AX177" s="11" t="s">
        <v>79</v>
      </c>
      <c r="AY177" s="200" t="s">
        <v>126</v>
      </c>
    </row>
    <row r="178" spans="2:51" s="11" customFormat="1" ht="13.5">
      <c r="B178" s="189"/>
      <c r="C178" s="190"/>
      <c r="D178" s="191" t="s">
        <v>135</v>
      </c>
      <c r="E178" s="192" t="s">
        <v>36</v>
      </c>
      <c r="F178" s="193" t="s">
        <v>226</v>
      </c>
      <c r="G178" s="190"/>
      <c r="H178" s="194">
        <v>3.128</v>
      </c>
      <c r="I178" s="195"/>
      <c r="J178" s="190"/>
      <c r="K178" s="190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135</v>
      </c>
      <c r="AU178" s="200" t="s">
        <v>22</v>
      </c>
      <c r="AV178" s="11" t="s">
        <v>22</v>
      </c>
      <c r="AW178" s="11" t="s">
        <v>43</v>
      </c>
      <c r="AX178" s="11" t="s">
        <v>79</v>
      </c>
      <c r="AY178" s="200" t="s">
        <v>126</v>
      </c>
    </row>
    <row r="179" spans="2:65" s="1" customFormat="1" ht="22.5" customHeight="1">
      <c r="B179" s="34"/>
      <c r="C179" s="177" t="s">
        <v>227</v>
      </c>
      <c r="D179" s="177" t="s">
        <v>128</v>
      </c>
      <c r="E179" s="178" t="s">
        <v>228</v>
      </c>
      <c r="F179" s="179" t="s">
        <v>229</v>
      </c>
      <c r="G179" s="180" t="s">
        <v>152</v>
      </c>
      <c r="H179" s="181">
        <v>77.572</v>
      </c>
      <c r="I179" s="182"/>
      <c r="J179" s="183">
        <f>ROUND(I179*H179,2)</f>
        <v>0</v>
      </c>
      <c r="K179" s="179" t="s">
        <v>132</v>
      </c>
      <c r="L179" s="54"/>
      <c r="M179" s="184" t="s">
        <v>36</v>
      </c>
      <c r="N179" s="185" t="s">
        <v>50</v>
      </c>
      <c r="O179" s="35"/>
      <c r="P179" s="186">
        <f>O179*H179</f>
        <v>0</v>
      </c>
      <c r="Q179" s="186">
        <v>0</v>
      </c>
      <c r="R179" s="186">
        <f>Q179*H179</f>
        <v>0</v>
      </c>
      <c r="S179" s="186">
        <v>0</v>
      </c>
      <c r="T179" s="187">
        <f>S179*H179</f>
        <v>0</v>
      </c>
      <c r="AR179" s="16" t="s">
        <v>140</v>
      </c>
      <c r="AT179" s="16" t="s">
        <v>128</v>
      </c>
      <c r="AU179" s="16" t="s">
        <v>22</v>
      </c>
      <c r="AY179" s="16" t="s">
        <v>126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6" t="s">
        <v>23</v>
      </c>
      <c r="BK179" s="188">
        <f>ROUND(I179*H179,2)</f>
        <v>0</v>
      </c>
      <c r="BL179" s="16" t="s">
        <v>140</v>
      </c>
      <c r="BM179" s="16" t="s">
        <v>230</v>
      </c>
    </row>
    <row r="180" spans="2:51" s="12" customFormat="1" ht="13.5">
      <c r="B180" s="201"/>
      <c r="C180" s="202"/>
      <c r="D180" s="203" t="s">
        <v>135</v>
      </c>
      <c r="E180" s="204" t="s">
        <v>36</v>
      </c>
      <c r="F180" s="205" t="s">
        <v>182</v>
      </c>
      <c r="G180" s="202"/>
      <c r="H180" s="206" t="s">
        <v>36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135</v>
      </c>
      <c r="AU180" s="212" t="s">
        <v>22</v>
      </c>
      <c r="AV180" s="12" t="s">
        <v>23</v>
      </c>
      <c r="AW180" s="12" t="s">
        <v>43</v>
      </c>
      <c r="AX180" s="12" t="s">
        <v>79</v>
      </c>
      <c r="AY180" s="212" t="s">
        <v>126</v>
      </c>
    </row>
    <row r="181" spans="2:51" s="11" customFormat="1" ht="13.5">
      <c r="B181" s="189"/>
      <c r="C181" s="190"/>
      <c r="D181" s="203" t="s">
        <v>135</v>
      </c>
      <c r="E181" s="213" t="s">
        <v>36</v>
      </c>
      <c r="F181" s="214" t="s">
        <v>218</v>
      </c>
      <c r="G181" s="190"/>
      <c r="H181" s="215">
        <v>2.813</v>
      </c>
      <c r="I181" s="195"/>
      <c r="J181" s="190"/>
      <c r="K181" s="190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135</v>
      </c>
      <c r="AU181" s="200" t="s">
        <v>22</v>
      </c>
      <c r="AV181" s="11" t="s">
        <v>22</v>
      </c>
      <c r="AW181" s="11" t="s">
        <v>43</v>
      </c>
      <c r="AX181" s="11" t="s">
        <v>79</v>
      </c>
      <c r="AY181" s="200" t="s">
        <v>126</v>
      </c>
    </row>
    <row r="182" spans="2:51" s="11" customFormat="1" ht="13.5">
      <c r="B182" s="189"/>
      <c r="C182" s="190"/>
      <c r="D182" s="203" t="s">
        <v>135</v>
      </c>
      <c r="E182" s="213" t="s">
        <v>36</v>
      </c>
      <c r="F182" s="214" t="s">
        <v>219</v>
      </c>
      <c r="G182" s="190"/>
      <c r="H182" s="215">
        <v>5</v>
      </c>
      <c r="I182" s="195"/>
      <c r="J182" s="190"/>
      <c r="K182" s="190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135</v>
      </c>
      <c r="AU182" s="200" t="s">
        <v>22</v>
      </c>
      <c r="AV182" s="11" t="s">
        <v>22</v>
      </c>
      <c r="AW182" s="11" t="s">
        <v>43</v>
      </c>
      <c r="AX182" s="11" t="s">
        <v>79</v>
      </c>
      <c r="AY182" s="200" t="s">
        <v>126</v>
      </c>
    </row>
    <row r="183" spans="2:51" s="11" customFormat="1" ht="13.5">
      <c r="B183" s="189"/>
      <c r="C183" s="190"/>
      <c r="D183" s="203" t="s">
        <v>135</v>
      </c>
      <c r="E183" s="213" t="s">
        <v>36</v>
      </c>
      <c r="F183" s="214" t="s">
        <v>219</v>
      </c>
      <c r="G183" s="190"/>
      <c r="H183" s="215">
        <v>5</v>
      </c>
      <c r="I183" s="195"/>
      <c r="J183" s="190"/>
      <c r="K183" s="190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135</v>
      </c>
      <c r="AU183" s="200" t="s">
        <v>22</v>
      </c>
      <c r="AV183" s="11" t="s">
        <v>22</v>
      </c>
      <c r="AW183" s="11" t="s">
        <v>43</v>
      </c>
      <c r="AX183" s="11" t="s">
        <v>79</v>
      </c>
      <c r="AY183" s="200" t="s">
        <v>126</v>
      </c>
    </row>
    <row r="184" spans="2:51" s="11" customFormat="1" ht="13.5">
      <c r="B184" s="189"/>
      <c r="C184" s="190"/>
      <c r="D184" s="203" t="s">
        <v>135</v>
      </c>
      <c r="E184" s="213" t="s">
        <v>36</v>
      </c>
      <c r="F184" s="214" t="s">
        <v>219</v>
      </c>
      <c r="G184" s="190"/>
      <c r="H184" s="215">
        <v>5</v>
      </c>
      <c r="I184" s="195"/>
      <c r="J184" s="190"/>
      <c r="K184" s="190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135</v>
      </c>
      <c r="AU184" s="200" t="s">
        <v>22</v>
      </c>
      <c r="AV184" s="11" t="s">
        <v>22</v>
      </c>
      <c r="AW184" s="11" t="s">
        <v>43</v>
      </c>
      <c r="AX184" s="11" t="s">
        <v>79</v>
      </c>
      <c r="AY184" s="200" t="s">
        <v>126</v>
      </c>
    </row>
    <row r="185" spans="2:51" s="12" customFormat="1" ht="13.5">
      <c r="B185" s="201"/>
      <c r="C185" s="202"/>
      <c r="D185" s="203" t="s">
        <v>135</v>
      </c>
      <c r="E185" s="204" t="s">
        <v>36</v>
      </c>
      <c r="F185" s="205" t="s">
        <v>188</v>
      </c>
      <c r="G185" s="202"/>
      <c r="H185" s="206" t="s">
        <v>36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135</v>
      </c>
      <c r="AU185" s="212" t="s">
        <v>22</v>
      </c>
      <c r="AV185" s="12" t="s">
        <v>23</v>
      </c>
      <c r="AW185" s="12" t="s">
        <v>43</v>
      </c>
      <c r="AX185" s="12" t="s">
        <v>79</v>
      </c>
      <c r="AY185" s="212" t="s">
        <v>126</v>
      </c>
    </row>
    <row r="186" spans="2:51" s="11" customFormat="1" ht="13.5">
      <c r="B186" s="189"/>
      <c r="C186" s="190"/>
      <c r="D186" s="203" t="s">
        <v>135</v>
      </c>
      <c r="E186" s="213" t="s">
        <v>36</v>
      </c>
      <c r="F186" s="214" t="s">
        <v>220</v>
      </c>
      <c r="G186" s="190"/>
      <c r="H186" s="215">
        <v>26.002</v>
      </c>
      <c r="I186" s="195"/>
      <c r="J186" s="190"/>
      <c r="K186" s="190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135</v>
      </c>
      <c r="AU186" s="200" t="s">
        <v>22</v>
      </c>
      <c r="AV186" s="11" t="s">
        <v>22</v>
      </c>
      <c r="AW186" s="11" t="s">
        <v>43</v>
      </c>
      <c r="AX186" s="11" t="s">
        <v>79</v>
      </c>
      <c r="AY186" s="200" t="s">
        <v>126</v>
      </c>
    </row>
    <row r="187" spans="2:51" s="11" customFormat="1" ht="13.5">
      <c r="B187" s="189"/>
      <c r="C187" s="190"/>
      <c r="D187" s="203" t="s">
        <v>135</v>
      </c>
      <c r="E187" s="213" t="s">
        <v>36</v>
      </c>
      <c r="F187" s="214" t="s">
        <v>221</v>
      </c>
      <c r="G187" s="190"/>
      <c r="H187" s="215">
        <v>14.781</v>
      </c>
      <c r="I187" s="195"/>
      <c r="J187" s="190"/>
      <c r="K187" s="190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135</v>
      </c>
      <c r="AU187" s="200" t="s">
        <v>22</v>
      </c>
      <c r="AV187" s="11" t="s">
        <v>22</v>
      </c>
      <c r="AW187" s="11" t="s">
        <v>43</v>
      </c>
      <c r="AX187" s="11" t="s">
        <v>79</v>
      </c>
      <c r="AY187" s="200" t="s">
        <v>126</v>
      </c>
    </row>
    <row r="188" spans="2:51" s="11" customFormat="1" ht="13.5">
      <c r="B188" s="189"/>
      <c r="C188" s="190"/>
      <c r="D188" s="203" t="s">
        <v>135</v>
      </c>
      <c r="E188" s="213" t="s">
        <v>36</v>
      </c>
      <c r="F188" s="214" t="s">
        <v>222</v>
      </c>
      <c r="G188" s="190"/>
      <c r="H188" s="215">
        <v>9.368</v>
      </c>
      <c r="I188" s="195"/>
      <c r="J188" s="190"/>
      <c r="K188" s="190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135</v>
      </c>
      <c r="AU188" s="200" t="s">
        <v>22</v>
      </c>
      <c r="AV188" s="11" t="s">
        <v>22</v>
      </c>
      <c r="AW188" s="11" t="s">
        <v>43</v>
      </c>
      <c r="AX188" s="11" t="s">
        <v>79</v>
      </c>
      <c r="AY188" s="200" t="s">
        <v>126</v>
      </c>
    </row>
    <row r="189" spans="2:51" s="11" customFormat="1" ht="13.5">
      <c r="B189" s="189"/>
      <c r="C189" s="190"/>
      <c r="D189" s="203" t="s">
        <v>135</v>
      </c>
      <c r="E189" s="213" t="s">
        <v>36</v>
      </c>
      <c r="F189" s="214" t="s">
        <v>223</v>
      </c>
      <c r="G189" s="190"/>
      <c r="H189" s="215">
        <v>3.48</v>
      </c>
      <c r="I189" s="195"/>
      <c r="J189" s="190"/>
      <c r="K189" s="190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135</v>
      </c>
      <c r="AU189" s="200" t="s">
        <v>22</v>
      </c>
      <c r="AV189" s="11" t="s">
        <v>22</v>
      </c>
      <c r="AW189" s="11" t="s">
        <v>43</v>
      </c>
      <c r="AX189" s="11" t="s">
        <v>79</v>
      </c>
      <c r="AY189" s="200" t="s">
        <v>126</v>
      </c>
    </row>
    <row r="190" spans="2:51" s="11" customFormat="1" ht="13.5">
      <c r="B190" s="189"/>
      <c r="C190" s="190"/>
      <c r="D190" s="203" t="s">
        <v>135</v>
      </c>
      <c r="E190" s="213" t="s">
        <v>36</v>
      </c>
      <c r="F190" s="214" t="s">
        <v>224</v>
      </c>
      <c r="G190" s="190"/>
      <c r="H190" s="215">
        <v>0.6</v>
      </c>
      <c r="I190" s="195"/>
      <c r="J190" s="190"/>
      <c r="K190" s="190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135</v>
      </c>
      <c r="AU190" s="200" t="s">
        <v>22</v>
      </c>
      <c r="AV190" s="11" t="s">
        <v>22</v>
      </c>
      <c r="AW190" s="11" t="s">
        <v>43</v>
      </c>
      <c r="AX190" s="11" t="s">
        <v>79</v>
      </c>
      <c r="AY190" s="200" t="s">
        <v>126</v>
      </c>
    </row>
    <row r="191" spans="2:51" s="11" customFormat="1" ht="13.5">
      <c r="B191" s="189"/>
      <c r="C191" s="190"/>
      <c r="D191" s="203" t="s">
        <v>135</v>
      </c>
      <c r="E191" s="213" t="s">
        <v>36</v>
      </c>
      <c r="F191" s="214" t="s">
        <v>225</v>
      </c>
      <c r="G191" s="190"/>
      <c r="H191" s="215">
        <v>2.4</v>
      </c>
      <c r="I191" s="195"/>
      <c r="J191" s="190"/>
      <c r="K191" s="190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135</v>
      </c>
      <c r="AU191" s="200" t="s">
        <v>22</v>
      </c>
      <c r="AV191" s="11" t="s">
        <v>22</v>
      </c>
      <c r="AW191" s="11" t="s">
        <v>43</v>
      </c>
      <c r="AX191" s="11" t="s">
        <v>79</v>
      </c>
      <c r="AY191" s="200" t="s">
        <v>126</v>
      </c>
    </row>
    <row r="192" spans="2:51" s="11" customFormat="1" ht="13.5">
      <c r="B192" s="189"/>
      <c r="C192" s="190"/>
      <c r="D192" s="191" t="s">
        <v>135</v>
      </c>
      <c r="E192" s="192" t="s">
        <v>36</v>
      </c>
      <c r="F192" s="193" t="s">
        <v>226</v>
      </c>
      <c r="G192" s="190"/>
      <c r="H192" s="194">
        <v>3.128</v>
      </c>
      <c r="I192" s="195"/>
      <c r="J192" s="190"/>
      <c r="K192" s="190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135</v>
      </c>
      <c r="AU192" s="200" t="s">
        <v>22</v>
      </c>
      <c r="AV192" s="11" t="s">
        <v>22</v>
      </c>
      <c r="AW192" s="11" t="s">
        <v>43</v>
      </c>
      <c r="AX192" s="11" t="s">
        <v>79</v>
      </c>
      <c r="AY192" s="200" t="s">
        <v>126</v>
      </c>
    </row>
    <row r="193" spans="2:65" s="1" customFormat="1" ht="31.5" customHeight="1">
      <c r="B193" s="34"/>
      <c r="C193" s="177" t="s">
        <v>231</v>
      </c>
      <c r="D193" s="177" t="s">
        <v>128</v>
      </c>
      <c r="E193" s="178" t="s">
        <v>232</v>
      </c>
      <c r="F193" s="179" t="s">
        <v>233</v>
      </c>
      <c r="G193" s="180" t="s">
        <v>152</v>
      </c>
      <c r="H193" s="181">
        <v>77.572</v>
      </c>
      <c r="I193" s="182"/>
      <c r="J193" s="183">
        <f>ROUND(I193*H193,2)</f>
        <v>0</v>
      </c>
      <c r="K193" s="179" t="s">
        <v>132</v>
      </c>
      <c r="L193" s="54"/>
      <c r="M193" s="184" t="s">
        <v>36</v>
      </c>
      <c r="N193" s="185" t="s">
        <v>50</v>
      </c>
      <c r="O193" s="35"/>
      <c r="P193" s="186">
        <f>O193*H193</f>
        <v>0</v>
      </c>
      <c r="Q193" s="186">
        <v>0</v>
      </c>
      <c r="R193" s="186">
        <f>Q193*H193</f>
        <v>0</v>
      </c>
      <c r="S193" s="186">
        <v>0</v>
      </c>
      <c r="T193" s="187">
        <f>S193*H193</f>
        <v>0</v>
      </c>
      <c r="AR193" s="16" t="s">
        <v>140</v>
      </c>
      <c r="AT193" s="16" t="s">
        <v>128</v>
      </c>
      <c r="AU193" s="16" t="s">
        <v>22</v>
      </c>
      <c r="AY193" s="16" t="s">
        <v>126</v>
      </c>
      <c r="BE193" s="188">
        <f>IF(N193="základní",J193,0)</f>
        <v>0</v>
      </c>
      <c r="BF193" s="188">
        <f>IF(N193="snížená",J193,0)</f>
        <v>0</v>
      </c>
      <c r="BG193" s="188">
        <f>IF(N193="zákl. přenesená",J193,0)</f>
        <v>0</v>
      </c>
      <c r="BH193" s="188">
        <f>IF(N193="sníž. přenesená",J193,0)</f>
        <v>0</v>
      </c>
      <c r="BI193" s="188">
        <f>IF(N193="nulová",J193,0)</f>
        <v>0</v>
      </c>
      <c r="BJ193" s="16" t="s">
        <v>23</v>
      </c>
      <c r="BK193" s="188">
        <f>ROUND(I193*H193,2)</f>
        <v>0</v>
      </c>
      <c r="BL193" s="16" t="s">
        <v>140</v>
      </c>
      <c r="BM193" s="16" t="s">
        <v>234</v>
      </c>
    </row>
    <row r="194" spans="2:51" s="12" customFormat="1" ht="13.5">
      <c r="B194" s="201"/>
      <c r="C194" s="202"/>
      <c r="D194" s="203" t="s">
        <v>135</v>
      </c>
      <c r="E194" s="204" t="s">
        <v>36</v>
      </c>
      <c r="F194" s="205" t="s">
        <v>182</v>
      </c>
      <c r="G194" s="202"/>
      <c r="H194" s="206" t="s">
        <v>36</v>
      </c>
      <c r="I194" s="207"/>
      <c r="J194" s="202"/>
      <c r="K194" s="202"/>
      <c r="L194" s="208"/>
      <c r="M194" s="209"/>
      <c r="N194" s="210"/>
      <c r="O194" s="210"/>
      <c r="P194" s="210"/>
      <c r="Q194" s="210"/>
      <c r="R194" s="210"/>
      <c r="S194" s="210"/>
      <c r="T194" s="211"/>
      <c r="AT194" s="212" t="s">
        <v>135</v>
      </c>
      <c r="AU194" s="212" t="s">
        <v>22</v>
      </c>
      <c r="AV194" s="12" t="s">
        <v>23</v>
      </c>
      <c r="AW194" s="12" t="s">
        <v>43</v>
      </c>
      <c r="AX194" s="12" t="s">
        <v>79</v>
      </c>
      <c r="AY194" s="212" t="s">
        <v>126</v>
      </c>
    </row>
    <row r="195" spans="2:51" s="11" customFormat="1" ht="13.5">
      <c r="B195" s="189"/>
      <c r="C195" s="190"/>
      <c r="D195" s="203" t="s">
        <v>135</v>
      </c>
      <c r="E195" s="213" t="s">
        <v>36</v>
      </c>
      <c r="F195" s="214" t="s">
        <v>218</v>
      </c>
      <c r="G195" s="190"/>
      <c r="H195" s="215">
        <v>2.813</v>
      </c>
      <c r="I195" s="195"/>
      <c r="J195" s="190"/>
      <c r="K195" s="190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135</v>
      </c>
      <c r="AU195" s="200" t="s">
        <v>22</v>
      </c>
      <c r="AV195" s="11" t="s">
        <v>22</v>
      </c>
      <c r="AW195" s="11" t="s">
        <v>43</v>
      </c>
      <c r="AX195" s="11" t="s">
        <v>79</v>
      </c>
      <c r="AY195" s="200" t="s">
        <v>126</v>
      </c>
    </row>
    <row r="196" spans="2:51" s="11" customFormat="1" ht="13.5">
      <c r="B196" s="189"/>
      <c r="C196" s="190"/>
      <c r="D196" s="203" t="s">
        <v>135</v>
      </c>
      <c r="E196" s="213" t="s">
        <v>36</v>
      </c>
      <c r="F196" s="214" t="s">
        <v>219</v>
      </c>
      <c r="G196" s="190"/>
      <c r="H196" s="215">
        <v>5</v>
      </c>
      <c r="I196" s="195"/>
      <c r="J196" s="190"/>
      <c r="K196" s="190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135</v>
      </c>
      <c r="AU196" s="200" t="s">
        <v>22</v>
      </c>
      <c r="AV196" s="11" t="s">
        <v>22</v>
      </c>
      <c r="AW196" s="11" t="s">
        <v>43</v>
      </c>
      <c r="AX196" s="11" t="s">
        <v>79</v>
      </c>
      <c r="AY196" s="200" t="s">
        <v>126</v>
      </c>
    </row>
    <row r="197" spans="2:51" s="11" customFormat="1" ht="13.5">
      <c r="B197" s="189"/>
      <c r="C197" s="190"/>
      <c r="D197" s="203" t="s">
        <v>135</v>
      </c>
      <c r="E197" s="213" t="s">
        <v>36</v>
      </c>
      <c r="F197" s="214" t="s">
        <v>219</v>
      </c>
      <c r="G197" s="190"/>
      <c r="H197" s="215">
        <v>5</v>
      </c>
      <c r="I197" s="195"/>
      <c r="J197" s="190"/>
      <c r="K197" s="190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135</v>
      </c>
      <c r="AU197" s="200" t="s">
        <v>22</v>
      </c>
      <c r="AV197" s="11" t="s">
        <v>22</v>
      </c>
      <c r="AW197" s="11" t="s">
        <v>43</v>
      </c>
      <c r="AX197" s="11" t="s">
        <v>79</v>
      </c>
      <c r="AY197" s="200" t="s">
        <v>126</v>
      </c>
    </row>
    <row r="198" spans="2:51" s="11" customFormat="1" ht="13.5">
      <c r="B198" s="189"/>
      <c r="C198" s="190"/>
      <c r="D198" s="203" t="s">
        <v>135</v>
      </c>
      <c r="E198" s="213" t="s">
        <v>36</v>
      </c>
      <c r="F198" s="214" t="s">
        <v>219</v>
      </c>
      <c r="G198" s="190"/>
      <c r="H198" s="215">
        <v>5</v>
      </c>
      <c r="I198" s="195"/>
      <c r="J198" s="190"/>
      <c r="K198" s="190"/>
      <c r="L198" s="196"/>
      <c r="M198" s="197"/>
      <c r="N198" s="198"/>
      <c r="O198" s="198"/>
      <c r="P198" s="198"/>
      <c r="Q198" s="198"/>
      <c r="R198" s="198"/>
      <c r="S198" s="198"/>
      <c r="T198" s="199"/>
      <c r="AT198" s="200" t="s">
        <v>135</v>
      </c>
      <c r="AU198" s="200" t="s">
        <v>22</v>
      </c>
      <c r="AV198" s="11" t="s">
        <v>22</v>
      </c>
      <c r="AW198" s="11" t="s">
        <v>43</v>
      </c>
      <c r="AX198" s="11" t="s">
        <v>79</v>
      </c>
      <c r="AY198" s="200" t="s">
        <v>126</v>
      </c>
    </row>
    <row r="199" spans="2:51" s="12" customFormat="1" ht="13.5">
      <c r="B199" s="201"/>
      <c r="C199" s="202"/>
      <c r="D199" s="203" t="s">
        <v>135</v>
      </c>
      <c r="E199" s="204" t="s">
        <v>36</v>
      </c>
      <c r="F199" s="205" t="s">
        <v>188</v>
      </c>
      <c r="G199" s="202"/>
      <c r="H199" s="206" t="s">
        <v>36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135</v>
      </c>
      <c r="AU199" s="212" t="s">
        <v>22</v>
      </c>
      <c r="AV199" s="12" t="s">
        <v>23</v>
      </c>
      <c r="AW199" s="12" t="s">
        <v>43</v>
      </c>
      <c r="AX199" s="12" t="s">
        <v>79</v>
      </c>
      <c r="AY199" s="212" t="s">
        <v>126</v>
      </c>
    </row>
    <row r="200" spans="2:51" s="11" customFormat="1" ht="13.5">
      <c r="B200" s="189"/>
      <c r="C200" s="190"/>
      <c r="D200" s="203" t="s">
        <v>135</v>
      </c>
      <c r="E200" s="213" t="s">
        <v>36</v>
      </c>
      <c r="F200" s="214" t="s">
        <v>220</v>
      </c>
      <c r="G200" s="190"/>
      <c r="H200" s="215">
        <v>26.002</v>
      </c>
      <c r="I200" s="195"/>
      <c r="J200" s="190"/>
      <c r="K200" s="190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135</v>
      </c>
      <c r="AU200" s="200" t="s">
        <v>22</v>
      </c>
      <c r="AV200" s="11" t="s">
        <v>22</v>
      </c>
      <c r="AW200" s="11" t="s">
        <v>43</v>
      </c>
      <c r="AX200" s="11" t="s">
        <v>79</v>
      </c>
      <c r="AY200" s="200" t="s">
        <v>126</v>
      </c>
    </row>
    <row r="201" spans="2:51" s="11" customFormat="1" ht="13.5">
      <c r="B201" s="189"/>
      <c r="C201" s="190"/>
      <c r="D201" s="203" t="s">
        <v>135</v>
      </c>
      <c r="E201" s="213" t="s">
        <v>36</v>
      </c>
      <c r="F201" s="214" t="s">
        <v>221</v>
      </c>
      <c r="G201" s="190"/>
      <c r="H201" s="215">
        <v>14.781</v>
      </c>
      <c r="I201" s="195"/>
      <c r="J201" s="190"/>
      <c r="K201" s="190"/>
      <c r="L201" s="196"/>
      <c r="M201" s="197"/>
      <c r="N201" s="198"/>
      <c r="O201" s="198"/>
      <c r="P201" s="198"/>
      <c r="Q201" s="198"/>
      <c r="R201" s="198"/>
      <c r="S201" s="198"/>
      <c r="T201" s="199"/>
      <c r="AT201" s="200" t="s">
        <v>135</v>
      </c>
      <c r="AU201" s="200" t="s">
        <v>22</v>
      </c>
      <c r="AV201" s="11" t="s">
        <v>22</v>
      </c>
      <c r="AW201" s="11" t="s">
        <v>43</v>
      </c>
      <c r="AX201" s="11" t="s">
        <v>79</v>
      </c>
      <c r="AY201" s="200" t="s">
        <v>126</v>
      </c>
    </row>
    <row r="202" spans="2:51" s="11" customFormat="1" ht="13.5">
      <c r="B202" s="189"/>
      <c r="C202" s="190"/>
      <c r="D202" s="203" t="s">
        <v>135</v>
      </c>
      <c r="E202" s="213" t="s">
        <v>36</v>
      </c>
      <c r="F202" s="214" t="s">
        <v>222</v>
      </c>
      <c r="G202" s="190"/>
      <c r="H202" s="215">
        <v>9.368</v>
      </c>
      <c r="I202" s="195"/>
      <c r="J202" s="190"/>
      <c r="K202" s="190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135</v>
      </c>
      <c r="AU202" s="200" t="s">
        <v>22</v>
      </c>
      <c r="AV202" s="11" t="s">
        <v>22</v>
      </c>
      <c r="AW202" s="11" t="s">
        <v>43</v>
      </c>
      <c r="AX202" s="11" t="s">
        <v>79</v>
      </c>
      <c r="AY202" s="200" t="s">
        <v>126</v>
      </c>
    </row>
    <row r="203" spans="2:51" s="11" customFormat="1" ht="13.5">
      <c r="B203" s="189"/>
      <c r="C203" s="190"/>
      <c r="D203" s="203" t="s">
        <v>135</v>
      </c>
      <c r="E203" s="213" t="s">
        <v>36</v>
      </c>
      <c r="F203" s="214" t="s">
        <v>223</v>
      </c>
      <c r="G203" s="190"/>
      <c r="H203" s="215">
        <v>3.48</v>
      </c>
      <c r="I203" s="195"/>
      <c r="J203" s="190"/>
      <c r="K203" s="190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135</v>
      </c>
      <c r="AU203" s="200" t="s">
        <v>22</v>
      </c>
      <c r="AV203" s="11" t="s">
        <v>22</v>
      </c>
      <c r="AW203" s="11" t="s">
        <v>43</v>
      </c>
      <c r="AX203" s="11" t="s">
        <v>79</v>
      </c>
      <c r="AY203" s="200" t="s">
        <v>126</v>
      </c>
    </row>
    <row r="204" spans="2:51" s="11" customFormat="1" ht="13.5">
      <c r="B204" s="189"/>
      <c r="C204" s="190"/>
      <c r="D204" s="203" t="s">
        <v>135</v>
      </c>
      <c r="E204" s="213" t="s">
        <v>36</v>
      </c>
      <c r="F204" s="214" t="s">
        <v>224</v>
      </c>
      <c r="G204" s="190"/>
      <c r="H204" s="215">
        <v>0.6</v>
      </c>
      <c r="I204" s="195"/>
      <c r="J204" s="190"/>
      <c r="K204" s="190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135</v>
      </c>
      <c r="AU204" s="200" t="s">
        <v>22</v>
      </c>
      <c r="AV204" s="11" t="s">
        <v>22</v>
      </c>
      <c r="AW204" s="11" t="s">
        <v>43</v>
      </c>
      <c r="AX204" s="11" t="s">
        <v>79</v>
      </c>
      <c r="AY204" s="200" t="s">
        <v>126</v>
      </c>
    </row>
    <row r="205" spans="2:51" s="11" customFormat="1" ht="13.5">
      <c r="B205" s="189"/>
      <c r="C205" s="190"/>
      <c r="D205" s="203" t="s">
        <v>135</v>
      </c>
      <c r="E205" s="213" t="s">
        <v>36</v>
      </c>
      <c r="F205" s="214" t="s">
        <v>225</v>
      </c>
      <c r="G205" s="190"/>
      <c r="H205" s="215">
        <v>2.4</v>
      </c>
      <c r="I205" s="195"/>
      <c r="J205" s="190"/>
      <c r="K205" s="190"/>
      <c r="L205" s="196"/>
      <c r="M205" s="197"/>
      <c r="N205" s="198"/>
      <c r="O205" s="198"/>
      <c r="P205" s="198"/>
      <c r="Q205" s="198"/>
      <c r="R205" s="198"/>
      <c r="S205" s="198"/>
      <c r="T205" s="199"/>
      <c r="AT205" s="200" t="s">
        <v>135</v>
      </c>
      <c r="AU205" s="200" t="s">
        <v>22</v>
      </c>
      <c r="AV205" s="11" t="s">
        <v>22</v>
      </c>
      <c r="AW205" s="11" t="s">
        <v>43</v>
      </c>
      <c r="AX205" s="11" t="s">
        <v>79</v>
      </c>
      <c r="AY205" s="200" t="s">
        <v>126</v>
      </c>
    </row>
    <row r="206" spans="2:51" s="11" customFormat="1" ht="13.5">
      <c r="B206" s="189"/>
      <c r="C206" s="190"/>
      <c r="D206" s="191" t="s">
        <v>135</v>
      </c>
      <c r="E206" s="192" t="s">
        <v>36</v>
      </c>
      <c r="F206" s="193" t="s">
        <v>226</v>
      </c>
      <c r="G206" s="190"/>
      <c r="H206" s="194">
        <v>3.128</v>
      </c>
      <c r="I206" s="195"/>
      <c r="J206" s="190"/>
      <c r="K206" s="190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135</v>
      </c>
      <c r="AU206" s="200" t="s">
        <v>22</v>
      </c>
      <c r="AV206" s="11" t="s">
        <v>22</v>
      </c>
      <c r="AW206" s="11" t="s">
        <v>43</v>
      </c>
      <c r="AX206" s="11" t="s">
        <v>79</v>
      </c>
      <c r="AY206" s="200" t="s">
        <v>126</v>
      </c>
    </row>
    <row r="207" spans="2:65" s="1" customFormat="1" ht="44.25" customHeight="1">
      <c r="B207" s="34"/>
      <c r="C207" s="177" t="s">
        <v>235</v>
      </c>
      <c r="D207" s="177" t="s">
        <v>128</v>
      </c>
      <c r="E207" s="178" t="s">
        <v>236</v>
      </c>
      <c r="F207" s="179" t="s">
        <v>237</v>
      </c>
      <c r="G207" s="180" t="s">
        <v>152</v>
      </c>
      <c r="H207" s="181">
        <v>77.572</v>
      </c>
      <c r="I207" s="182"/>
      <c r="J207" s="183">
        <f>ROUND(I207*H207,2)</f>
        <v>0</v>
      </c>
      <c r="K207" s="179" t="s">
        <v>132</v>
      </c>
      <c r="L207" s="54"/>
      <c r="M207" s="184" t="s">
        <v>36</v>
      </c>
      <c r="N207" s="185" t="s">
        <v>50</v>
      </c>
      <c r="O207" s="35"/>
      <c r="P207" s="186">
        <f>O207*H207</f>
        <v>0</v>
      </c>
      <c r="Q207" s="186">
        <v>0</v>
      </c>
      <c r="R207" s="186">
        <f>Q207*H207</f>
        <v>0</v>
      </c>
      <c r="S207" s="186">
        <v>0</v>
      </c>
      <c r="T207" s="187">
        <f>S207*H207</f>
        <v>0</v>
      </c>
      <c r="AR207" s="16" t="s">
        <v>140</v>
      </c>
      <c r="AT207" s="16" t="s">
        <v>128</v>
      </c>
      <c r="AU207" s="16" t="s">
        <v>22</v>
      </c>
      <c r="AY207" s="16" t="s">
        <v>126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6" t="s">
        <v>23</v>
      </c>
      <c r="BK207" s="188">
        <f>ROUND(I207*H207,2)</f>
        <v>0</v>
      </c>
      <c r="BL207" s="16" t="s">
        <v>140</v>
      </c>
      <c r="BM207" s="16" t="s">
        <v>238</v>
      </c>
    </row>
    <row r="208" spans="2:51" s="12" customFormat="1" ht="13.5">
      <c r="B208" s="201"/>
      <c r="C208" s="202"/>
      <c r="D208" s="203" t="s">
        <v>135</v>
      </c>
      <c r="E208" s="204" t="s">
        <v>36</v>
      </c>
      <c r="F208" s="205" t="s">
        <v>182</v>
      </c>
      <c r="G208" s="202"/>
      <c r="H208" s="206" t="s">
        <v>36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135</v>
      </c>
      <c r="AU208" s="212" t="s">
        <v>22</v>
      </c>
      <c r="AV208" s="12" t="s">
        <v>23</v>
      </c>
      <c r="AW208" s="12" t="s">
        <v>43</v>
      </c>
      <c r="AX208" s="12" t="s">
        <v>79</v>
      </c>
      <c r="AY208" s="212" t="s">
        <v>126</v>
      </c>
    </row>
    <row r="209" spans="2:51" s="11" customFormat="1" ht="13.5">
      <c r="B209" s="189"/>
      <c r="C209" s="190"/>
      <c r="D209" s="203" t="s">
        <v>135</v>
      </c>
      <c r="E209" s="213" t="s">
        <v>36</v>
      </c>
      <c r="F209" s="214" t="s">
        <v>218</v>
      </c>
      <c r="G209" s="190"/>
      <c r="H209" s="215">
        <v>2.813</v>
      </c>
      <c r="I209" s="195"/>
      <c r="J209" s="190"/>
      <c r="K209" s="190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135</v>
      </c>
      <c r="AU209" s="200" t="s">
        <v>22</v>
      </c>
      <c r="AV209" s="11" t="s">
        <v>22</v>
      </c>
      <c r="AW209" s="11" t="s">
        <v>43</v>
      </c>
      <c r="AX209" s="11" t="s">
        <v>79</v>
      </c>
      <c r="AY209" s="200" t="s">
        <v>126</v>
      </c>
    </row>
    <row r="210" spans="2:51" s="11" customFormat="1" ht="13.5">
      <c r="B210" s="189"/>
      <c r="C210" s="190"/>
      <c r="D210" s="203" t="s">
        <v>135</v>
      </c>
      <c r="E210" s="213" t="s">
        <v>36</v>
      </c>
      <c r="F210" s="214" t="s">
        <v>219</v>
      </c>
      <c r="G210" s="190"/>
      <c r="H210" s="215">
        <v>5</v>
      </c>
      <c r="I210" s="195"/>
      <c r="J210" s="190"/>
      <c r="K210" s="190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135</v>
      </c>
      <c r="AU210" s="200" t="s">
        <v>22</v>
      </c>
      <c r="AV210" s="11" t="s">
        <v>22</v>
      </c>
      <c r="AW210" s="11" t="s">
        <v>43</v>
      </c>
      <c r="AX210" s="11" t="s">
        <v>79</v>
      </c>
      <c r="AY210" s="200" t="s">
        <v>126</v>
      </c>
    </row>
    <row r="211" spans="2:51" s="11" customFormat="1" ht="13.5">
      <c r="B211" s="189"/>
      <c r="C211" s="190"/>
      <c r="D211" s="203" t="s">
        <v>135</v>
      </c>
      <c r="E211" s="213" t="s">
        <v>36</v>
      </c>
      <c r="F211" s="214" t="s">
        <v>219</v>
      </c>
      <c r="G211" s="190"/>
      <c r="H211" s="215">
        <v>5</v>
      </c>
      <c r="I211" s="195"/>
      <c r="J211" s="190"/>
      <c r="K211" s="190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135</v>
      </c>
      <c r="AU211" s="200" t="s">
        <v>22</v>
      </c>
      <c r="AV211" s="11" t="s">
        <v>22</v>
      </c>
      <c r="AW211" s="11" t="s">
        <v>43</v>
      </c>
      <c r="AX211" s="11" t="s">
        <v>79</v>
      </c>
      <c r="AY211" s="200" t="s">
        <v>126</v>
      </c>
    </row>
    <row r="212" spans="2:51" s="11" customFormat="1" ht="13.5">
      <c r="B212" s="189"/>
      <c r="C212" s="190"/>
      <c r="D212" s="203" t="s">
        <v>135</v>
      </c>
      <c r="E212" s="213" t="s">
        <v>36</v>
      </c>
      <c r="F212" s="214" t="s">
        <v>219</v>
      </c>
      <c r="G212" s="190"/>
      <c r="H212" s="215">
        <v>5</v>
      </c>
      <c r="I212" s="195"/>
      <c r="J212" s="190"/>
      <c r="K212" s="190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135</v>
      </c>
      <c r="AU212" s="200" t="s">
        <v>22</v>
      </c>
      <c r="AV212" s="11" t="s">
        <v>22</v>
      </c>
      <c r="AW212" s="11" t="s">
        <v>43</v>
      </c>
      <c r="AX212" s="11" t="s">
        <v>79</v>
      </c>
      <c r="AY212" s="200" t="s">
        <v>126</v>
      </c>
    </row>
    <row r="213" spans="2:51" s="12" customFormat="1" ht="13.5">
      <c r="B213" s="201"/>
      <c r="C213" s="202"/>
      <c r="D213" s="203" t="s">
        <v>135</v>
      </c>
      <c r="E213" s="204" t="s">
        <v>36</v>
      </c>
      <c r="F213" s="205" t="s">
        <v>188</v>
      </c>
      <c r="G213" s="202"/>
      <c r="H213" s="206" t="s">
        <v>36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135</v>
      </c>
      <c r="AU213" s="212" t="s">
        <v>22</v>
      </c>
      <c r="AV213" s="12" t="s">
        <v>23</v>
      </c>
      <c r="AW213" s="12" t="s">
        <v>43</v>
      </c>
      <c r="AX213" s="12" t="s">
        <v>79</v>
      </c>
      <c r="AY213" s="212" t="s">
        <v>126</v>
      </c>
    </row>
    <row r="214" spans="2:51" s="11" customFormat="1" ht="13.5">
      <c r="B214" s="189"/>
      <c r="C214" s="190"/>
      <c r="D214" s="203" t="s">
        <v>135</v>
      </c>
      <c r="E214" s="213" t="s">
        <v>36</v>
      </c>
      <c r="F214" s="214" t="s">
        <v>220</v>
      </c>
      <c r="G214" s="190"/>
      <c r="H214" s="215">
        <v>26.002</v>
      </c>
      <c r="I214" s="195"/>
      <c r="J214" s="190"/>
      <c r="K214" s="190"/>
      <c r="L214" s="196"/>
      <c r="M214" s="197"/>
      <c r="N214" s="198"/>
      <c r="O214" s="198"/>
      <c r="P214" s="198"/>
      <c r="Q214" s="198"/>
      <c r="R214" s="198"/>
      <c r="S214" s="198"/>
      <c r="T214" s="199"/>
      <c r="AT214" s="200" t="s">
        <v>135</v>
      </c>
      <c r="AU214" s="200" t="s">
        <v>22</v>
      </c>
      <c r="AV214" s="11" t="s">
        <v>22</v>
      </c>
      <c r="AW214" s="11" t="s">
        <v>43</v>
      </c>
      <c r="AX214" s="11" t="s">
        <v>79</v>
      </c>
      <c r="AY214" s="200" t="s">
        <v>126</v>
      </c>
    </row>
    <row r="215" spans="2:51" s="11" customFormat="1" ht="13.5">
      <c r="B215" s="189"/>
      <c r="C215" s="190"/>
      <c r="D215" s="203" t="s">
        <v>135</v>
      </c>
      <c r="E215" s="213" t="s">
        <v>36</v>
      </c>
      <c r="F215" s="214" t="s">
        <v>221</v>
      </c>
      <c r="G215" s="190"/>
      <c r="H215" s="215">
        <v>14.781</v>
      </c>
      <c r="I215" s="195"/>
      <c r="J215" s="190"/>
      <c r="K215" s="190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135</v>
      </c>
      <c r="AU215" s="200" t="s">
        <v>22</v>
      </c>
      <c r="AV215" s="11" t="s">
        <v>22</v>
      </c>
      <c r="AW215" s="11" t="s">
        <v>43</v>
      </c>
      <c r="AX215" s="11" t="s">
        <v>79</v>
      </c>
      <c r="AY215" s="200" t="s">
        <v>126</v>
      </c>
    </row>
    <row r="216" spans="2:51" s="11" customFormat="1" ht="13.5">
      <c r="B216" s="189"/>
      <c r="C216" s="190"/>
      <c r="D216" s="203" t="s">
        <v>135</v>
      </c>
      <c r="E216" s="213" t="s">
        <v>36</v>
      </c>
      <c r="F216" s="214" t="s">
        <v>222</v>
      </c>
      <c r="G216" s="190"/>
      <c r="H216" s="215">
        <v>9.368</v>
      </c>
      <c r="I216" s="195"/>
      <c r="J216" s="190"/>
      <c r="K216" s="190"/>
      <c r="L216" s="196"/>
      <c r="M216" s="197"/>
      <c r="N216" s="198"/>
      <c r="O216" s="198"/>
      <c r="P216" s="198"/>
      <c r="Q216" s="198"/>
      <c r="R216" s="198"/>
      <c r="S216" s="198"/>
      <c r="T216" s="199"/>
      <c r="AT216" s="200" t="s">
        <v>135</v>
      </c>
      <c r="AU216" s="200" t="s">
        <v>22</v>
      </c>
      <c r="AV216" s="11" t="s">
        <v>22</v>
      </c>
      <c r="AW216" s="11" t="s">
        <v>43</v>
      </c>
      <c r="AX216" s="11" t="s">
        <v>79</v>
      </c>
      <c r="AY216" s="200" t="s">
        <v>126</v>
      </c>
    </row>
    <row r="217" spans="2:51" s="11" customFormat="1" ht="13.5">
      <c r="B217" s="189"/>
      <c r="C217" s="190"/>
      <c r="D217" s="203" t="s">
        <v>135</v>
      </c>
      <c r="E217" s="213" t="s">
        <v>36</v>
      </c>
      <c r="F217" s="214" t="s">
        <v>223</v>
      </c>
      <c r="G217" s="190"/>
      <c r="H217" s="215">
        <v>3.48</v>
      </c>
      <c r="I217" s="195"/>
      <c r="J217" s="190"/>
      <c r="K217" s="190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135</v>
      </c>
      <c r="AU217" s="200" t="s">
        <v>22</v>
      </c>
      <c r="AV217" s="11" t="s">
        <v>22</v>
      </c>
      <c r="AW217" s="11" t="s">
        <v>43</v>
      </c>
      <c r="AX217" s="11" t="s">
        <v>79</v>
      </c>
      <c r="AY217" s="200" t="s">
        <v>126</v>
      </c>
    </row>
    <row r="218" spans="2:51" s="11" customFormat="1" ht="13.5">
      <c r="B218" s="189"/>
      <c r="C218" s="190"/>
      <c r="D218" s="203" t="s">
        <v>135</v>
      </c>
      <c r="E218" s="213" t="s">
        <v>36</v>
      </c>
      <c r="F218" s="214" t="s">
        <v>224</v>
      </c>
      <c r="G218" s="190"/>
      <c r="H218" s="215">
        <v>0.6</v>
      </c>
      <c r="I218" s="195"/>
      <c r="J218" s="190"/>
      <c r="K218" s="190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135</v>
      </c>
      <c r="AU218" s="200" t="s">
        <v>22</v>
      </c>
      <c r="AV218" s="11" t="s">
        <v>22</v>
      </c>
      <c r="AW218" s="11" t="s">
        <v>43</v>
      </c>
      <c r="AX218" s="11" t="s">
        <v>79</v>
      </c>
      <c r="AY218" s="200" t="s">
        <v>126</v>
      </c>
    </row>
    <row r="219" spans="2:51" s="11" customFormat="1" ht="13.5">
      <c r="B219" s="189"/>
      <c r="C219" s="190"/>
      <c r="D219" s="203" t="s">
        <v>135</v>
      </c>
      <c r="E219" s="213" t="s">
        <v>36</v>
      </c>
      <c r="F219" s="214" t="s">
        <v>225</v>
      </c>
      <c r="G219" s="190"/>
      <c r="H219" s="215">
        <v>2.4</v>
      </c>
      <c r="I219" s="195"/>
      <c r="J219" s="190"/>
      <c r="K219" s="190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135</v>
      </c>
      <c r="AU219" s="200" t="s">
        <v>22</v>
      </c>
      <c r="AV219" s="11" t="s">
        <v>22</v>
      </c>
      <c r="AW219" s="11" t="s">
        <v>43</v>
      </c>
      <c r="AX219" s="11" t="s">
        <v>79</v>
      </c>
      <c r="AY219" s="200" t="s">
        <v>126</v>
      </c>
    </row>
    <row r="220" spans="2:51" s="11" customFormat="1" ht="13.5">
      <c r="B220" s="189"/>
      <c r="C220" s="190"/>
      <c r="D220" s="191" t="s">
        <v>135</v>
      </c>
      <c r="E220" s="192" t="s">
        <v>36</v>
      </c>
      <c r="F220" s="193" t="s">
        <v>226</v>
      </c>
      <c r="G220" s="190"/>
      <c r="H220" s="194">
        <v>3.128</v>
      </c>
      <c r="I220" s="195"/>
      <c r="J220" s="190"/>
      <c r="K220" s="190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135</v>
      </c>
      <c r="AU220" s="200" t="s">
        <v>22</v>
      </c>
      <c r="AV220" s="11" t="s">
        <v>22</v>
      </c>
      <c r="AW220" s="11" t="s">
        <v>43</v>
      </c>
      <c r="AX220" s="11" t="s">
        <v>79</v>
      </c>
      <c r="AY220" s="200" t="s">
        <v>126</v>
      </c>
    </row>
    <row r="221" spans="2:65" s="1" customFormat="1" ht="31.5" customHeight="1">
      <c r="B221" s="34"/>
      <c r="C221" s="216" t="s">
        <v>239</v>
      </c>
      <c r="D221" s="216" t="s">
        <v>240</v>
      </c>
      <c r="E221" s="217" t="s">
        <v>241</v>
      </c>
      <c r="F221" s="218" t="s">
        <v>242</v>
      </c>
      <c r="G221" s="219" t="s">
        <v>243</v>
      </c>
      <c r="H221" s="220">
        <v>155.144</v>
      </c>
      <c r="I221" s="221"/>
      <c r="J221" s="222">
        <f>ROUND(I221*H221,2)</f>
        <v>0</v>
      </c>
      <c r="K221" s="218" t="s">
        <v>132</v>
      </c>
      <c r="L221" s="223"/>
      <c r="M221" s="224" t="s">
        <v>36</v>
      </c>
      <c r="N221" s="225" t="s">
        <v>50</v>
      </c>
      <c r="O221" s="35"/>
      <c r="P221" s="186">
        <f>O221*H221</f>
        <v>0</v>
      </c>
      <c r="Q221" s="186">
        <v>0</v>
      </c>
      <c r="R221" s="186">
        <f>Q221*H221</f>
        <v>0</v>
      </c>
      <c r="S221" s="186">
        <v>0</v>
      </c>
      <c r="T221" s="187">
        <f>S221*H221</f>
        <v>0</v>
      </c>
      <c r="AR221" s="16" t="s">
        <v>171</v>
      </c>
      <c r="AT221" s="16" t="s">
        <v>240</v>
      </c>
      <c r="AU221" s="16" t="s">
        <v>22</v>
      </c>
      <c r="AY221" s="16" t="s">
        <v>126</v>
      </c>
      <c r="BE221" s="188">
        <f>IF(N221="základní",J221,0)</f>
        <v>0</v>
      </c>
      <c r="BF221" s="188">
        <f>IF(N221="snížená",J221,0)</f>
        <v>0</v>
      </c>
      <c r="BG221" s="188">
        <f>IF(N221="zákl. přenesená",J221,0)</f>
        <v>0</v>
      </c>
      <c r="BH221" s="188">
        <f>IF(N221="sníž. přenesená",J221,0)</f>
        <v>0</v>
      </c>
      <c r="BI221" s="188">
        <f>IF(N221="nulová",J221,0)</f>
        <v>0</v>
      </c>
      <c r="BJ221" s="16" t="s">
        <v>23</v>
      </c>
      <c r="BK221" s="188">
        <f>ROUND(I221*H221,2)</f>
        <v>0</v>
      </c>
      <c r="BL221" s="16" t="s">
        <v>140</v>
      </c>
      <c r="BM221" s="16" t="s">
        <v>244</v>
      </c>
    </row>
    <row r="222" spans="2:51" s="12" customFormat="1" ht="13.5">
      <c r="B222" s="201"/>
      <c r="C222" s="202"/>
      <c r="D222" s="203" t="s">
        <v>135</v>
      </c>
      <c r="E222" s="204" t="s">
        <v>36</v>
      </c>
      <c r="F222" s="205" t="s">
        <v>182</v>
      </c>
      <c r="G222" s="202"/>
      <c r="H222" s="206" t="s">
        <v>36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135</v>
      </c>
      <c r="AU222" s="212" t="s">
        <v>22</v>
      </c>
      <c r="AV222" s="12" t="s">
        <v>23</v>
      </c>
      <c r="AW222" s="12" t="s">
        <v>43</v>
      </c>
      <c r="AX222" s="12" t="s">
        <v>79</v>
      </c>
      <c r="AY222" s="212" t="s">
        <v>126</v>
      </c>
    </row>
    <row r="223" spans="2:51" s="11" customFormat="1" ht="13.5">
      <c r="B223" s="189"/>
      <c r="C223" s="190"/>
      <c r="D223" s="203" t="s">
        <v>135</v>
      </c>
      <c r="E223" s="213" t="s">
        <v>36</v>
      </c>
      <c r="F223" s="214" t="s">
        <v>218</v>
      </c>
      <c r="G223" s="190"/>
      <c r="H223" s="215">
        <v>2.813</v>
      </c>
      <c r="I223" s="195"/>
      <c r="J223" s="190"/>
      <c r="K223" s="190"/>
      <c r="L223" s="196"/>
      <c r="M223" s="197"/>
      <c r="N223" s="198"/>
      <c r="O223" s="198"/>
      <c r="P223" s="198"/>
      <c r="Q223" s="198"/>
      <c r="R223" s="198"/>
      <c r="S223" s="198"/>
      <c r="T223" s="199"/>
      <c r="AT223" s="200" t="s">
        <v>135</v>
      </c>
      <c r="AU223" s="200" t="s">
        <v>22</v>
      </c>
      <c r="AV223" s="11" t="s">
        <v>22</v>
      </c>
      <c r="AW223" s="11" t="s">
        <v>43</v>
      </c>
      <c r="AX223" s="11" t="s">
        <v>79</v>
      </c>
      <c r="AY223" s="200" t="s">
        <v>126</v>
      </c>
    </row>
    <row r="224" spans="2:51" s="11" customFormat="1" ht="13.5">
      <c r="B224" s="189"/>
      <c r="C224" s="190"/>
      <c r="D224" s="203" t="s">
        <v>135</v>
      </c>
      <c r="E224" s="213" t="s">
        <v>36</v>
      </c>
      <c r="F224" s="214" t="s">
        <v>219</v>
      </c>
      <c r="G224" s="190"/>
      <c r="H224" s="215">
        <v>5</v>
      </c>
      <c r="I224" s="195"/>
      <c r="J224" s="190"/>
      <c r="K224" s="190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135</v>
      </c>
      <c r="AU224" s="200" t="s">
        <v>22</v>
      </c>
      <c r="AV224" s="11" t="s">
        <v>22</v>
      </c>
      <c r="AW224" s="11" t="s">
        <v>43</v>
      </c>
      <c r="AX224" s="11" t="s">
        <v>79</v>
      </c>
      <c r="AY224" s="200" t="s">
        <v>126</v>
      </c>
    </row>
    <row r="225" spans="2:51" s="11" customFormat="1" ht="13.5">
      <c r="B225" s="189"/>
      <c r="C225" s="190"/>
      <c r="D225" s="203" t="s">
        <v>135</v>
      </c>
      <c r="E225" s="213" t="s">
        <v>36</v>
      </c>
      <c r="F225" s="214" t="s">
        <v>219</v>
      </c>
      <c r="G225" s="190"/>
      <c r="H225" s="215">
        <v>5</v>
      </c>
      <c r="I225" s="195"/>
      <c r="J225" s="190"/>
      <c r="K225" s="190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135</v>
      </c>
      <c r="AU225" s="200" t="s">
        <v>22</v>
      </c>
      <c r="AV225" s="11" t="s">
        <v>22</v>
      </c>
      <c r="AW225" s="11" t="s">
        <v>43</v>
      </c>
      <c r="AX225" s="11" t="s">
        <v>79</v>
      </c>
      <c r="AY225" s="200" t="s">
        <v>126</v>
      </c>
    </row>
    <row r="226" spans="2:51" s="11" customFormat="1" ht="13.5">
      <c r="B226" s="189"/>
      <c r="C226" s="190"/>
      <c r="D226" s="203" t="s">
        <v>135</v>
      </c>
      <c r="E226" s="213" t="s">
        <v>36</v>
      </c>
      <c r="F226" s="214" t="s">
        <v>219</v>
      </c>
      <c r="G226" s="190"/>
      <c r="H226" s="215">
        <v>5</v>
      </c>
      <c r="I226" s="195"/>
      <c r="J226" s="190"/>
      <c r="K226" s="190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135</v>
      </c>
      <c r="AU226" s="200" t="s">
        <v>22</v>
      </c>
      <c r="AV226" s="11" t="s">
        <v>22</v>
      </c>
      <c r="AW226" s="11" t="s">
        <v>43</v>
      </c>
      <c r="AX226" s="11" t="s">
        <v>79</v>
      </c>
      <c r="AY226" s="200" t="s">
        <v>126</v>
      </c>
    </row>
    <row r="227" spans="2:51" s="12" customFormat="1" ht="13.5">
      <c r="B227" s="201"/>
      <c r="C227" s="202"/>
      <c r="D227" s="203" t="s">
        <v>135</v>
      </c>
      <c r="E227" s="204" t="s">
        <v>36</v>
      </c>
      <c r="F227" s="205" t="s">
        <v>188</v>
      </c>
      <c r="G227" s="202"/>
      <c r="H227" s="206" t="s">
        <v>36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135</v>
      </c>
      <c r="AU227" s="212" t="s">
        <v>22</v>
      </c>
      <c r="AV227" s="12" t="s">
        <v>23</v>
      </c>
      <c r="AW227" s="12" t="s">
        <v>43</v>
      </c>
      <c r="AX227" s="12" t="s">
        <v>79</v>
      </c>
      <c r="AY227" s="212" t="s">
        <v>126</v>
      </c>
    </row>
    <row r="228" spans="2:51" s="11" customFormat="1" ht="13.5">
      <c r="B228" s="189"/>
      <c r="C228" s="190"/>
      <c r="D228" s="203" t="s">
        <v>135</v>
      </c>
      <c r="E228" s="213" t="s">
        <v>36</v>
      </c>
      <c r="F228" s="214" t="s">
        <v>220</v>
      </c>
      <c r="G228" s="190"/>
      <c r="H228" s="215">
        <v>26.002</v>
      </c>
      <c r="I228" s="195"/>
      <c r="J228" s="190"/>
      <c r="K228" s="190"/>
      <c r="L228" s="196"/>
      <c r="M228" s="197"/>
      <c r="N228" s="198"/>
      <c r="O228" s="198"/>
      <c r="P228" s="198"/>
      <c r="Q228" s="198"/>
      <c r="R228" s="198"/>
      <c r="S228" s="198"/>
      <c r="T228" s="199"/>
      <c r="AT228" s="200" t="s">
        <v>135</v>
      </c>
      <c r="AU228" s="200" t="s">
        <v>22</v>
      </c>
      <c r="AV228" s="11" t="s">
        <v>22</v>
      </c>
      <c r="AW228" s="11" t="s">
        <v>43</v>
      </c>
      <c r="AX228" s="11" t="s">
        <v>79</v>
      </c>
      <c r="AY228" s="200" t="s">
        <v>126</v>
      </c>
    </row>
    <row r="229" spans="2:51" s="11" customFormat="1" ht="13.5">
      <c r="B229" s="189"/>
      <c r="C229" s="190"/>
      <c r="D229" s="203" t="s">
        <v>135</v>
      </c>
      <c r="E229" s="213" t="s">
        <v>36</v>
      </c>
      <c r="F229" s="214" t="s">
        <v>221</v>
      </c>
      <c r="G229" s="190"/>
      <c r="H229" s="215">
        <v>14.781</v>
      </c>
      <c r="I229" s="195"/>
      <c r="J229" s="190"/>
      <c r="K229" s="190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135</v>
      </c>
      <c r="AU229" s="200" t="s">
        <v>22</v>
      </c>
      <c r="AV229" s="11" t="s">
        <v>22</v>
      </c>
      <c r="AW229" s="11" t="s">
        <v>43</v>
      </c>
      <c r="AX229" s="11" t="s">
        <v>79</v>
      </c>
      <c r="AY229" s="200" t="s">
        <v>126</v>
      </c>
    </row>
    <row r="230" spans="2:51" s="11" customFormat="1" ht="13.5">
      <c r="B230" s="189"/>
      <c r="C230" s="190"/>
      <c r="D230" s="203" t="s">
        <v>135</v>
      </c>
      <c r="E230" s="213" t="s">
        <v>36</v>
      </c>
      <c r="F230" s="214" t="s">
        <v>222</v>
      </c>
      <c r="G230" s="190"/>
      <c r="H230" s="215">
        <v>9.368</v>
      </c>
      <c r="I230" s="195"/>
      <c r="J230" s="190"/>
      <c r="K230" s="190"/>
      <c r="L230" s="196"/>
      <c r="M230" s="197"/>
      <c r="N230" s="198"/>
      <c r="O230" s="198"/>
      <c r="P230" s="198"/>
      <c r="Q230" s="198"/>
      <c r="R230" s="198"/>
      <c r="S230" s="198"/>
      <c r="T230" s="199"/>
      <c r="AT230" s="200" t="s">
        <v>135</v>
      </c>
      <c r="AU230" s="200" t="s">
        <v>22</v>
      </c>
      <c r="AV230" s="11" t="s">
        <v>22</v>
      </c>
      <c r="AW230" s="11" t="s">
        <v>43</v>
      </c>
      <c r="AX230" s="11" t="s">
        <v>79</v>
      </c>
      <c r="AY230" s="200" t="s">
        <v>126</v>
      </c>
    </row>
    <row r="231" spans="2:51" s="11" customFormat="1" ht="13.5">
      <c r="B231" s="189"/>
      <c r="C231" s="190"/>
      <c r="D231" s="203" t="s">
        <v>135</v>
      </c>
      <c r="E231" s="213" t="s">
        <v>36</v>
      </c>
      <c r="F231" s="214" t="s">
        <v>223</v>
      </c>
      <c r="G231" s="190"/>
      <c r="H231" s="215">
        <v>3.48</v>
      </c>
      <c r="I231" s="195"/>
      <c r="J231" s="190"/>
      <c r="K231" s="190"/>
      <c r="L231" s="196"/>
      <c r="M231" s="197"/>
      <c r="N231" s="198"/>
      <c r="O231" s="198"/>
      <c r="P231" s="198"/>
      <c r="Q231" s="198"/>
      <c r="R231" s="198"/>
      <c r="S231" s="198"/>
      <c r="T231" s="199"/>
      <c r="AT231" s="200" t="s">
        <v>135</v>
      </c>
      <c r="AU231" s="200" t="s">
        <v>22</v>
      </c>
      <c r="AV231" s="11" t="s">
        <v>22</v>
      </c>
      <c r="AW231" s="11" t="s">
        <v>43</v>
      </c>
      <c r="AX231" s="11" t="s">
        <v>79</v>
      </c>
      <c r="AY231" s="200" t="s">
        <v>126</v>
      </c>
    </row>
    <row r="232" spans="2:51" s="11" customFormat="1" ht="13.5">
      <c r="B232" s="189"/>
      <c r="C232" s="190"/>
      <c r="D232" s="203" t="s">
        <v>135</v>
      </c>
      <c r="E232" s="213" t="s">
        <v>36</v>
      </c>
      <c r="F232" s="214" t="s">
        <v>224</v>
      </c>
      <c r="G232" s="190"/>
      <c r="H232" s="215">
        <v>0.6</v>
      </c>
      <c r="I232" s="195"/>
      <c r="J232" s="190"/>
      <c r="K232" s="190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135</v>
      </c>
      <c r="AU232" s="200" t="s">
        <v>22</v>
      </c>
      <c r="AV232" s="11" t="s">
        <v>22</v>
      </c>
      <c r="AW232" s="11" t="s">
        <v>43</v>
      </c>
      <c r="AX232" s="11" t="s">
        <v>79</v>
      </c>
      <c r="AY232" s="200" t="s">
        <v>126</v>
      </c>
    </row>
    <row r="233" spans="2:51" s="11" customFormat="1" ht="13.5">
      <c r="B233" s="189"/>
      <c r="C233" s="190"/>
      <c r="D233" s="203" t="s">
        <v>135</v>
      </c>
      <c r="E233" s="213" t="s">
        <v>36</v>
      </c>
      <c r="F233" s="214" t="s">
        <v>225</v>
      </c>
      <c r="G233" s="190"/>
      <c r="H233" s="215">
        <v>2.4</v>
      </c>
      <c r="I233" s="195"/>
      <c r="J233" s="190"/>
      <c r="K233" s="190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135</v>
      </c>
      <c r="AU233" s="200" t="s">
        <v>22</v>
      </c>
      <c r="AV233" s="11" t="s">
        <v>22</v>
      </c>
      <c r="AW233" s="11" t="s">
        <v>43</v>
      </c>
      <c r="AX233" s="11" t="s">
        <v>79</v>
      </c>
      <c r="AY233" s="200" t="s">
        <v>126</v>
      </c>
    </row>
    <row r="234" spans="2:51" s="11" customFormat="1" ht="13.5">
      <c r="B234" s="189"/>
      <c r="C234" s="190"/>
      <c r="D234" s="203" t="s">
        <v>135</v>
      </c>
      <c r="E234" s="213" t="s">
        <v>36</v>
      </c>
      <c r="F234" s="214" t="s">
        <v>226</v>
      </c>
      <c r="G234" s="190"/>
      <c r="H234" s="215">
        <v>3.128</v>
      </c>
      <c r="I234" s="195"/>
      <c r="J234" s="190"/>
      <c r="K234" s="190"/>
      <c r="L234" s="196"/>
      <c r="M234" s="197"/>
      <c r="N234" s="198"/>
      <c r="O234" s="198"/>
      <c r="P234" s="198"/>
      <c r="Q234" s="198"/>
      <c r="R234" s="198"/>
      <c r="S234" s="198"/>
      <c r="T234" s="199"/>
      <c r="AT234" s="200" t="s">
        <v>135</v>
      </c>
      <c r="AU234" s="200" t="s">
        <v>22</v>
      </c>
      <c r="AV234" s="11" t="s">
        <v>22</v>
      </c>
      <c r="AW234" s="11" t="s">
        <v>43</v>
      </c>
      <c r="AX234" s="11" t="s">
        <v>79</v>
      </c>
      <c r="AY234" s="200" t="s">
        <v>126</v>
      </c>
    </row>
    <row r="235" spans="2:51" s="11" customFormat="1" ht="13.5">
      <c r="B235" s="189"/>
      <c r="C235" s="190"/>
      <c r="D235" s="191" t="s">
        <v>135</v>
      </c>
      <c r="E235" s="190"/>
      <c r="F235" s="193" t="s">
        <v>245</v>
      </c>
      <c r="G235" s="190"/>
      <c r="H235" s="194">
        <v>155.144</v>
      </c>
      <c r="I235" s="195"/>
      <c r="J235" s="190"/>
      <c r="K235" s="190"/>
      <c r="L235" s="196"/>
      <c r="M235" s="197"/>
      <c r="N235" s="198"/>
      <c r="O235" s="198"/>
      <c r="P235" s="198"/>
      <c r="Q235" s="198"/>
      <c r="R235" s="198"/>
      <c r="S235" s="198"/>
      <c r="T235" s="199"/>
      <c r="AT235" s="200" t="s">
        <v>135</v>
      </c>
      <c r="AU235" s="200" t="s">
        <v>22</v>
      </c>
      <c r="AV235" s="11" t="s">
        <v>22</v>
      </c>
      <c r="AW235" s="11" t="s">
        <v>4</v>
      </c>
      <c r="AX235" s="11" t="s">
        <v>23</v>
      </c>
      <c r="AY235" s="200" t="s">
        <v>126</v>
      </c>
    </row>
    <row r="236" spans="2:65" s="1" customFormat="1" ht="31.5" customHeight="1">
      <c r="B236" s="34"/>
      <c r="C236" s="177" t="s">
        <v>246</v>
      </c>
      <c r="D236" s="177" t="s">
        <v>128</v>
      </c>
      <c r="E236" s="178" t="s">
        <v>247</v>
      </c>
      <c r="F236" s="179" t="s">
        <v>248</v>
      </c>
      <c r="G236" s="180" t="s">
        <v>162</v>
      </c>
      <c r="H236" s="181">
        <v>10</v>
      </c>
      <c r="I236" s="182"/>
      <c r="J236" s="183">
        <f>ROUND(I236*H236,2)</f>
        <v>0</v>
      </c>
      <c r="K236" s="179" t="s">
        <v>132</v>
      </c>
      <c r="L236" s="54"/>
      <c r="M236" s="184" t="s">
        <v>36</v>
      </c>
      <c r="N236" s="185" t="s">
        <v>50</v>
      </c>
      <c r="O236" s="35"/>
      <c r="P236" s="186">
        <f>O236*H236</f>
        <v>0</v>
      </c>
      <c r="Q236" s="186">
        <v>0.0019</v>
      </c>
      <c r="R236" s="186">
        <f>Q236*H236</f>
        <v>0.019</v>
      </c>
      <c r="S236" s="186">
        <v>0</v>
      </c>
      <c r="T236" s="187">
        <f>S236*H236</f>
        <v>0</v>
      </c>
      <c r="AR236" s="16" t="s">
        <v>140</v>
      </c>
      <c r="AT236" s="16" t="s">
        <v>128</v>
      </c>
      <c r="AU236" s="16" t="s">
        <v>22</v>
      </c>
      <c r="AY236" s="16" t="s">
        <v>126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6" t="s">
        <v>23</v>
      </c>
      <c r="BK236" s="188">
        <f>ROUND(I236*H236,2)</f>
        <v>0</v>
      </c>
      <c r="BL236" s="16" t="s">
        <v>140</v>
      </c>
      <c r="BM236" s="16" t="s">
        <v>249</v>
      </c>
    </row>
    <row r="237" spans="2:51" s="12" customFormat="1" ht="13.5">
      <c r="B237" s="201"/>
      <c r="C237" s="202"/>
      <c r="D237" s="203" t="s">
        <v>135</v>
      </c>
      <c r="E237" s="204" t="s">
        <v>36</v>
      </c>
      <c r="F237" s="205" t="s">
        <v>250</v>
      </c>
      <c r="G237" s="202"/>
      <c r="H237" s="206" t="s">
        <v>36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135</v>
      </c>
      <c r="AU237" s="212" t="s">
        <v>22</v>
      </c>
      <c r="AV237" s="12" t="s">
        <v>23</v>
      </c>
      <c r="AW237" s="12" t="s">
        <v>43</v>
      </c>
      <c r="AX237" s="12" t="s">
        <v>79</v>
      </c>
      <c r="AY237" s="212" t="s">
        <v>126</v>
      </c>
    </row>
    <row r="238" spans="2:51" s="11" customFormat="1" ht="13.5">
      <c r="B238" s="189"/>
      <c r="C238" s="190"/>
      <c r="D238" s="203" t="s">
        <v>135</v>
      </c>
      <c r="E238" s="213" t="s">
        <v>36</v>
      </c>
      <c r="F238" s="214" t="s">
        <v>28</v>
      </c>
      <c r="G238" s="190"/>
      <c r="H238" s="215">
        <v>10</v>
      </c>
      <c r="I238" s="195"/>
      <c r="J238" s="190"/>
      <c r="K238" s="190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135</v>
      </c>
      <c r="AU238" s="200" t="s">
        <v>22</v>
      </c>
      <c r="AV238" s="11" t="s">
        <v>22</v>
      </c>
      <c r="AW238" s="11" t="s">
        <v>43</v>
      </c>
      <c r="AX238" s="11" t="s">
        <v>79</v>
      </c>
      <c r="AY238" s="200" t="s">
        <v>126</v>
      </c>
    </row>
    <row r="239" spans="2:63" s="10" customFormat="1" ht="29.85" customHeight="1">
      <c r="B239" s="160"/>
      <c r="C239" s="161"/>
      <c r="D239" s="174" t="s">
        <v>78</v>
      </c>
      <c r="E239" s="175" t="s">
        <v>140</v>
      </c>
      <c r="F239" s="175" t="s">
        <v>251</v>
      </c>
      <c r="G239" s="161"/>
      <c r="H239" s="161"/>
      <c r="I239" s="164"/>
      <c r="J239" s="176">
        <f>BK239</f>
        <v>0</v>
      </c>
      <c r="K239" s="161"/>
      <c r="L239" s="166"/>
      <c r="M239" s="167"/>
      <c r="N239" s="168"/>
      <c r="O239" s="168"/>
      <c r="P239" s="169">
        <f>SUM(P240:P253)</f>
        <v>0</v>
      </c>
      <c r="Q239" s="168"/>
      <c r="R239" s="169">
        <f>SUM(R240:R253)</f>
        <v>0</v>
      </c>
      <c r="S239" s="168"/>
      <c r="T239" s="170">
        <f>SUM(T240:T253)</f>
        <v>0</v>
      </c>
      <c r="AR239" s="171" t="s">
        <v>23</v>
      </c>
      <c r="AT239" s="172" t="s">
        <v>78</v>
      </c>
      <c r="AU239" s="172" t="s">
        <v>23</v>
      </c>
      <c r="AY239" s="171" t="s">
        <v>126</v>
      </c>
      <c r="BK239" s="173">
        <f>SUM(BK240:BK253)</f>
        <v>0</v>
      </c>
    </row>
    <row r="240" spans="2:65" s="1" customFormat="1" ht="22.5" customHeight="1">
      <c r="B240" s="34"/>
      <c r="C240" s="177" t="s">
        <v>7</v>
      </c>
      <c r="D240" s="177" t="s">
        <v>128</v>
      </c>
      <c r="E240" s="178" t="s">
        <v>252</v>
      </c>
      <c r="F240" s="179" t="s">
        <v>253</v>
      </c>
      <c r="G240" s="180" t="s">
        <v>152</v>
      </c>
      <c r="H240" s="181">
        <v>15.515</v>
      </c>
      <c r="I240" s="182"/>
      <c r="J240" s="183">
        <f>ROUND(I240*H240,2)</f>
        <v>0</v>
      </c>
      <c r="K240" s="179" t="s">
        <v>132</v>
      </c>
      <c r="L240" s="54"/>
      <c r="M240" s="184" t="s">
        <v>36</v>
      </c>
      <c r="N240" s="185" t="s">
        <v>50</v>
      </c>
      <c r="O240" s="35"/>
      <c r="P240" s="186">
        <f>O240*H240</f>
        <v>0</v>
      </c>
      <c r="Q240" s="186">
        <v>0</v>
      </c>
      <c r="R240" s="186">
        <f>Q240*H240</f>
        <v>0</v>
      </c>
      <c r="S240" s="186">
        <v>0</v>
      </c>
      <c r="T240" s="187">
        <f>S240*H240</f>
        <v>0</v>
      </c>
      <c r="AR240" s="16" t="s">
        <v>140</v>
      </c>
      <c r="AT240" s="16" t="s">
        <v>128</v>
      </c>
      <c r="AU240" s="16" t="s">
        <v>22</v>
      </c>
      <c r="AY240" s="16" t="s">
        <v>126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6" t="s">
        <v>23</v>
      </c>
      <c r="BK240" s="188">
        <f>ROUND(I240*H240,2)</f>
        <v>0</v>
      </c>
      <c r="BL240" s="16" t="s">
        <v>140</v>
      </c>
      <c r="BM240" s="16" t="s">
        <v>254</v>
      </c>
    </row>
    <row r="241" spans="2:51" s="12" customFormat="1" ht="13.5">
      <c r="B241" s="201"/>
      <c r="C241" s="202"/>
      <c r="D241" s="203" t="s">
        <v>135</v>
      </c>
      <c r="E241" s="204" t="s">
        <v>36</v>
      </c>
      <c r="F241" s="205" t="s">
        <v>182</v>
      </c>
      <c r="G241" s="202"/>
      <c r="H241" s="206" t="s">
        <v>36</v>
      </c>
      <c r="I241" s="207"/>
      <c r="J241" s="202"/>
      <c r="K241" s="202"/>
      <c r="L241" s="208"/>
      <c r="M241" s="209"/>
      <c r="N241" s="210"/>
      <c r="O241" s="210"/>
      <c r="P241" s="210"/>
      <c r="Q241" s="210"/>
      <c r="R241" s="210"/>
      <c r="S241" s="210"/>
      <c r="T241" s="211"/>
      <c r="AT241" s="212" t="s">
        <v>135</v>
      </c>
      <c r="AU241" s="212" t="s">
        <v>22</v>
      </c>
      <c r="AV241" s="12" t="s">
        <v>23</v>
      </c>
      <c r="AW241" s="12" t="s">
        <v>43</v>
      </c>
      <c r="AX241" s="12" t="s">
        <v>79</v>
      </c>
      <c r="AY241" s="212" t="s">
        <v>126</v>
      </c>
    </row>
    <row r="242" spans="2:51" s="11" customFormat="1" ht="13.5">
      <c r="B242" s="189"/>
      <c r="C242" s="190"/>
      <c r="D242" s="203" t="s">
        <v>135</v>
      </c>
      <c r="E242" s="213" t="s">
        <v>36</v>
      </c>
      <c r="F242" s="214" t="s">
        <v>255</v>
      </c>
      <c r="G242" s="190"/>
      <c r="H242" s="215">
        <v>0.563</v>
      </c>
      <c r="I242" s="195"/>
      <c r="J242" s="190"/>
      <c r="K242" s="190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135</v>
      </c>
      <c r="AU242" s="200" t="s">
        <v>22</v>
      </c>
      <c r="AV242" s="11" t="s">
        <v>22</v>
      </c>
      <c r="AW242" s="11" t="s">
        <v>43</v>
      </c>
      <c r="AX242" s="11" t="s">
        <v>79</v>
      </c>
      <c r="AY242" s="200" t="s">
        <v>126</v>
      </c>
    </row>
    <row r="243" spans="2:51" s="11" customFormat="1" ht="13.5">
      <c r="B243" s="189"/>
      <c r="C243" s="190"/>
      <c r="D243" s="203" t="s">
        <v>135</v>
      </c>
      <c r="E243" s="213" t="s">
        <v>36</v>
      </c>
      <c r="F243" s="214" t="s">
        <v>256</v>
      </c>
      <c r="G243" s="190"/>
      <c r="H243" s="215">
        <v>1</v>
      </c>
      <c r="I243" s="195"/>
      <c r="J243" s="190"/>
      <c r="K243" s="190"/>
      <c r="L243" s="196"/>
      <c r="M243" s="197"/>
      <c r="N243" s="198"/>
      <c r="O243" s="198"/>
      <c r="P243" s="198"/>
      <c r="Q243" s="198"/>
      <c r="R243" s="198"/>
      <c r="S243" s="198"/>
      <c r="T243" s="199"/>
      <c r="AT243" s="200" t="s">
        <v>135</v>
      </c>
      <c r="AU243" s="200" t="s">
        <v>22</v>
      </c>
      <c r="AV243" s="11" t="s">
        <v>22</v>
      </c>
      <c r="AW243" s="11" t="s">
        <v>43</v>
      </c>
      <c r="AX243" s="11" t="s">
        <v>79</v>
      </c>
      <c r="AY243" s="200" t="s">
        <v>126</v>
      </c>
    </row>
    <row r="244" spans="2:51" s="11" customFormat="1" ht="13.5">
      <c r="B244" s="189"/>
      <c r="C244" s="190"/>
      <c r="D244" s="203" t="s">
        <v>135</v>
      </c>
      <c r="E244" s="213" t="s">
        <v>36</v>
      </c>
      <c r="F244" s="214" t="s">
        <v>256</v>
      </c>
      <c r="G244" s="190"/>
      <c r="H244" s="215">
        <v>1</v>
      </c>
      <c r="I244" s="195"/>
      <c r="J244" s="190"/>
      <c r="K244" s="190"/>
      <c r="L244" s="196"/>
      <c r="M244" s="197"/>
      <c r="N244" s="198"/>
      <c r="O244" s="198"/>
      <c r="P244" s="198"/>
      <c r="Q244" s="198"/>
      <c r="R244" s="198"/>
      <c r="S244" s="198"/>
      <c r="T244" s="199"/>
      <c r="AT244" s="200" t="s">
        <v>135</v>
      </c>
      <c r="AU244" s="200" t="s">
        <v>22</v>
      </c>
      <c r="AV244" s="11" t="s">
        <v>22</v>
      </c>
      <c r="AW244" s="11" t="s">
        <v>43</v>
      </c>
      <c r="AX244" s="11" t="s">
        <v>79</v>
      </c>
      <c r="AY244" s="200" t="s">
        <v>126</v>
      </c>
    </row>
    <row r="245" spans="2:51" s="11" customFormat="1" ht="13.5">
      <c r="B245" s="189"/>
      <c r="C245" s="190"/>
      <c r="D245" s="203" t="s">
        <v>135</v>
      </c>
      <c r="E245" s="213" t="s">
        <v>36</v>
      </c>
      <c r="F245" s="214" t="s">
        <v>256</v>
      </c>
      <c r="G245" s="190"/>
      <c r="H245" s="215">
        <v>1</v>
      </c>
      <c r="I245" s="195"/>
      <c r="J245" s="190"/>
      <c r="K245" s="190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135</v>
      </c>
      <c r="AU245" s="200" t="s">
        <v>22</v>
      </c>
      <c r="AV245" s="11" t="s">
        <v>22</v>
      </c>
      <c r="AW245" s="11" t="s">
        <v>43</v>
      </c>
      <c r="AX245" s="11" t="s">
        <v>79</v>
      </c>
      <c r="AY245" s="200" t="s">
        <v>126</v>
      </c>
    </row>
    <row r="246" spans="2:51" s="12" customFormat="1" ht="13.5">
      <c r="B246" s="201"/>
      <c r="C246" s="202"/>
      <c r="D246" s="203" t="s">
        <v>135</v>
      </c>
      <c r="E246" s="204" t="s">
        <v>36</v>
      </c>
      <c r="F246" s="205" t="s">
        <v>188</v>
      </c>
      <c r="G246" s="202"/>
      <c r="H246" s="206" t="s">
        <v>36</v>
      </c>
      <c r="I246" s="207"/>
      <c r="J246" s="202"/>
      <c r="K246" s="202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135</v>
      </c>
      <c r="AU246" s="212" t="s">
        <v>22</v>
      </c>
      <c r="AV246" s="12" t="s">
        <v>23</v>
      </c>
      <c r="AW246" s="12" t="s">
        <v>43</v>
      </c>
      <c r="AX246" s="12" t="s">
        <v>79</v>
      </c>
      <c r="AY246" s="212" t="s">
        <v>126</v>
      </c>
    </row>
    <row r="247" spans="2:51" s="11" customFormat="1" ht="13.5">
      <c r="B247" s="189"/>
      <c r="C247" s="190"/>
      <c r="D247" s="203" t="s">
        <v>135</v>
      </c>
      <c r="E247" s="213" t="s">
        <v>36</v>
      </c>
      <c r="F247" s="214" t="s">
        <v>257</v>
      </c>
      <c r="G247" s="190"/>
      <c r="H247" s="215">
        <v>5.2</v>
      </c>
      <c r="I247" s="195"/>
      <c r="J247" s="190"/>
      <c r="K247" s="190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135</v>
      </c>
      <c r="AU247" s="200" t="s">
        <v>22</v>
      </c>
      <c r="AV247" s="11" t="s">
        <v>22</v>
      </c>
      <c r="AW247" s="11" t="s">
        <v>43</v>
      </c>
      <c r="AX247" s="11" t="s">
        <v>79</v>
      </c>
      <c r="AY247" s="200" t="s">
        <v>126</v>
      </c>
    </row>
    <row r="248" spans="2:51" s="11" customFormat="1" ht="13.5">
      <c r="B248" s="189"/>
      <c r="C248" s="190"/>
      <c r="D248" s="203" t="s">
        <v>135</v>
      </c>
      <c r="E248" s="213" t="s">
        <v>36</v>
      </c>
      <c r="F248" s="214" t="s">
        <v>258</v>
      </c>
      <c r="G248" s="190"/>
      <c r="H248" s="215">
        <v>2.956</v>
      </c>
      <c r="I248" s="195"/>
      <c r="J248" s="190"/>
      <c r="K248" s="190"/>
      <c r="L248" s="196"/>
      <c r="M248" s="197"/>
      <c r="N248" s="198"/>
      <c r="O248" s="198"/>
      <c r="P248" s="198"/>
      <c r="Q248" s="198"/>
      <c r="R248" s="198"/>
      <c r="S248" s="198"/>
      <c r="T248" s="199"/>
      <c r="AT248" s="200" t="s">
        <v>135</v>
      </c>
      <c r="AU248" s="200" t="s">
        <v>22</v>
      </c>
      <c r="AV248" s="11" t="s">
        <v>22</v>
      </c>
      <c r="AW248" s="11" t="s">
        <v>43</v>
      </c>
      <c r="AX248" s="11" t="s">
        <v>79</v>
      </c>
      <c r="AY248" s="200" t="s">
        <v>126</v>
      </c>
    </row>
    <row r="249" spans="2:51" s="11" customFormat="1" ht="13.5">
      <c r="B249" s="189"/>
      <c r="C249" s="190"/>
      <c r="D249" s="203" t="s">
        <v>135</v>
      </c>
      <c r="E249" s="213" t="s">
        <v>36</v>
      </c>
      <c r="F249" s="214" t="s">
        <v>259</v>
      </c>
      <c r="G249" s="190"/>
      <c r="H249" s="215">
        <v>1.874</v>
      </c>
      <c r="I249" s="195"/>
      <c r="J249" s="190"/>
      <c r="K249" s="190"/>
      <c r="L249" s="196"/>
      <c r="M249" s="197"/>
      <c r="N249" s="198"/>
      <c r="O249" s="198"/>
      <c r="P249" s="198"/>
      <c r="Q249" s="198"/>
      <c r="R249" s="198"/>
      <c r="S249" s="198"/>
      <c r="T249" s="199"/>
      <c r="AT249" s="200" t="s">
        <v>135</v>
      </c>
      <c r="AU249" s="200" t="s">
        <v>22</v>
      </c>
      <c r="AV249" s="11" t="s">
        <v>22</v>
      </c>
      <c r="AW249" s="11" t="s">
        <v>43</v>
      </c>
      <c r="AX249" s="11" t="s">
        <v>79</v>
      </c>
      <c r="AY249" s="200" t="s">
        <v>126</v>
      </c>
    </row>
    <row r="250" spans="2:51" s="11" customFormat="1" ht="13.5">
      <c r="B250" s="189"/>
      <c r="C250" s="190"/>
      <c r="D250" s="203" t="s">
        <v>135</v>
      </c>
      <c r="E250" s="213" t="s">
        <v>36</v>
      </c>
      <c r="F250" s="214" t="s">
        <v>260</v>
      </c>
      <c r="G250" s="190"/>
      <c r="H250" s="215">
        <v>0.696</v>
      </c>
      <c r="I250" s="195"/>
      <c r="J250" s="190"/>
      <c r="K250" s="190"/>
      <c r="L250" s="196"/>
      <c r="M250" s="197"/>
      <c r="N250" s="198"/>
      <c r="O250" s="198"/>
      <c r="P250" s="198"/>
      <c r="Q250" s="198"/>
      <c r="R250" s="198"/>
      <c r="S250" s="198"/>
      <c r="T250" s="199"/>
      <c r="AT250" s="200" t="s">
        <v>135</v>
      </c>
      <c r="AU250" s="200" t="s">
        <v>22</v>
      </c>
      <c r="AV250" s="11" t="s">
        <v>22</v>
      </c>
      <c r="AW250" s="11" t="s">
        <v>43</v>
      </c>
      <c r="AX250" s="11" t="s">
        <v>79</v>
      </c>
      <c r="AY250" s="200" t="s">
        <v>126</v>
      </c>
    </row>
    <row r="251" spans="2:51" s="11" customFormat="1" ht="13.5">
      <c r="B251" s="189"/>
      <c r="C251" s="190"/>
      <c r="D251" s="203" t="s">
        <v>135</v>
      </c>
      <c r="E251" s="213" t="s">
        <v>36</v>
      </c>
      <c r="F251" s="214" t="s">
        <v>261</v>
      </c>
      <c r="G251" s="190"/>
      <c r="H251" s="215">
        <v>0.12</v>
      </c>
      <c r="I251" s="195"/>
      <c r="J251" s="190"/>
      <c r="K251" s="190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135</v>
      </c>
      <c r="AU251" s="200" t="s">
        <v>22</v>
      </c>
      <c r="AV251" s="11" t="s">
        <v>22</v>
      </c>
      <c r="AW251" s="11" t="s">
        <v>43</v>
      </c>
      <c r="AX251" s="11" t="s">
        <v>79</v>
      </c>
      <c r="AY251" s="200" t="s">
        <v>126</v>
      </c>
    </row>
    <row r="252" spans="2:51" s="11" customFormat="1" ht="13.5">
      <c r="B252" s="189"/>
      <c r="C252" s="190"/>
      <c r="D252" s="203" t="s">
        <v>135</v>
      </c>
      <c r="E252" s="213" t="s">
        <v>36</v>
      </c>
      <c r="F252" s="214" t="s">
        <v>262</v>
      </c>
      <c r="G252" s="190"/>
      <c r="H252" s="215">
        <v>0.48</v>
      </c>
      <c r="I252" s="195"/>
      <c r="J252" s="190"/>
      <c r="K252" s="190"/>
      <c r="L252" s="196"/>
      <c r="M252" s="197"/>
      <c r="N252" s="198"/>
      <c r="O252" s="198"/>
      <c r="P252" s="198"/>
      <c r="Q252" s="198"/>
      <c r="R252" s="198"/>
      <c r="S252" s="198"/>
      <c r="T252" s="199"/>
      <c r="AT252" s="200" t="s">
        <v>135</v>
      </c>
      <c r="AU252" s="200" t="s">
        <v>22</v>
      </c>
      <c r="AV252" s="11" t="s">
        <v>22</v>
      </c>
      <c r="AW252" s="11" t="s">
        <v>43</v>
      </c>
      <c r="AX252" s="11" t="s">
        <v>79</v>
      </c>
      <c r="AY252" s="200" t="s">
        <v>126</v>
      </c>
    </row>
    <row r="253" spans="2:51" s="11" customFormat="1" ht="13.5">
      <c r="B253" s="189"/>
      <c r="C253" s="190"/>
      <c r="D253" s="203" t="s">
        <v>135</v>
      </c>
      <c r="E253" s="213" t="s">
        <v>36</v>
      </c>
      <c r="F253" s="214" t="s">
        <v>263</v>
      </c>
      <c r="G253" s="190"/>
      <c r="H253" s="215">
        <v>0.626</v>
      </c>
      <c r="I253" s="195"/>
      <c r="J253" s="190"/>
      <c r="K253" s="190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135</v>
      </c>
      <c r="AU253" s="200" t="s">
        <v>22</v>
      </c>
      <c r="AV253" s="11" t="s">
        <v>22</v>
      </c>
      <c r="AW253" s="11" t="s">
        <v>43</v>
      </c>
      <c r="AX253" s="11" t="s">
        <v>79</v>
      </c>
      <c r="AY253" s="200" t="s">
        <v>126</v>
      </c>
    </row>
    <row r="254" spans="2:63" s="10" customFormat="1" ht="29.85" customHeight="1">
      <c r="B254" s="160"/>
      <c r="C254" s="161"/>
      <c r="D254" s="174" t="s">
        <v>78</v>
      </c>
      <c r="E254" s="175" t="s">
        <v>155</v>
      </c>
      <c r="F254" s="175" t="s">
        <v>264</v>
      </c>
      <c r="G254" s="161"/>
      <c r="H254" s="161"/>
      <c r="I254" s="164"/>
      <c r="J254" s="176">
        <f>BK254</f>
        <v>0</v>
      </c>
      <c r="K254" s="161"/>
      <c r="L254" s="166"/>
      <c r="M254" s="167"/>
      <c r="N254" s="168"/>
      <c r="O254" s="168"/>
      <c r="P254" s="169">
        <f>SUM(P255:P260)</f>
        <v>0</v>
      </c>
      <c r="Q254" s="168"/>
      <c r="R254" s="169">
        <f>SUM(R255:R260)</f>
        <v>6.7620000000000005</v>
      </c>
      <c r="S254" s="168"/>
      <c r="T254" s="170">
        <f>SUM(T255:T260)</f>
        <v>0</v>
      </c>
      <c r="AR254" s="171" t="s">
        <v>23</v>
      </c>
      <c r="AT254" s="172" t="s">
        <v>78</v>
      </c>
      <c r="AU254" s="172" t="s">
        <v>23</v>
      </c>
      <c r="AY254" s="171" t="s">
        <v>126</v>
      </c>
      <c r="BK254" s="173">
        <f>SUM(BK255:BK260)</f>
        <v>0</v>
      </c>
    </row>
    <row r="255" spans="2:65" s="1" customFormat="1" ht="44.25" customHeight="1">
      <c r="B255" s="34"/>
      <c r="C255" s="177" t="s">
        <v>265</v>
      </c>
      <c r="D255" s="177" t="s">
        <v>128</v>
      </c>
      <c r="E255" s="178" t="s">
        <v>266</v>
      </c>
      <c r="F255" s="179" t="s">
        <v>267</v>
      </c>
      <c r="G255" s="180" t="s">
        <v>139</v>
      </c>
      <c r="H255" s="181">
        <v>34.5</v>
      </c>
      <c r="I255" s="182"/>
      <c r="J255" s="183">
        <f>ROUND(I255*H255,2)</f>
        <v>0</v>
      </c>
      <c r="K255" s="179" t="s">
        <v>147</v>
      </c>
      <c r="L255" s="54"/>
      <c r="M255" s="184" t="s">
        <v>36</v>
      </c>
      <c r="N255" s="185" t="s">
        <v>50</v>
      </c>
      <c r="O255" s="35"/>
      <c r="P255" s="186">
        <f>O255*H255</f>
        <v>0</v>
      </c>
      <c r="Q255" s="186">
        <v>0.101</v>
      </c>
      <c r="R255" s="186">
        <f>Q255*H255</f>
        <v>3.4845</v>
      </c>
      <c r="S255" s="186">
        <v>0</v>
      </c>
      <c r="T255" s="187">
        <f>S255*H255</f>
        <v>0</v>
      </c>
      <c r="AR255" s="16" t="s">
        <v>140</v>
      </c>
      <c r="AT255" s="16" t="s">
        <v>128</v>
      </c>
      <c r="AU255" s="16" t="s">
        <v>22</v>
      </c>
      <c r="AY255" s="16" t="s">
        <v>126</v>
      </c>
      <c r="BE255" s="188">
        <f>IF(N255="základní",J255,0)</f>
        <v>0</v>
      </c>
      <c r="BF255" s="188">
        <f>IF(N255="snížená",J255,0)</f>
        <v>0</v>
      </c>
      <c r="BG255" s="188">
        <f>IF(N255="zákl. přenesená",J255,0)</f>
        <v>0</v>
      </c>
      <c r="BH255" s="188">
        <f>IF(N255="sníž. přenesená",J255,0)</f>
        <v>0</v>
      </c>
      <c r="BI255" s="188">
        <f>IF(N255="nulová",J255,0)</f>
        <v>0</v>
      </c>
      <c r="BJ255" s="16" t="s">
        <v>23</v>
      </c>
      <c r="BK255" s="188">
        <f>ROUND(I255*H255,2)</f>
        <v>0</v>
      </c>
      <c r="BL255" s="16" t="s">
        <v>140</v>
      </c>
      <c r="BM255" s="16" t="s">
        <v>268</v>
      </c>
    </row>
    <row r="256" spans="2:51" s="12" customFormat="1" ht="13.5">
      <c r="B256" s="201"/>
      <c r="C256" s="202"/>
      <c r="D256" s="203" t="s">
        <v>135</v>
      </c>
      <c r="E256" s="204" t="s">
        <v>36</v>
      </c>
      <c r="F256" s="205" t="s">
        <v>142</v>
      </c>
      <c r="G256" s="202"/>
      <c r="H256" s="206" t="s">
        <v>36</v>
      </c>
      <c r="I256" s="207"/>
      <c r="J256" s="202"/>
      <c r="K256" s="202"/>
      <c r="L256" s="208"/>
      <c r="M256" s="209"/>
      <c r="N256" s="210"/>
      <c r="O256" s="210"/>
      <c r="P256" s="210"/>
      <c r="Q256" s="210"/>
      <c r="R256" s="210"/>
      <c r="S256" s="210"/>
      <c r="T256" s="211"/>
      <c r="AT256" s="212" t="s">
        <v>135</v>
      </c>
      <c r="AU256" s="212" t="s">
        <v>22</v>
      </c>
      <c r="AV256" s="12" t="s">
        <v>23</v>
      </c>
      <c r="AW256" s="12" t="s">
        <v>43</v>
      </c>
      <c r="AX256" s="12" t="s">
        <v>79</v>
      </c>
      <c r="AY256" s="212" t="s">
        <v>126</v>
      </c>
    </row>
    <row r="257" spans="2:51" s="11" customFormat="1" ht="13.5">
      <c r="B257" s="189"/>
      <c r="C257" s="190"/>
      <c r="D257" s="191" t="s">
        <v>135</v>
      </c>
      <c r="E257" s="192" t="s">
        <v>36</v>
      </c>
      <c r="F257" s="193" t="s">
        <v>143</v>
      </c>
      <c r="G257" s="190"/>
      <c r="H257" s="194">
        <v>34.5</v>
      </c>
      <c r="I257" s="195"/>
      <c r="J257" s="190"/>
      <c r="K257" s="190"/>
      <c r="L257" s="196"/>
      <c r="M257" s="197"/>
      <c r="N257" s="198"/>
      <c r="O257" s="198"/>
      <c r="P257" s="198"/>
      <c r="Q257" s="198"/>
      <c r="R257" s="198"/>
      <c r="S257" s="198"/>
      <c r="T257" s="199"/>
      <c r="AT257" s="200" t="s">
        <v>135</v>
      </c>
      <c r="AU257" s="200" t="s">
        <v>22</v>
      </c>
      <c r="AV257" s="11" t="s">
        <v>22</v>
      </c>
      <c r="AW257" s="11" t="s">
        <v>43</v>
      </c>
      <c r="AX257" s="11" t="s">
        <v>79</v>
      </c>
      <c r="AY257" s="200" t="s">
        <v>126</v>
      </c>
    </row>
    <row r="258" spans="2:65" s="1" customFormat="1" ht="22.5" customHeight="1">
      <c r="B258" s="34"/>
      <c r="C258" s="216" t="s">
        <v>269</v>
      </c>
      <c r="D258" s="216" t="s">
        <v>240</v>
      </c>
      <c r="E258" s="217" t="s">
        <v>270</v>
      </c>
      <c r="F258" s="218" t="s">
        <v>271</v>
      </c>
      <c r="G258" s="219" t="s">
        <v>139</v>
      </c>
      <c r="H258" s="220">
        <v>34.5</v>
      </c>
      <c r="I258" s="221"/>
      <c r="J258" s="222">
        <f>ROUND(I258*H258,2)</f>
        <v>0</v>
      </c>
      <c r="K258" s="218" t="s">
        <v>147</v>
      </c>
      <c r="L258" s="223"/>
      <c r="M258" s="224" t="s">
        <v>36</v>
      </c>
      <c r="N258" s="225" t="s">
        <v>50</v>
      </c>
      <c r="O258" s="35"/>
      <c r="P258" s="186">
        <f>O258*H258</f>
        <v>0</v>
      </c>
      <c r="Q258" s="186">
        <v>0.095</v>
      </c>
      <c r="R258" s="186">
        <f>Q258*H258</f>
        <v>3.2775</v>
      </c>
      <c r="S258" s="186">
        <v>0</v>
      </c>
      <c r="T258" s="187">
        <f>S258*H258</f>
        <v>0</v>
      </c>
      <c r="AR258" s="16" t="s">
        <v>171</v>
      </c>
      <c r="AT258" s="16" t="s">
        <v>240</v>
      </c>
      <c r="AU258" s="16" t="s">
        <v>22</v>
      </c>
      <c r="AY258" s="16" t="s">
        <v>126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6" t="s">
        <v>23</v>
      </c>
      <c r="BK258" s="188">
        <f>ROUND(I258*H258,2)</f>
        <v>0</v>
      </c>
      <c r="BL258" s="16" t="s">
        <v>140</v>
      </c>
      <c r="BM258" s="16" t="s">
        <v>272</v>
      </c>
    </row>
    <row r="259" spans="2:51" s="12" customFormat="1" ht="13.5">
      <c r="B259" s="201"/>
      <c r="C259" s="202"/>
      <c r="D259" s="203" t="s">
        <v>135</v>
      </c>
      <c r="E259" s="204" t="s">
        <v>36</v>
      </c>
      <c r="F259" s="205" t="s">
        <v>142</v>
      </c>
      <c r="G259" s="202"/>
      <c r="H259" s="206" t="s">
        <v>36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135</v>
      </c>
      <c r="AU259" s="212" t="s">
        <v>22</v>
      </c>
      <c r="AV259" s="12" t="s">
        <v>23</v>
      </c>
      <c r="AW259" s="12" t="s">
        <v>43</v>
      </c>
      <c r="AX259" s="12" t="s">
        <v>79</v>
      </c>
      <c r="AY259" s="212" t="s">
        <v>126</v>
      </c>
    </row>
    <row r="260" spans="2:51" s="11" customFormat="1" ht="13.5">
      <c r="B260" s="189"/>
      <c r="C260" s="190"/>
      <c r="D260" s="203" t="s">
        <v>135</v>
      </c>
      <c r="E260" s="213" t="s">
        <v>36</v>
      </c>
      <c r="F260" s="214" t="s">
        <v>143</v>
      </c>
      <c r="G260" s="190"/>
      <c r="H260" s="215">
        <v>34.5</v>
      </c>
      <c r="I260" s="195"/>
      <c r="J260" s="190"/>
      <c r="K260" s="190"/>
      <c r="L260" s="196"/>
      <c r="M260" s="197"/>
      <c r="N260" s="198"/>
      <c r="O260" s="198"/>
      <c r="P260" s="198"/>
      <c r="Q260" s="198"/>
      <c r="R260" s="198"/>
      <c r="S260" s="198"/>
      <c r="T260" s="199"/>
      <c r="AT260" s="200" t="s">
        <v>135</v>
      </c>
      <c r="AU260" s="200" t="s">
        <v>22</v>
      </c>
      <c r="AV260" s="11" t="s">
        <v>22</v>
      </c>
      <c r="AW260" s="11" t="s">
        <v>43</v>
      </c>
      <c r="AX260" s="11" t="s">
        <v>79</v>
      </c>
      <c r="AY260" s="200" t="s">
        <v>126</v>
      </c>
    </row>
    <row r="261" spans="2:63" s="10" customFormat="1" ht="29.85" customHeight="1">
      <c r="B261" s="160"/>
      <c r="C261" s="161"/>
      <c r="D261" s="174" t="s">
        <v>78</v>
      </c>
      <c r="E261" s="175" t="s">
        <v>159</v>
      </c>
      <c r="F261" s="175" t="s">
        <v>273</v>
      </c>
      <c r="G261" s="161"/>
      <c r="H261" s="161"/>
      <c r="I261" s="164"/>
      <c r="J261" s="176">
        <f>BK261</f>
        <v>0</v>
      </c>
      <c r="K261" s="161"/>
      <c r="L261" s="166"/>
      <c r="M261" s="167"/>
      <c r="N261" s="168"/>
      <c r="O261" s="168"/>
      <c r="P261" s="169">
        <f>SUM(P262:P263)</f>
        <v>0</v>
      </c>
      <c r="Q261" s="168"/>
      <c r="R261" s="169">
        <f>SUM(R262:R263)</f>
        <v>0.0057599999999999995</v>
      </c>
      <c r="S261" s="168"/>
      <c r="T261" s="170">
        <f>SUM(T262:T263)</f>
        <v>0</v>
      </c>
      <c r="AR261" s="171" t="s">
        <v>23</v>
      </c>
      <c r="AT261" s="172" t="s">
        <v>78</v>
      </c>
      <c r="AU261" s="172" t="s">
        <v>23</v>
      </c>
      <c r="AY261" s="171" t="s">
        <v>126</v>
      </c>
      <c r="BK261" s="173">
        <f>SUM(BK262:BK263)</f>
        <v>0</v>
      </c>
    </row>
    <row r="262" spans="2:65" s="1" customFormat="1" ht="31.5" customHeight="1">
      <c r="B262" s="34"/>
      <c r="C262" s="177" t="s">
        <v>274</v>
      </c>
      <c r="D262" s="177" t="s">
        <v>128</v>
      </c>
      <c r="E262" s="178" t="s">
        <v>275</v>
      </c>
      <c r="F262" s="179" t="s">
        <v>276</v>
      </c>
      <c r="G262" s="180" t="s">
        <v>139</v>
      </c>
      <c r="H262" s="181">
        <v>0.72</v>
      </c>
      <c r="I262" s="182"/>
      <c r="J262" s="183">
        <f>ROUND(I262*H262,2)</f>
        <v>0</v>
      </c>
      <c r="K262" s="179" t="s">
        <v>132</v>
      </c>
      <c r="L262" s="54"/>
      <c r="M262" s="184" t="s">
        <v>36</v>
      </c>
      <c r="N262" s="185" t="s">
        <v>50</v>
      </c>
      <c r="O262" s="35"/>
      <c r="P262" s="186">
        <f>O262*H262</f>
        <v>0</v>
      </c>
      <c r="Q262" s="186">
        <v>0.008</v>
      </c>
      <c r="R262" s="186">
        <f>Q262*H262</f>
        <v>0.0057599999999999995</v>
      </c>
      <c r="S262" s="186">
        <v>0</v>
      </c>
      <c r="T262" s="187">
        <f>S262*H262</f>
        <v>0</v>
      </c>
      <c r="AR262" s="16" t="s">
        <v>140</v>
      </c>
      <c r="AT262" s="16" t="s">
        <v>128</v>
      </c>
      <c r="AU262" s="16" t="s">
        <v>22</v>
      </c>
      <c r="AY262" s="16" t="s">
        <v>126</v>
      </c>
      <c r="BE262" s="188">
        <f>IF(N262="základní",J262,0)</f>
        <v>0</v>
      </c>
      <c r="BF262" s="188">
        <f>IF(N262="snížená",J262,0)</f>
        <v>0</v>
      </c>
      <c r="BG262" s="188">
        <f>IF(N262="zákl. přenesená",J262,0)</f>
        <v>0</v>
      </c>
      <c r="BH262" s="188">
        <f>IF(N262="sníž. přenesená",J262,0)</f>
        <v>0</v>
      </c>
      <c r="BI262" s="188">
        <f>IF(N262="nulová",J262,0)</f>
        <v>0</v>
      </c>
      <c r="BJ262" s="16" t="s">
        <v>23</v>
      </c>
      <c r="BK262" s="188">
        <f>ROUND(I262*H262,2)</f>
        <v>0</v>
      </c>
      <c r="BL262" s="16" t="s">
        <v>140</v>
      </c>
      <c r="BM262" s="16" t="s">
        <v>277</v>
      </c>
    </row>
    <row r="263" spans="2:51" s="11" customFormat="1" ht="13.5">
      <c r="B263" s="189"/>
      <c r="C263" s="190"/>
      <c r="D263" s="203" t="s">
        <v>135</v>
      </c>
      <c r="E263" s="213" t="s">
        <v>36</v>
      </c>
      <c r="F263" s="214" t="s">
        <v>278</v>
      </c>
      <c r="G263" s="190"/>
      <c r="H263" s="215">
        <v>0.72</v>
      </c>
      <c r="I263" s="195"/>
      <c r="J263" s="190"/>
      <c r="K263" s="190"/>
      <c r="L263" s="196"/>
      <c r="M263" s="197"/>
      <c r="N263" s="198"/>
      <c r="O263" s="198"/>
      <c r="P263" s="198"/>
      <c r="Q263" s="198"/>
      <c r="R263" s="198"/>
      <c r="S263" s="198"/>
      <c r="T263" s="199"/>
      <c r="AT263" s="200" t="s">
        <v>135</v>
      </c>
      <c r="AU263" s="200" t="s">
        <v>22</v>
      </c>
      <c r="AV263" s="11" t="s">
        <v>22</v>
      </c>
      <c r="AW263" s="11" t="s">
        <v>43</v>
      </c>
      <c r="AX263" s="11" t="s">
        <v>79</v>
      </c>
      <c r="AY263" s="200" t="s">
        <v>126</v>
      </c>
    </row>
    <row r="264" spans="2:63" s="10" customFormat="1" ht="29.85" customHeight="1">
      <c r="B264" s="160"/>
      <c r="C264" s="161"/>
      <c r="D264" s="174" t="s">
        <v>78</v>
      </c>
      <c r="E264" s="175" t="s">
        <v>171</v>
      </c>
      <c r="F264" s="175" t="s">
        <v>279</v>
      </c>
      <c r="G264" s="161"/>
      <c r="H264" s="161"/>
      <c r="I264" s="164"/>
      <c r="J264" s="176">
        <f>BK264</f>
        <v>0</v>
      </c>
      <c r="K264" s="161"/>
      <c r="L264" s="166"/>
      <c r="M264" s="167"/>
      <c r="N264" s="168"/>
      <c r="O264" s="168"/>
      <c r="P264" s="169">
        <f>SUM(P265:P333)</f>
        <v>0</v>
      </c>
      <c r="Q264" s="168"/>
      <c r="R264" s="169">
        <f>SUM(R265:R333)</f>
        <v>1.7173927600000003</v>
      </c>
      <c r="S264" s="168"/>
      <c r="T264" s="170">
        <f>SUM(T265:T333)</f>
        <v>0</v>
      </c>
      <c r="AR264" s="171" t="s">
        <v>23</v>
      </c>
      <c r="AT264" s="172" t="s">
        <v>78</v>
      </c>
      <c r="AU264" s="172" t="s">
        <v>23</v>
      </c>
      <c r="AY264" s="171" t="s">
        <v>126</v>
      </c>
      <c r="BK264" s="173">
        <f>SUM(BK265:BK333)</f>
        <v>0</v>
      </c>
    </row>
    <row r="265" spans="2:65" s="1" customFormat="1" ht="31.5" customHeight="1">
      <c r="B265" s="34"/>
      <c r="C265" s="177" t="s">
        <v>280</v>
      </c>
      <c r="D265" s="177" t="s">
        <v>128</v>
      </c>
      <c r="E265" s="178" t="s">
        <v>281</v>
      </c>
      <c r="F265" s="179" t="s">
        <v>282</v>
      </c>
      <c r="G265" s="180" t="s">
        <v>162</v>
      </c>
      <c r="H265" s="181">
        <v>15.948</v>
      </c>
      <c r="I265" s="182"/>
      <c r="J265" s="183">
        <f>ROUND(I265*H265,2)</f>
        <v>0</v>
      </c>
      <c r="K265" s="179" t="s">
        <v>147</v>
      </c>
      <c r="L265" s="54"/>
      <c r="M265" s="184" t="s">
        <v>36</v>
      </c>
      <c r="N265" s="185" t="s">
        <v>50</v>
      </c>
      <c r="O265" s="35"/>
      <c r="P265" s="186">
        <f>O265*H265</f>
        <v>0</v>
      </c>
      <c r="Q265" s="186">
        <v>0.00206</v>
      </c>
      <c r="R265" s="186">
        <f>Q265*H265</f>
        <v>0.03285288</v>
      </c>
      <c r="S265" s="186">
        <v>0</v>
      </c>
      <c r="T265" s="187">
        <f>S265*H265</f>
        <v>0</v>
      </c>
      <c r="AR265" s="16" t="s">
        <v>140</v>
      </c>
      <c r="AT265" s="16" t="s">
        <v>128</v>
      </c>
      <c r="AU265" s="16" t="s">
        <v>22</v>
      </c>
      <c r="AY265" s="16" t="s">
        <v>126</v>
      </c>
      <c r="BE265" s="188">
        <f>IF(N265="základní",J265,0)</f>
        <v>0</v>
      </c>
      <c r="BF265" s="188">
        <f>IF(N265="snížená",J265,0)</f>
        <v>0</v>
      </c>
      <c r="BG265" s="188">
        <f>IF(N265="zákl. přenesená",J265,0)</f>
        <v>0</v>
      </c>
      <c r="BH265" s="188">
        <f>IF(N265="sníž. přenesená",J265,0)</f>
        <v>0</v>
      </c>
      <c r="BI265" s="188">
        <f>IF(N265="nulová",J265,0)</f>
        <v>0</v>
      </c>
      <c r="BJ265" s="16" t="s">
        <v>23</v>
      </c>
      <c r="BK265" s="188">
        <f>ROUND(I265*H265,2)</f>
        <v>0</v>
      </c>
      <c r="BL265" s="16" t="s">
        <v>140</v>
      </c>
      <c r="BM265" s="16" t="s">
        <v>283</v>
      </c>
    </row>
    <row r="266" spans="2:51" s="12" customFormat="1" ht="13.5">
      <c r="B266" s="201"/>
      <c r="C266" s="202"/>
      <c r="D266" s="203" t="s">
        <v>135</v>
      </c>
      <c r="E266" s="204" t="s">
        <v>36</v>
      </c>
      <c r="F266" s="205" t="s">
        <v>284</v>
      </c>
      <c r="G266" s="202"/>
      <c r="H266" s="206" t="s">
        <v>36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135</v>
      </c>
      <c r="AU266" s="212" t="s">
        <v>22</v>
      </c>
      <c r="AV266" s="12" t="s">
        <v>23</v>
      </c>
      <c r="AW266" s="12" t="s">
        <v>43</v>
      </c>
      <c r="AX266" s="12" t="s">
        <v>79</v>
      </c>
      <c r="AY266" s="212" t="s">
        <v>126</v>
      </c>
    </row>
    <row r="267" spans="2:51" s="11" customFormat="1" ht="13.5">
      <c r="B267" s="189"/>
      <c r="C267" s="190"/>
      <c r="D267" s="203" t="s">
        <v>135</v>
      </c>
      <c r="E267" s="213" t="s">
        <v>36</v>
      </c>
      <c r="F267" s="214" t="s">
        <v>285</v>
      </c>
      <c r="G267" s="190"/>
      <c r="H267" s="215">
        <v>3.552</v>
      </c>
      <c r="I267" s="195"/>
      <c r="J267" s="190"/>
      <c r="K267" s="190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135</v>
      </c>
      <c r="AU267" s="200" t="s">
        <v>22</v>
      </c>
      <c r="AV267" s="11" t="s">
        <v>22</v>
      </c>
      <c r="AW267" s="11" t="s">
        <v>43</v>
      </c>
      <c r="AX267" s="11" t="s">
        <v>79</v>
      </c>
      <c r="AY267" s="200" t="s">
        <v>126</v>
      </c>
    </row>
    <row r="268" spans="2:51" s="11" customFormat="1" ht="13.5">
      <c r="B268" s="189"/>
      <c r="C268" s="190"/>
      <c r="D268" s="203" t="s">
        <v>135</v>
      </c>
      <c r="E268" s="213" t="s">
        <v>36</v>
      </c>
      <c r="F268" s="214" t="s">
        <v>286</v>
      </c>
      <c r="G268" s="190"/>
      <c r="H268" s="215">
        <v>7.494</v>
      </c>
      <c r="I268" s="195"/>
      <c r="J268" s="190"/>
      <c r="K268" s="190"/>
      <c r="L268" s="196"/>
      <c r="M268" s="197"/>
      <c r="N268" s="198"/>
      <c r="O268" s="198"/>
      <c r="P268" s="198"/>
      <c r="Q268" s="198"/>
      <c r="R268" s="198"/>
      <c r="S268" s="198"/>
      <c r="T268" s="199"/>
      <c r="AT268" s="200" t="s">
        <v>135</v>
      </c>
      <c r="AU268" s="200" t="s">
        <v>22</v>
      </c>
      <c r="AV268" s="11" t="s">
        <v>22</v>
      </c>
      <c r="AW268" s="11" t="s">
        <v>43</v>
      </c>
      <c r="AX268" s="11" t="s">
        <v>79</v>
      </c>
      <c r="AY268" s="200" t="s">
        <v>126</v>
      </c>
    </row>
    <row r="269" spans="2:51" s="11" customFormat="1" ht="13.5">
      <c r="B269" s="189"/>
      <c r="C269" s="190"/>
      <c r="D269" s="203" t="s">
        <v>135</v>
      </c>
      <c r="E269" s="213" t="s">
        <v>36</v>
      </c>
      <c r="F269" s="214" t="s">
        <v>287</v>
      </c>
      <c r="G269" s="190"/>
      <c r="H269" s="215">
        <v>0.48</v>
      </c>
      <c r="I269" s="195"/>
      <c r="J269" s="190"/>
      <c r="K269" s="190"/>
      <c r="L269" s="196"/>
      <c r="M269" s="197"/>
      <c r="N269" s="198"/>
      <c r="O269" s="198"/>
      <c r="P269" s="198"/>
      <c r="Q269" s="198"/>
      <c r="R269" s="198"/>
      <c r="S269" s="198"/>
      <c r="T269" s="199"/>
      <c r="AT269" s="200" t="s">
        <v>135</v>
      </c>
      <c r="AU269" s="200" t="s">
        <v>22</v>
      </c>
      <c r="AV269" s="11" t="s">
        <v>22</v>
      </c>
      <c r="AW269" s="11" t="s">
        <v>43</v>
      </c>
      <c r="AX269" s="11" t="s">
        <v>79</v>
      </c>
      <c r="AY269" s="200" t="s">
        <v>126</v>
      </c>
    </row>
    <row r="270" spans="2:51" s="11" customFormat="1" ht="13.5">
      <c r="B270" s="189"/>
      <c r="C270" s="190"/>
      <c r="D270" s="203" t="s">
        <v>135</v>
      </c>
      <c r="E270" s="213" t="s">
        <v>36</v>
      </c>
      <c r="F270" s="214" t="s">
        <v>288</v>
      </c>
      <c r="G270" s="190"/>
      <c r="H270" s="215">
        <v>1.92</v>
      </c>
      <c r="I270" s="195"/>
      <c r="J270" s="190"/>
      <c r="K270" s="190"/>
      <c r="L270" s="196"/>
      <c r="M270" s="197"/>
      <c r="N270" s="198"/>
      <c r="O270" s="198"/>
      <c r="P270" s="198"/>
      <c r="Q270" s="198"/>
      <c r="R270" s="198"/>
      <c r="S270" s="198"/>
      <c r="T270" s="199"/>
      <c r="AT270" s="200" t="s">
        <v>135</v>
      </c>
      <c r="AU270" s="200" t="s">
        <v>22</v>
      </c>
      <c r="AV270" s="11" t="s">
        <v>22</v>
      </c>
      <c r="AW270" s="11" t="s">
        <v>43</v>
      </c>
      <c r="AX270" s="11" t="s">
        <v>79</v>
      </c>
      <c r="AY270" s="200" t="s">
        <v>126</v>
      </c>
    </row>
    <row r="271" spans="2:51" s="11" customFormat="1" ht="13.5">
      <c r="B271" s="189"/>
      <c r="C271" s="190"/>
      <c r="D271" s="191" t="s">
        <v>135</v>
      </c>
      <c r="E271" s="192" t="s">
        <v>36</v>
      </c>
      <c r="F271" s="193" t="s">
        <v>289</v>
      </c>
      <c r="G271" s="190"/>
      <c r="H271" s="194">
        <v>2.502</v>
      </c>
      <c r="I271" s="195"/>
      <c r="J271" s="190"/>
      <c r="K271" s="190"/>
      <c r="L271" s="196"/>
      <c r="M271" s="197"/>
      <c r="N271" s="198"/>
      <c r="O271" s="198"/>
      <c r="P271" s="198"/>
      <c r="Q271" s="198"/>
      <c r="R271" s="198"/>
      <c r="S271" s="198"/>
      <c r="T271" s="199"/>
      <c r="AT271" s="200" t="s">
        <v>135</v>
      </c>
      <c r="AU271" s="200" t="s">
        <v>22</v>
      </c>
      <c r="AV271" s="11" t="s">
        <v>22</v>
      </c>
      <c r="AW271" s="11" t="s">
        <v>43</v>
      </c>
      <c r="AX271" s="11" t="s">
        <v>79</v>
      </c>
      <c r="AY271" s="200" t="s">
        <v>126</v>
      </c>
    </row>
    <row r="272" spans="2:65" s="1" customFormat="1" ht="31.5" customHeight="1">
      <c r="B272" s="34"/>
      <c r="C272" s="177" t="s">
        <v>290</v>
      </c>
      <c r="D272" s="177" t="s">
        <v>128</v>
      </c>
      <c r="E272" s="178" t="s">
        <v>291</v>
      </c>
      <c r="F272" s="179" t="s">
        <v>292</v>
      </c>
      <c r="G272" s="180" t="s">
        <v>162</v>
      </c>
      <c r="H272" s="181">
        <v>5.472</v>
      </c>
      <c r="I272" s="182"/>
      <c r="J272" s="183">
        <f>ROUND(I272*H272,2)</f>
        <v>0</v>
      </c>
      <c r="K272" s="179" t="s">
        <v>147</v>
      </c>
      <c r="L272" s="54"/>
      <c r="M272" s="184" t="s">
        <v>36</v>
      </c>
      <c r="N272" s="185" t="s">
        <v>50</v>
      </c>
      <c r="O272" s="35"/>
      <c r="P272" s="186">
        <f>O272*H272</f>
        <v>0</v>
      </c>
      <c r="Q272" s="186">
        <v>0.0033</v>
      </c>
      <c r="R272" s="186">
        <f>Q272*H272</f>
        <v>0.0180576</v>
      </c>
      <c r="S272" s="186">
        <v>0</v>
      </c>
      <c r="T272" s="187">
        <f>S272*H272</f>
        <v>0</v>
      </c>
      <c r="AR272" s="16" t="s">
        <v>140</v>
      </c>
      <c r="AT272" s="16" t="s">
        <v>128</v>
      </c>
      <c r="AU272" s="16" t="s">
        <v>22</v>
      </c>
      <c r="AY272" s="16" t="s">
        <v>126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6" t="s">
        <v>23</v>
      </c>
      <c r="BK272" s="188">
        <f>ROUND(I272*H272,2)</f>
        <v>0</v>
      </c>
      <c r="BL272" s="16" t="s">
        <v>140</v>
      </c>
      <c r="BM272" s="16" t="s">
        <v>293</v>
      </c>
    </row>
    <row r="273" spans="2:51" s="12" customFormat="1" ht="13.5">
      <c r="B273" s="201"/>
      <c r="C273" s="202"/>
      <c r="D273" s="203" t="s">
        <v>135</v>
      </c>
      <c r="E273" s="204" t="s">
        <v>36</v>
      </c>
      <c r="F273" s="205" t="s">
        <v>294</v>
      </c>
      <c r="G273" s="202"/>
      <c r="H273" s="206" t="s">
        <v>36</v>
      </c>
      <c r="I273" s="207"/>
      <c r="J273" s="202"/>
      <c r="K273" s="202"/>
      <c r="L273" s="208"/>
      <c r="M273" s="209"/>
      <c r="N273" s="210"/>
      <c r="O273" s="210"/>
      <c r="P273" s="210"/>
      <c r="Q273" s="210"/>
      <c r="R273" s="210"/>
      <c r="S273" s="210"/>
      <c r="T273" s="211"/>
      <c r="AT273" s="212" t="s">
        <v>135</v>
      </c>
      <c r="AU273" s="212" t="s">
        <v>22</v>
      </c>
      <c r="AV273" s="12" t="s">
        <v>23</v>
      </c>
      <c r="AW273" s="12" t="s">
        <v>43</v>
      </c>
      <c r="AX273" s="12" t="s">
        <v>79</v>
      </c>
      <c r="AY273" s="212" t="s">
        <v>126</v>
      </c>
    </row>
    <row r="274" spans="2:51" s="11" customFormat="1" ht="13.5">
      <c r="B274" s="189"/>
      <c r="C274" s="190"/>
      <c r="D274" s="191" t="s">
        <v>135</v>
      </c>
      <c r="E274" s="192" t="s">
        <v>36</v>
      </c>
      <c r="F274" s="193" t="s">
        <v>295</v>
      </c>
      <c r="G274" s="190"/>
      <c r="H274" s="194">
        <v>5.472</v>
      </c>
      <c r="I274" s="195"/>
      <c r="J274" s="190"/>
      <c r="K274" s="190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135</v>
      </c>
      <c r="AU274" s="200" t="s">
        <v>22</v>
      </c>
      <c r="AV274" s="11" t="s">
        <v>22</v>
      </c>
      <c r="AW274" s="11" t="s">
        <v>43</v>
      </c>
      <c r="AX274" s="11" t="s">
        <v>79</v>
      </c>
      <c r="AY274" s="200" t="s">
        <v>126</v>
      </c>
    </row>
    <row r="275" spans="2:65" s="1" customFormat="1" ht="31.5" customHeight="1">
      <c r="B275" s="34"/>
      <c r="C275" s="177" t="s">
        <v>296</v>
      </c>
      <c r="D275" s="177" t="s">
        <v>128</v>
      </c>
      <c r="E275" s="178" t="s">
        <v>297</v>
      </c>
      <c r="F275" s="179" t="s">
        <v>298</v>
      </c>
      <c r="G275" s="180" t="s">
        <v>162</v>
      </c>
      <c r="H275" s="181">
        <v>14.154</v>
      </c>
      <c r="I275" s="182"/>
      <c r="J275" s="183">
        <f>ROUND(I275*H275,2)</f>
        <v>0</v>
      </c>
      <c r="K275" s="179" t="s">
        <v>147</v>
      </c>
      <c r="L275" s="54"/>
      <c r="M275" s="184" t="s">
        <v>36</v>
      </c>
      <c r="N275" s="185" t="s">
        <v>50</v>
      </c>
      <c r="O275" s="35"/>
      <c r="P275" s="186">
        <f>O275*H275</f>
        <v>0</v>
      </c>
      <c r="Q275" s="186">
        <v>0.00482</v>
      </c>
      <c r="R275" s="186">
        <f>Q275*H275</f>
        <v>0.06822228</v>
      </c>
      <c r="S275" s="186">
        <v>0</v>
      </c>
      <c r="T275" s="187">
        <f>S275*H275</f>
        <v>0</v>
      </c>
      <c r="AR275" s="16" t="s">
        <v>140</v>
      </c>
      <c r="AT275" s="16" t="s">
        <v>128</v>
      </c>
      <c r="AU275" s="16" t="s">
        <v>22</v>
      </c>
      <c r="AY275" s="16" t="s">
        <v>126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6" t="s">
        <v>23</v>
      </c>
      <c r="BK275" s="188">
        <f>ROUND(I275*H275,2)</f>
        <v>0</v>
      </c>
      <c r="BL275" s="16" t="s">
        <v>140</v>
      </c>
      <c r="BM275" s="16" t="s">
        <v>299</v>
      </c>
    </row>
    <row r="276" spans="2:51" s="12" customFormat="1" ht="13.5">
      <c r="B276" s="201"/>
      <c r="C276" s="202"/>
      <c r="D276" s="203" t="s">
        <v>135</v>
      </c>
      <c r="E276" s="204" t="s">
        <v>36</v>
      </c>
      <c r="F276" s="205" t="s">
        <v>300</v>
      </c>
      <c r="G276" s="202"/>
      <c r="H276" s="206" t="s">
        <v>36</v>
      </c>
      <c r="I276" s="207"/>
      <c r="J276" s="202"/>
      <c r="K276" s="202"/>
      <c r="L276" s="208"/>
      <c r="M276" s="209"/>
      <c r="N276" s="210"/>
      <c r="O276" s="210"/>
      <c r="P276" s="210"/>
      <c r="Q276" s="210"/>
      <c r="R276" s="210"/>
      <c r="S276" s="210"/>
      <c r="T276" s="211"/>
      <c r="AT276" s="212" t="s">
        <v>135</v>
      </c>
      <c r="AU276" s="212" t="s">
        <v>22</v>
      </c>
      <c r="AV276" s="12" t="s">
        <v>23</v>
      </c>
      <c r="AW276" s="12" t="s">
        <v>43</v>
      </c>
      <c r="AX276" s="12" t="s">
        <v>79</v>
      </c>
      <c r="AY276" s="212" t="s">
        <v>126</v>
      </c>
    </row>
    <row r="277" spans="2:51" s="11" customFormat="1" ht="13.5">
      <c r="B277" s="189"/>
      <c r="C277" s="190"/>
      <c r="D277" s="203" t="s">
        <v>135</v>
      </c>
      <c r="E277" s="213" t="s">
        <v>36</v>
      </c>
      <c r="F277" s="214" t="s">
        <v>301</v>
      </c>
      <c r="G277" s="190"/>
      <c r="H277" s="215">
        <v>11.37</v>
      </c>
      <c r="I277" s="195"/>
      <c r="J277" s="190"/>
      <c r="K277" s="190"/>
      <c r="L277" s="196"/>
      <c r="M277" s="197"/>
      <c r="N277" s="198"/>
      <c r="O277" s="198"/>
      <c r="P277" s="198"/>
      <c r="Q277" s="198"/>
      <c r="R277" s="198"/>
      <c r="S277" s="198"/>
      <c r="T277" s="199"/>
      <c r="AT277" s="200" t="s">
        <v>135</v>
      </c>
      <c r="AU277" s="200" t="s">
        <v>22</v>
      </c>
      <c r="AV277" s="11" t="s">
        <v>22</v>
      </c>
      <c r="AW277" s="11" t="s">
        <v>43</v>
      </c>
      <c r="AX277" s="11" t="s">
        <v>79</v>
      </c>
      <c r="AY277" s="200" t="s">
        <v>126</v>
      </c>
    </row>
    <row r="278" spans="2:51" s="11" customFormat="1" ht="13.5">
      <c r="B278" s="189"/>
      <c r="C278" s="190"/>
      <c r="D278" s="191" t="s">
        <v>135</v>
      </c>
      <c r="E278" s="192" t="s">
        <v>36</v>
      </c>
      <c r="F278" s="193" t="s">
        <v>302</v>
      </c>
      <c r="G278" s="190"/>
      <c r="H278" s="194">
        <v>2.784</v>
      </c>
      <c r="I278" s="195"/>
      <c r="J278" s="190"/>
      <c r="K278" s="190"/>
      <c r="L278" s="196"/>
      <c r="M278" s="197"/>
      <c r="N278" s="198"/>
      <c r="O278" s="198"/>
      <c r="P278" s="198"/>
      <c r="Q278" s="198"/>
      <c r="R278" s="198"/>
      <c r="S278" s="198"/>
      <c r="T278" s="199"/>
      <c r="AT278" s="200" t="s">
        <v>135</v>
      </c>
      <c r="AU278" s="200" t="s">
        <v>22</v>
      </c>
      <c r="AV278" s="11" t="s">
        <v>22</v>
      </c>
      <c r="AW278" s="11" t="s">
        <v>43</v>
      </c>
      <c r="AX278" s="11" t="s">
        <v>79</v>
      </c>
      <c r="AY278" s="200" t="s">
        <v>126</v>
      </c>
    </row>
    <row r="279" spans="2:65" s="1" customFormat="1" ht="31.5" customHeight="1">
      <c r="B279" s="34"/>
      <c r="C279" s="177" t="s">
        <v>303</v>
      </c>
      <c r="D279" s="177" t="s">
        <v>128</v>
      </c>
      <c r="E279" s="178" t="s">
        <v>304</v>
      </c>
      <c r="F279" s="179" t="s">
        <v>305</v>
      </c>
      <c r="G279" s="180" t="s">
        <v>306</v>
      </c>
      <c r="H279" s="181">
        <v>6</v>
      </c>
      <c r="I279" s="182"/>
      <c r="J279" s="183">
        <f>ROUND(I279*H279,2)</f>
        <v>0</v>
      </c>
      <c r="K279" s="179" t="s">
        <v>147</v>
      </c>
      <c r="L279" s="54"/>
      <c r="M279" s="184" t="s">
        <v>36</v>
      </c>
      <c r="N279" s="185" t="s">
        <v>50</v>
      </c>
      <c r="O279" s="35"/>
      <c r="P279" s="186">
        <f>O279*H279</f>
        <v>0</v>
      </c>
      <c r="Q279" s="186">
        <v>3E-05</v>
      </c>
      <c r="R279" s="186">
        <f>Q279*H279</f>
        <v>0.00018</v>
      </c>
      <c r="S279" s="186">
        <v>0</v>
      </c>
      <c r="T279" s="187">
        <f>S279*H279</f>
        <v>0</v>
      </c>
      <c r="AR279" s="16" t="s">
        <v>140</v>
      </c>
      <c r="AT279" s="16" t="s">
        <v>128</v>
      </c>
      <c r="AU279" s="16" t="s">
        <v>22</v>
      </c>
      <c r="AY279" s="16" t="s">
        <v>126</v>
      </c>
      <c r="BE279" s="188">
        <f>IF(N279="základní",J279,0)</f>
        <v>0</v>
      </c>
      <c r="BF279" s="188">
        <f>IF(N279="snížená",J279,0)</f>
        <v>0</v>
      </c>
      <c r="BG279" s="188">
        <f>IF(N279="zákl. přenesená",J279,0)</f>
        <v>0</v>
      </c>
      <c r="BH279" s="188">
        <f>IF(N279="sníž. přenesená",J279,0)</f>
        <v>0</v>
      </c>
      <c r="BI279" s="188">
        <f>IF(N279="nulová",J279,0)</f>
        <v>0</v>
      </c>
      <c r="BJ279" s="16" t="s">
        <v>23</v>
      </c>
      <c r="BK279" s="188">
        <f>ROUND(I279*H279,2)</f>
        <v>0</v>
      </c>
      <c r="BL279" s="16" t="s">
        <v>140</v>
      </c>
      <c r="BM279" s="16" t="s">
        <v>307</v>
      </c>
    </row>
    <row r="280" spans="2:51" s="12" customFormat="1" ht="13.5">
      <c r="B280" s="201"/>
      <c r="C280" s="202"/>
      <c r="D280" s="203" t="s">
        <v>135</v>
      </c>
      <c r="E280" s="204" t="s">
        <v>36</v>
      </c>
      <c r="F280" s="205" t="s">
        <v>308</v>
      </c>
      <c r="G280" s="202"/>
      <c r="H280" s="206" t="s">
        <v>36</v>
      </c>
      <c r="I280" s="207"/>
      <c r="J280" s="202"/>
      <c r="K280" s="202"/>
      <c r="L280" s="208"/>
      <c r="M280" s="209"/>
      <c r="N280" s="210"/>
      <c r="O280" s="210"/>
      <c r="P280" s="210"/>
      <c r="Q280" s="210"/>
      <c r="R280" s="210"/>
      <c r="S280" s="210"/>
      <c r="T280" s="211"/>
      <c r="AT280" s="212" t="s">
        <v>135</v>
      </c>
      <c r="AU280" s="212" t="s">
        <v>22</v>
      </c>
      <c r="AV280" s="12" t="s">
        <v>23</v>
      </c>
      <c r="AW280" s="12" t="s">
        <v>43</v>
      </c>
      <c r="AX280" s="12" t="s">
        <v>79</v>
      </c>
      <c r="AY280" s="212" t="s">
        <v>126</v>
      </c>
    </row>
    <row r="281" spans="2:51" s="11" customFormat="1" ht="13.5">
      <c r="B281" s="189"/>
      <c r="C281" s="190"/>
      <c r="D281" s="191" t="s">
        <v>135</v>
      </c>
      <c r="E281" s="192" t="s">
        <v>36</v>
      </c>
      <c r="F281" s="193" t="s">
        <v>309</v>
      </c>
      <c r="G281" s="190"/>
      <c r="H281" s="194">
        <v>6</v>
      </c>
      <c r="I281" s="195"/>
      <c r="J281" s="190"/>
      <c r="K281" s="190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135</v>
      </c>
      <c r="AU281" s="200" t="s">
        <v>22</v>
      </c>
      <c r="AV281" s="11" t="s">
        <v>22</v>
      </c>
      <c r="AW281" s="11" t="s">
        <v>43</v>
      </c>
      <c r="AX281" s="11" t="s">
        <v>23</v>
      </c>
      <c r="AY281" s="200" t="s">
        <v>126</v>
      </c>
    </row>
    <row r="282" spans="2:65" s="1" customFormat="1" ht="22.5" customHeight="1">
      <c r="B282" s="34"/>
      <c r="C282" s="216" t="s">
        <v>310</v>
      </c>
      <c r="D282" s="216" t="s">
        <v>240</v>
      </c>
      <c r="E282" s="217" t="s">
        <v>311</v>
      </c>
      <c r="F282" s="218" t="s">
        <v>312</v>
      </c>
      <c r="G282" s="219" t="s">
        <v>306</v>
      </c>
      <c r="H282" s="220">
        <v>6</v>
      </c>
      <c r="I282" s="221"/>
      <c r="J282" s="222">
        <f>ROUND(I282*H282,2)</f>
        <v>0</v>
      </c>
      <c r="K282" s="218" t="s">
        <v>147</v>
      </c>
      <c r="L282" s="223"/>
      <c r="M282" s="224" t="s">
        <v>36</v>
      </c>
      <c r="N282" s="225" t="s">
        <v>50</v>
      </c>
      <c r="O282" s="35"/>
      <c r="P282" s="186">
        <f>O282*H282</f>
        <v>0</v>
      </c>
      <c r="Q282" s="186">
        <v>0.00165</v>
      </c>
      <c r="R282" s="186">
        <f>Q282*H282</f>
        <v>0.009899999999999999</v>
      </c>
      <c r="S282" s="186">
        <v>0</v>
      </c>
      <c r="T282" s="187">
        <f>S282*H282</f>
        <v>0</v>
      </c>
      <c r="AR282" s="16" t="s">
        <v>171</v>
      </c>
      <c r="AT282" s="16" t="s">
        <v>240</v>
      </c>
      <c r="AU282" s="16" t="s">
        <v>22</v>
      </c>
      <c r="AY282" s="16" t="s">
        <v>126</v>
      </c>
      <c r="BE282" s="188">
        <f>IF(N282="základní",J282,0)</f>
        <v>0</v>
      </c>
      <c r="BF282" s="188">
        <f>IF(N282="snížená",J282,0)</f>
        <v>0</v>
      </c>
      <c r="BG282" s="188">
        <f>IF(N282="zákl. přenesená",J282,0)</f>
        <v>0</v>
      </c>
      <c r="BH282" s="188">
        <f>IF(N282="sníž. přenesená",J282,0)</f>
        <v>0</v>
      </c>
      <c r="BI282" s="188">
        <f>IF(N282="nulová",J282,0)</f>
        <v>0</v>
      </c>
      <c r="BJ282" s="16" t="s">
        <v>23</v>
      </c>
      <c r="BK282" s="188">
        <f>ROUND(I282*H282,2)</f>
        <v>0</v>
      </c>
      <c r="BL282" s="16" t="s">
        <v>140</v>
      </c>
      <c r="BM282" s="16" t="s">
        <v>313</v>
      </c>
    </row>
    <row r="283" spans="2:51" s="12" customFormat="1" ht="13.5">
      <c r="B283" s="201"/>
      <c r="C283" s="202"/>
      <c r="D283" s="203" t="s">
        <v>135</v>
      </c>
      <c r="E283" s="204" t="s">
        <v>36</v>
      </c>
      <c r="F283" s="205" t="s">
        <v>314</v>
      </c>
      <c r="G283" s="202"/>
      <c r="H283" s="206" t="s">
        <v>36</v>
      </c>
      <c r="I283" s="207"/>
      <c r="J283" s="202"/>
      <c r="K283" s="202"/>
      <c r="L283" s="208"/>
      <c r="M283" s="209"/>
      <c r="N283" s="210"/>
      <c r="O283" s="210"/>
      <c r="P283" s="210"/>
      <c r="Q283" s="210"/>
      <c r="R283" s="210"/>
      <c r="S283" s="210"/>
      <c r="T283" s="211"/>
      <c r="AT283" s="212" t="s">
        <v>135</v>
      </c>
      <c r="AU283" s="212" t="s">
        <v>22</v>
      </c>
      <c r="AV283" s="12" t="s">
        <v>23</v>
      </c>
      <c r="AW283" s="12" t="s">
        <v>43</v>
      </c>
      <c r="AX283" s="12" t="s">
        <v>79</v>
      </c>
      <c r="AY283" s="212" t="s">
        <v>126</v>
      </c>
    </row>
    <row r="284" spans="2:51" s="11" customFormat="1" ht="13.5">
      <c r="B284" s="189"/>
      <c r="C284" s="190"/>
      <c r="D284" s="191" t="s">
        <v>135</v>
      </c>
      <c r="E284" s="192" t="s">
        <v>36</v>
      </c>
      <c r="F284" s="193" t="s">
        <v>315</v>
      </c>
      <c r="G284" s="190"/>
      <c r="H284" s="194">
        <v>6</v>
      </c>
      <c r="I284" s="195"/>
      <c r="J284" s="190"/>
      <c r="K284" s="190"/>
      <c r="L284" s="196"/>
      <c r="M284" s="197"/>
      <c r="N284" s="198"/>
      <c r="O284" s="198"/>
      <c r="P284" s="198"/>
      <c r="Q284" s="198"/>
      <c r="R284" s="198"/>
      <c r="S284" s="198"/>
      <c r="T284" s="199"/>
      <c r="AT284" s="200" t="s">
        <v>135</v>
      </c>
      <c r="AU284" s="200" t="s">
        <v>22</v>
      </c>
      <c r="AV284" s="11" t="s">
        <v>22</v>
      </c>
      <c r="AW284" s="11" t="s">
        <v>43</v>
      </c>
      <c r="AX284" s="11" t="s">
        <v>79</v>
      </c>
      <c r="AY284" s="200" t="s">
        <v>126</v>
      </c>
    </row>
    <row r="285" spans="2:65" s="1" customFormat="1" ht="31.5" customHeight="1">
      <c r="B285" s="34"/>
      <c r="C285" s="177" t="s">
        <v>316</v>
      </c>
      <c r="D285" s="177" t="s">
        <v>128</v>
      </c>
      <c r="E285" s="178" t="s">
        <v>317</v>
      </c>
      <c r="F285" s="179" t="s">
        <v>318</v>
      </c>
      <c r="G285" s="180" t="s">
        <v>306</v>
      </c>
      <c r="H285" s="181">
        <v>11</v>
      </c>
      <c r="I285" s="182"/>
      <c r="J285" s="183">
        <f>ROUND(I285*H285,2)</f>
        <v>0</v>
      </c>
      <c r="K285" s="179" t="s">
        <v>147</v>
      </c>
      <c r="L285" s="54"/>
      <c r="M285" s="184" t="s">
        <v>36</v>
      </c>
      <c r="N285" s="185" t="s">
        <v>50</v>
      </c>
      <c r="O285" s="35"/>
      <c r="P285" s="186">
        <f>O285*H285</f>
        <v>0</v>
      </c>
      <c r="Q285" s="186">
        <v>1E-05</v>
      </c>
      <c r="R285" s="186">
        <f>Q285*H285</f>
        <v>0.00011</v>
      </c>
      <c r="S285" s="186">
        <v>0</v>
      </c>
      <c r="T285" s="187">
        <f>S285*H285</f>
        <v>0</v>
      </c>
      <c r="AR285" s="16" t="s">
        <v>140</v>
      </c>
      <c r="AT285" s="16" t="s">
        <v>128</v>
      </c>
      <c r="AU285" s="16" t="s">
        <v>22</v>
      </c>
      <c r="AY285" s="16" t="s">
        <v>126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6" t="s">
        <v>23</v>
      </c>
      <c r="BK285" s="188">
        <f>ROUND(I285*H285,2)</f>
        <v>0</v>
      </c>
      <c r="BL285" s="16" t="s">
        <v>140</v>
      </c>
      <c r="BM285" s="16" t="s">
        <v>319</v>
      </c>
    </row>
    <row r="286" spans="2:51" s="12" customFormat="1" ht="13.5">
      <c r="B286" s="201"/>
      <c r="C286" s="202"/>
      <c r="D286" s="203" t="s">
        <v>135</v>
      </c>
      <c r="E286" s="204" t="s">
        <v>36</v>
      </c>
      <c r="F286" s="205" t="s">
        <v>320</v>
      </c>
      <c r="G286" s="202"/>
      <c r="H286" s="206" t="s">
        <v>36</v>
      </c>
      <c r="I286" s="207"/>
      <c r="J286" s="202"/>
      <c r="K286" s="202"/>
      <c r="L286" s="208"/>
      <c r="M286" s="209"/>
      <c r="N286" s="210"/>
      <c r="O286" s="210"/>
      <c r="P286" s="210"/>
      <c r="Q286" s="210"/>
      <c r="R286" s="210"/>
      <c r="S286" s="210"/>
      <c r="T286" s="211"/>
      <c r="AT286" s="212" t="s">
        <v>135</v>
      </c>
      <c r="AU286" s="212" t="s">
        <v>22</v>
      </c>
      <c r="AV286" s="12" t="s">
        <v>23</v>
      </c>
      <c r="AW286" s="12" t="s">
        <v>43</v>
      </c>
      <c r="AX286" s="12" t="s">
        <v>79</v>
      </c>
      <c r="AY286" s="212" t="s">
        <v>126</v>
      </c>
    </row>
    <row r="287" spans="2:51" s="11" customFormat="1" ht="13.5">
      <c r="B287" s="189"/>
      <c r="C287" s="190"/>
      <c r="D287" s="191" t="s">
        <v>135</v>
      </c>
      <c r="E287" s="192" t="s">
        <v>36</v>
      </c>
      <c r="F287" s="193" t="s">
        <v>321</v>
      </c>
      <c r="G287" s="190"/>
      <c r="H287" s="194">
        <v>11</v>
      </c>
      <c r="I287" s="195"/>
      <c r="J287" s="190"/>
      <c r="K287" s="190"/>
      <c r="L287" s="196"/>
      <c r="M287" s="197"/>
      <c r="N287" s="198"/>
      <c r="O287" s="198"/>
      <c r="P287" s="198"/>
      <c r="Q287" s="198"/>
      <c r="R287" s="198"/>
      <c r="S287" s="198"/>
      <c r="T287" s="199"/>
      <c r="AT287" s="200" t="s">
        <v>135</v>
      </c>
      <c r="AU287" s="200" t="s">
        <v>22</v>
      </c>
      <c r="AV287" s="11" t="s">
        <v>22</v>
      </c>
      <c r="AW287" s="11" t="s">
        <v>43</v>
      </c>
      <c r="AX287" s="11" t="s">
        <v>79</v>
      </c>
      <c r="AY287" s="200" t="s">
        <v>126</v>
      </c>
    </row>
    <row r="288" spans="2:65" s="1" customFormat="1" ht="22.5" customHeight="1">
      <c r="B288" s="34"/>
      <c r="C288" s="216" t="s">
        <v>322</v>
      </c>
      <c r="D288" s="216" t="s">
        <v>240</v>
      </c>
      <c r="E288" s="217" t="s">
        <v>323</v>
      </c>
      <c r="F288" s="218" t="s">
        <v>324</v>
      </c>
      <c r="G288" s="219" t="s">
        <v>306</v>
      </c>
      <c r="H288" s="220">
        <v>4</v>
      </c>
      <c r="I288" s="221"/>
      <c r="J288" s="222">
        <f>ROUND(I288*H288,2)</f>
        <v>0</v>
      </c>
      <c r="K288" s="218" t="s">
        <v>147</v>
      </c>
      <c r="L288" s="223"/>
      <c r="M288" s="224" t="s">
        <v>36</v>
      </c>
      <c r="N288" s="225" t="s">
        <v>50</v>
      </c>
      <c r="O288" s="35"/>
      <c r="P288" s="186">
        <f>O288*H288</f>
        <v>0</v>
      </c>
      <c r="Q288" s="186">
        <v>0.00143</v>
      </c>
      <c r="R288" s="186">
        <f>Q288*H288</f>
        <v>0.00572</v>
      </c>
      <c r="S288" s="186">
        <v>0</v>
      </c>
      <c r="T288" s="187">
        <f>S288*H288</f>
        <v>0</v>
      </c>
      <c r="AR288" s="16" t="s">
        <v>171</v>
      </c>
      <c r="AT288" s="16" t="s">
        <v>240</v>
      </c>
      <c r="AU288" s="16" t="s">
        <v>22</v>
      </c>
      <c r="AY288" s="16" t="s">
        <v>126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16" t="s">
        <v>23</v>
      </c>
      <c r="BK288" s="188">
        <f>ROUND(I288*H288,2)</f>
        <v>0</v>
      </c>
      <c r="BL288" s="16" t="s">
        <v>140</v>
      </c>
      <c r="BM288" s="16" t="s">
        <v>325</v>
      </c>
    </row>
    <row r="289" spans="2:51" s="12" customFormat="1" ht="13.5">
      <c r="B289" s="201"/>
      <c r="C289" s="202"/>
      <c r="D289" s="203" t="s">
        <v>135</v>
      </c>
      <c r="E289" s="204" t="s">
        <v>36</v>
      </c>
      <c r="F289" s="205" t="s">
        <v>326</v>
      </c>
      <c r="G289" s="202"/>
      <c r="H289" s="206" t="s">
        <v>36</v>
      </c>
      <c r="I289" s="207"/>
      <c r="J289" s="202"/>
      <c r="K289" s="202"/>
      <c r="L289" s="208"/>
      <c r="M289" s="209"/>
      <c r="N289" s="210"/>
      <c r="O289" s="210"/>
      <c r="P289" s="210"/>
      <c r="Q289" s="210"/>
      <c r="R289" s="210"/>
      <c r="S289" s="210"/>
      <c r="T289" s="211"/>
      <c r="AT289" s="212" t="s">
        <v>135</v>
      </c>
      <c r="AU289" s="212" t="s">
        <v>22</v>
      </c>
      <c r="AV289" s="12" t="s">
        <v>23</v>
      </c>
      <c r="AW289" s="12" t="s">
        <v>43</v>
      </c>
      <c r="AX289" s="12" t="s">
        <v>79</v>
      </c>
      <c r="AY289" s="212" t="s">
        <v>126</v>
      </c>
    </row>
    <row r="290" spans="2:51" s="11" customFormat="1" ht="13.5">
      <c r="B290" s="189"/>
      <c r="C290" s="190"/>
      <c r="D290" s="191" t="s">
        <v>135</v>
      </c>
      <c r="E290" s="192" t="s">
        <v>36</v>
      </c>
      <c r="F290" s="193" t="s">
        <v>327</v>
      </c>
      <c r="G290" s="190"/>
      <c r="H290" s="194">
        <v>4</v>
      </c>
      <c r="I290" s="195"/>
      <c r="J290" s="190"/>
      <c r="K290" s="190"/>
      <c r="L290" s="196"/>
      <c r="M290" s="197"/>
      <c r="N290" s="198"/>
      <c r="O290" s="198"/>
      <c r="P290" s="198"/>
      <c r="Q290" s="198"/>
      <c r="R290" s="198"/>
      <c r="S290" s="198"/>
      <c r="T290" s="199"/>
      <c r="AT290" s="200" t="s">
        <v>135</v>
      </c>
      <c r="AU290" s="200" t="s">
        <v>22</v>
      </c>
      <c r="AV290" s="11" t="s">
        <v>22</v>
      </c>
      <c r="AW290" s="11" t="s">
        <v>43</v>
      </c>
      <c r="AX290" s="11" t="s">
        <v>79</v>
      </c>
      <c r="AY290" s="200" t="s">
        <v>126</v>
      </c>
    </row>
    <row r="291" spans="2:65" s="1" customFormat="1" ht="22.5" customHeight="1">
      <c r="B291" s="34"/>
      <c r="C291" s="216" t="s">
        <v>328</v>
      </c>
      <c r="D291" s="216" t="s">
        <v>240</v>
      </c>
      <c r="E291" s="217" t="s">
        <v>329</v>
      </c>
      <c r="F291" s="218" t="s">
        <v>330</v>
      </c>
      <c r="G291" s="219" t="s">
        <v>306</v>
      </c>
      <c r="H291" s="220">
        <v>3</v>
      </c>
      <c r="I291" s="221"/>
      <c r="J291" s="222">
        <f>ROUND(I291*H291,2)</f>
        <v>0</v>
      </c>
      <c r="K291" s="218" t="s">
        <v>147</v>
      </c>
      <c r="L291" s="223"/>
      <c r="M291" s="224" t="s">
        <v>36</v>
      </c>
      <c r="N291" s="225" t="s">
        <v>50</v>
      </c>
      <c r="O291" s="35"/>
      <c r="P291" s="186">
        <f>O291*H291</f>
        <v>0</v>
      </c>
      <c r="Q291" s="186">
        <v>0.00044</v>
      </c>
      <c r="R291" s="186">
        <f>Q291*H291</f>
        <v>0.00132</v>
      </c>
      <c r="S291" s="186">
        <v>0</v>
      </c>
      <c r="T291" s="187">
        <f>S291*H291</f>
        <v>0</v>
      </c>
      <c r="AR291" s="16" t="s">
        <v>171</v>
      </c>
      <c r="AT291" s="16" t="s">
        <v>240</v>
      </c>
      <c r="AU291" s="16" t="s">
        <v>22</v>
      </c>
      <c r="AY291" s="16" t="s">
        <v>126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6" t="s">
        <v>23</v>
      </c>
      <c r="BK291" s="188">
        <f>ROUND(I291*H291,2)</f>
        <v>0</v>
      </c>
      <c r="BL291" s="16" t="s">
        <v>140</v>
      </c>
      <c r="BM291" s="16" t="s">
        <v>331</v>
      </c>
    </row>
    <row r="292" spans="2:51" s="12" customFormat="1" ht="13.5">
      <c r="B292" s="201"/>
      <c r="C292" s="202"/>
      <c r="D292" s="203" t="s">
        <v>135</v>
      </c>
      <c r="E292" s="204" t="s">
        <v>36</v>
      </c>
      <c r="F292" s="205" t="s">
        <v>332</v>
      </c>
      <c r="G292" s="202"/>
      <c r="H292" s="206" t="s">
        <v>36</v>
      </c>
      <c r="I292" s="207"/>
      <c r="J292" s="202"/>
      <c r="K292" s="202"/>
      <c r="L292" s="208"/>
      <c r="M292" s="209"/>
      <c r="N292" s="210"/>
      <c r="O292" s="210"/>
      <c r="P292" s="210"/>
      <c r="Q292" s="210"/>
      <c r="R292" s="210"/>
      <c r="S292" s="210"/>
      <c r="T292" s="211"/>
      <c r="AT292" s="212" t="s">
        <v>135</v>
      </c>
      <c r="AU292" s="212" t="s">
        <v>22</v>
      </c>
      <c r="AV292" s="12" t="s">
        <v>23</v>
      </c>
      <c r="AW292" s="12" t="s">
        <v>43</v>
      </c>
      <c r="AX292" s="12" t="s">
        <v>79</v>
      </c>
      <c r="AY292" s="212" t="s">
        <v>126</v>
      </c>
    </row>
    <row r="293" spans="2:51" s="11" customFormat="1" ht="13.5">
      <c r="B293" s="189"/>
      <c r="C293" s="190"/>
      <c r="D293" s="191" t="s">
        <v>135</v>
      </c>
      <c r="E293" s="192" t="s">
        <v>36</v>
      </c>
      <c r="F293" s="193" t="s">
        <v>333</v>
      </c>
      <c r="G293" s="190"/>
      <c r="H293" s="194">
        <v>3</v>
      </c>
      <c r="I293" s="195"/>
      <c r="J293" s="190"/>
      <c r="K293" s="190"/>
      <c r="L293" s="196"/>
      <c r="M293" s="197"/>
      <c r="N293" s="198"/>
      <c r="O293" s="198"/>
      <c r="P293" s="198"/>
      <c r="Q293" s="198"/>
      <c r="R293" s="198"/>
      <c r="S293" s="198"/>
      <c r="T293" s="199"/>
      <c r="AT293" s="200" t="s">
        <v>135</v>
      </c>
      <c r="AU293" s="200" t="s">
        <v>22</v>
      </c>
      <c r="AV293" s="11" t="s">
        <v>22</v>
      </c>
      <c r="AW293" s="11" t="s">
        <v>43</v>
      </c>
      <c r="AX293" s="11" t="s">
        <v>79</v>
      </c>
      <c r="AY293" s="200" t="s">
        <v>126</v>
      </c>
    </row>
    <row r="294" spans="2:65" s="1" customFormat="1" ht="22.5" customHeight="1">
      <c r="B294" s="34"/>
      <c r="C294" s="216" t="s">
        <v>334</v>
      </c>
      <c r="D294" s="216" t="s">
        <v>240</v>
      </c>
      <c r="E294" s="217" t="s">
        <v>335</v>
      </c>
      <c r="F294" s="218" t="s">
        <v>336</v>
      </c>
      <c r="G294" s="219" t="s">
        <v>306</v>
      </c>
      <c r="H294" s="220">
        <v>4</v>
      </c>
      <c r="I294" s="221"/>
      <c r="J294" s="222">
        <f>ROUND(I294*H294,2)</f>
        <v>0</v>
      </c>
      <c r="K294" s="218" t="s">
        <v>147</v>
      </c>
      <c r="L294" s="223"/>
      <c r="M294" s="224" t="s">
        <v>36</v>
      </c>
      <c r="N294" s="225" t="s">
        <v>50</v>
      </c>
      <c r="O294" s="35"/>
      <c r="P294" s="186">
        <f>O294*H294</f>
        <v>0</v>
      </c>
      <c r="Q294" s="186">
        <v>0.00059</v>
      </c>
      <c r="R294" s="186">
        <f>Q294*H294</f>
        <v>0.00236</v>
      </c>
      <c r="S294" s="186">
        <v>0</v>
      </c>
      <c r="T294" s="187">
        <f>S294*H294</f>
        <v>0</v>
      </c>
      <c r="AR294" s="16" t="s">
        <v>171</v>
      </c>
      <c r="AT294" s="16" t="s">
        <v>240</v>
      </c>
      <c r="AU294" s="16" t="s">
        <v>22</v>
      </c>
      <c r="AY294" s="16" t="s">
        <v>126</v>
      </c>
      <c r="BE294" s="188">
        <f>IF(N294="základní",J294,0)</f>
        <v>0</v>
      </c>
      <c r="BF294" s="188">
        <f>IF(N294="snížená",J294,0)</f>
        <v>0</v>
      </c>
      <c r="BG294" s="188">
        <f>IF(N294="zákl. přenesená",J294,0)</f>
        <v>0</v>
      </c>
      <c r="BH294" s="188">
        <f>IF(N294="sníž. přenesená",J294,0)</f>
        <v>0</v>
      </c>
      <c r="BI294" s="188">
        <f>IF(N294="nulová",J294,0)</f>
        <v>0</v>
      </c>
      <c r="BJ294" s="16" t="s">
        <v>23</v>
      </c>
      <c r="BK294" s="188">
        <f>ROUND(I294*H294,2)</f>
        <v>0</v>
      </c>
      <c r="BL294" s="16" t="s">
        <v>140</v>
      </c>
      <c r="BM294" s="16" t="s">
        <v>337</v>
      </c>
    </row>
    <row r="295" spans="2:51" s="12" customFormat="1" ht="13.5">
      <c r="B295" s="201"/>
      <c r="C295" s="202"/>
      <c r="D295" s="203" t="s">
        <v>135</v>
      </c>
      <c r="E295" s="204" t="s">
        <v>36</v>
      </c>
      <c r="F295" s="205" t="s">
        <v>338</v>
      </c>
      <c r="G295" s="202"/>
      <c r="H295" s="206" t="s">
        <v>36</v>
      </c>
      <c r="I295" s="207"/>
      <c r="J295" s="202"/>
      <c r="K295" s="202"/>
      <c r="L295" s="208"/>
      <c r="M295" s="209"/>
      <c r="N295" s="210"/>
      <c r="O295" s="210"/>
      <c r="P295" s="210"/>
      <c r="Q295" s="210"/>
      <c r="R295" s="210"/>
      <c r="S295" s="210"/>
      <c r="T295" s="211"/>
      <c r="AT295" s="212" t="s">
        <v>135</v>
      </c>
      <c r="AU295" s="212" t="s">
        <v>22</v>
      </c>
      <c r="AV295" s="12" t="s">
        <v>23</v>
      </c>
      <c r="AW295" s="12" t="s">
        <v>43</v>
      </c>
      <c r="AX295" s="12" t="s">
        <v>79</v>
      </c>
      <c r="AY295" s="212" t="s">
        <v>126</v>
      </c>
    </row>
    <row r="296" spans="2:51" s="11" customFormat="1" ht="13.5">
      <c r="B296" s="189"/>
      <c r="C296" s="190"/>
      <c r="D296" s="191" t="s">
        <v>135</v>
      </c>
      <c r="E296" s="192" t="s">
        <v>36</v>
      </c>
      <c r="F296" s="193" t="s">
        <v>327</v>
      </c>
      <c r="G296" s="190"/>
      <c r="H296" s="194">
        <v>4</v>
      </c>
      <c r="I296" s="195"/>
      <c r="J296" s="190"/>
      <c r="K296" s="190"/>
      <c r="L296" s="196"/>
      <c r="M296" s="197"/>
      <c r="N296" s="198"/>
      <c r="O296" s="198"/>
      <c r="P296" s="198"/>
      <c r="Q296" s="198"/>
      <c r="R296" s="198"/>
      <c r="S296" s="198"/>
      <c r="T296" s="199"/>
      <c r="AT296" s="200" t="s">
        <v>135</v>
      </c>
      <c r="AU296" s="200" t="s">
        <v>22</v>
      </c>
      <c r="AV296" s="11" t="s">
        <v>22</v>
      </c>
      <c r="AW296" s="11" t="s">
        <v>43</v>
      </c>
      <c r="AX296" s="11" t="s">
        <v>23</v>
      </c>
      <c r="AY296" s="200" t="s">
        <v>126</v>
      </c>
    </row>
    <row r="297" spans="2:65" s="1" customFormat="1" ht="22.5" customHeight="1">
      <c r="B297" s="34"/>
      <c r="C297" s="216" t="s">
        <v>339</v>
      </c>
      <c r="D297" s="216" t="s">
        <v>240</v>
      </c>
      <c r="E297" s="217" t="s">
        <v>340</v>
      </c>
      <c r="F297" s="218" t="s">
        <v>341</v>
      </c>
      <c r="G297" s="219" t="s">
        <v>306</v>
      </c>
      <c r="H297" s="220">
        <v>2.3</v>
      </c>
      <c r="I297" s="221"/>
      <c r="J297" s="222">
        <f>ROUND(I297*H297,2)</f>
        <v>0</v>
      </c>
      <c r="K297" s="218" t="s">
        <v>132</v>
      </c>
      <c r="L297" s="223"/>
      <c r="M297" s="224" t="s">
        <v>36</v>
      </c>
      <c r="N297" s="225" t="s">
        <v>50</v>
      </c>
      <c r="O297" s="35"/>
      <c r="P297" s="186">
        <f>O297*H297</f>
        <v>0</v>
      </c>
      <c r="Q297" s="186">
        <v>0.0005</v>
      </c>
      <c r="R297" s="186">
        <f>Q297*H297</f>
        <v>0.00115</v>
      </c>
      <c r="S297" s="186">
        <v>0</v>
      </c>
      <c r="T297" s="187">
        <f>S297*H297</f>
        <v>0</v>
      </c>
      <c r="AR297" s="16" t="s">
        <v>171</v>
      </c>
      <c r="AT297" s="16" t="s">
        <v>240</v>
      </c>
      <c r="AU297" s="16" t="s">
        <v>22</v>
      </c>
      <c r="AY297" s="16" t="s">
        <v>126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6" t="s">
        <v>23</v>
      </c>
      <c r="BK297" s="188">
        <f>ROUND(I297*H297,2)</f>
        <v>0</v>
      </c>
      <c r="BL297" s="16" t="s">
        <v>140</v>
      </c>
      <c r="BM297" s="16" t="s">
        <v>342</v>
      </c>
    </row>
    <row r="298" spans="2:51" s="12" customFormat="1" ht="13.5">
      <c r="B298" s="201"/>
      <c r="C298" s="202"/>
      <c r="D298" s="203" t="s">
        <v>135</v>
      </c>
      <c r="E298" s="204" t="s">
        <v>36</v>
      </c>
      <c r="F298" s="205" t="s">
        <v>343</v>
      </c>
      <c r="G298" s="202"/>
      <c r="H298" s="206" t="s">
        <v>36</v>
      </c>
      <c r="I298" s="207"/>
      <c r="J298" s="202"/>
      <c r="K298" s="202"/>
      <c r="L298" s="208"/>
      <c r="M298" s="209"/>
      <c r="N298" s="210"/>
      <c r="O298" s="210"/>
      <c r="P298" s="210"/>
      <c r="Q298" s="210"/>
      <c r="R298" s="210"/>
      <c r="S298" s="210"/>
      <c r="T298" s="211"/>
      <c r="AT298" s="212" t="s">
        <v>135</v>
      </c>
      <c r="AU298" s="212" t="s">
        <v>22</v>
      </c>
      <c r="AV298" s="12" t="s">
        <v>23</v>
      </c>
      <c r="AW298" s="12" t="s">
        <v>43</v>
      </c>
      <c r="AX298" s="12" t="s">
        <v>79</v>
      </c>
      <c r="AY298" s="212" t="s">
        <v>126</v>
      </c>
    </row>
    <row r="299" spans="2:51" s="11" customFormat="1" ht="13.5">
      <c r="B299" s="189"/>
      <c r="C299" s="190"/>
      <c r="D299" s="191" t="s">
        <v>135</v>
      </c>
      <c r="E299" s="192" t="s">
        <v>36</v>
      </c>
      <c r="F299" s="193" t="s">
        <v>344</v>
      </c>
      <c r="G299" s="190"/>
      <c r="H299" s="194">
        <v>2.3</v>
      </c>
      <c r="I299" s="195"/>
      <c r="J299" s="190"/>
      <c r="K299" s="190"/>
      <c r="L299" s="196"/>
      <c r="M299" s="197"/>
      <c r="N299" s="198"/>
      <c r="O299" s="198"/>
      <c r="P299" s="198"/>
      <c r="Q299" s="198"/>
      <c r="R299" s="198"/>
      <c r="S299" s="198"/>
      <c r="T299" s="199"/>
      <c r="AT299" s="200" t="s">
        <v>135</v>
      </c>
      <c r="AU299" s="200" t="s">
        <v>22</v>
      </c>
      <c r="AV299" s="11" t="s">
        <v>22</v>
      </c>
      <c r="AW299" s="11" t="s">
        <v>43</v>
      </c>
      <c r="AX299" s="11" t="s">
        <v>79</v>
      </c>
      <c r="AY299" s="200" t="s">
        <v>126</v>
      </c>
    </row>
    <row r="300" spans="2:65" s="1" customFormat="1" ht="31.5" customHeight="1">
      <c r="B300" s="34"/>
      <c r="C300" s="177" t="s">
        <v>345</v>
      </c>
      <c r="D300" s="177" t="s">
        <v>128</v>
      </c>
      <c r="E300" s="178" t="s">
        <v>346</v>
      </c>
      <c r="F300" s="179" t="s">
        <v>347</v>
      </c>
      <c r="G300" s="180" t="s">
        <v>306</v>
      </c>
      <c r="H300" s="181">
        <v>1</v>
      </c>
      <c r="I300" s="182"/>
      <c r="J300" s="183">
        <f>ROUND(I300*H300,2)</f>
        <v>0</v>
      </c>
      <c r="K300" s="179" t="s">
        <v>36</v>
      </c>
      <c r="L300" s="54"/>
      <c r="M300" s="184" t="s">
        <v>36</v>
      </c>
      <c r="N300" s="185" t="s">
        <v>50</v>
      </c>
      <c r="O300" s="35"/>
      <c r="P300" s="186">
        <f>O300*H300</f>
        <v>0</v>
      </c>
      <c r="Q300" s="186">
        <v>0.1056</v>
      </c>
      <c r="R300" s="186">
        <f>Q300*H300</f>
        <v>0.1056</v>
      </c>
      <c r="S300" s="186">
        <v>0</v>
      </c>
      <c r="T300" s="187">
        <f>S300*H300</f>
        <v>0</v>
      </c>
      <c r="AR300" s="16" t="s">
        <v>140</v>
      </c>
      <c r="AT300" s="16" t="s">
        <v>128</v>
      </c>
      <c r="AU300" s="16" t="s">
        <v>22</v>
      </c>
      <c r="AY300" s="16" t="s">
        <v>126</v>
      </c>
      <c r="BE300" s="188">
        <f>IF(N300="základní",J300,0)</f>
        <v>0</v>
      </c>
      <c r="BF300" s="188">
        <f>IF(N300="snížená",J300,0)</f>
        <v>0</v>
      </c>
      <c r="BG300" s="188">
        <f>IF(N300="zákl. přenesená",J300,0)</f>
        <v>0</v>
      </c>
      <c r="BH300" s="188">
        <f>IF(N300="sníž. přenesená",J300,0)</f>
        <v>0</v>
      </c>
      <c r="BI300" s="188">
        <f>IF(N300="nulová",J300,0)</f>
        <v>0</v>
      </c>
      <c r="BJ300" s="16" t="s">
        <v>23</v>
      </c>
      <c r="BK300" s="188">
        <f>ROUND(I300*H300,2)</f>
        <v>0</v>
      </c>
      <c r="BL300" s="16" t="s">
        <v>140</v>
      </c>
      <c r="BM300" s="16" t="s">
        <v>348</v>
      </c>
    </row>
    <row r="301" spans="2:51" s="12" customFormat="1" ht="13.5">
      <c r="B301" s="201"/>
      <c r="C301" s="202"/>
      <c r="D301" s="203" t="s">
        <v>135</v>
      </c>
      <c r="E301" s="204" t="s">
        <v>36</v>
      </c>
      <c r="F301" s="205" t="s">
        <v>349</v>
      </c>
      <c r="G301" s="202"/>
      <c r="H301" s="206" t="s">
        <v>36</v>
      </c>
      <c r="I301" s="207"/>
      <c r="J301" s="202"/>
      <c r="K301" s="202"/>
      <c r="L301" s="208"/>
      <c r="M301" s="209"/>
      <c r="N301" s="210"/>
      <c r="O301" s="210"/>
      <c r="P301" s="210"/>
      <c r="Q301" s="210"/>
      <c r="R301" s="210"/>
      <c r="S301" s="210"/>
      <c r="T301" s="211"/>
      <c r="AT301" s="212" t="s">
        <v>135</v>
      </c>
      <c r="AU301" s="212" t="s">
        <v>22</v>
      </c>
      <c r="AV301" s="12" t="s">
        <v>23</v>
      </c>
      <c r="AW301" s="12" t="s">
        <v>43</v>
      </c>
      <c r="AX301" s="12" t="s">
        <v>79</v>
      </c>
      <c r="AY301" s="212" t="s">
        <v>126</v>
      </c>
    </row>
    <row r="302" spans="2:51" s="11" customFormat="1" ht="13.5">
      <c r="B302" s="189"/>
      <c r="C302" s="190"/>
      <c r="D302" s="191" t="s">
        <v>135</v>
      </c>
      <c r="E302" s="192" t="s">
        <v>36</v>
      </c>
      <c r="F302" s="193" t="s">
        <v>23</v>
      </c>
      <c r="G302" s="190"/>
      <c r="H302" s="194">
        <v>1</v>
      </c>
      <c r="I302" s="195"/>
      <c r="J302" s="190"/>
      <c r="K302" s="190"/>
      <c r="L302" s="196"/>
      <c r="M302" s="197"/>
      <c r="N302" s="198"/>
      <c r="O302" s="198"/>
      <c r="P302" s="198"/>
      <c r="Q302" s="198"/>
      <c r="R302" s="198"/>
      <c r="S302" s="198"/>
      <c r="T302" s="199"/>
      <c r="AT302" s="200" t="s">
        <v>135</v>
      </c>
      <c r="AU302" s="200" t="s">
        <v>22</v>
      </c>
      <c r="AV302" s="11" t="s">
        <v>22</v>
      </c>
      <c r="AW302" s="11" t="s">
        <v>43</v>
      </c>
      <c r="AX302" s="11" t="s">
        <v>79</v>
      </c>
      <c r="AY302" s="200" t="s">
        <v>126</v>
      </c>
    </row>
    <row r="303" spans="2:65" s="1" customFormat="1" ht="31.5" customHeight="1">
      <c r="B303" s="34"/>
      <c r="C303" s="177" t="s">
        <v>350</v>
      </c>
      <c r="D303" s="177" t="s">
        <v>128</v>
      </c>
      <c r="E303" s="178" t="s">
        <v>351</v>
      </c>
      <c r="F303" s="179" t="s">
        <v>352</v>
      </c>
      <c r="G303" s="180" t="s">
        <v>306</v>
      </c>
      <c r="H303" s="181">
        <v>1</v>
      </c>
      <c r="I303" s="182"/>
      <c r="J303" s="183">
        <f>ROUND(I303*H303,2)</f>
        <v>0</v>
      </c>
      <c r="K303" s="179" t="s">
        <v>147</v>
      </c>
      <c r="L303" s="54"/>
      <c r="M303" s="184" t="s">
        <v>36</v>
      </c>
      <c r="N303" s="185" t="s">
        <v>50</v>
      </c>
      <c r="O303" s="35"/>
      <c r="P303" s="186">
        <f>O303*H303</f>
        <v>0</v>
      </c>
      <c r="Q303" s="186">
        <v>0.02424</v>
      </c>
      <c r="R303" s="186">
        <f>Q303*H303</f>
        <v>0.02424</v>
      </c>
      <c r="S303" s="186">
        <v>0</v>
      </c>
      <c r="T303" s="187">
        <f>S303*H303</f>
        <v>0</v>
      </c>
      <c r="AR303" s="16" t="s">
        <v>140</v>
      </c>
      <c r="AT303" s="16" t="s">
        <v>128</v>
      </c>
      <c r="AU303" s="16" t="s">
        <v>22</v>
      </c>
      <c r="AY303" s="16" t="s">
        <v>126</v>
      </c>
      <c r="BE303" s="188">
        <f>IF(N303="základní",J303,0)</f>
        <v>0</v>
      </c>
      <c r="BF303" s="188">
        <f>IF(N303="snížená",J303,0)</f>
        <v>0</v>
      </c>
      <c r="BG303" s="188">
        <f>IF(N303="zákl. přenesená",J303,0)</f>
        <v>0</v>
      </c>
      <c r="BH303" s="188">
        <f>IF(N303="sníž. přenesená",J303,0)</f>
        <v>0</v>
      </c>
      <c r="BI303" s="188">
        <f>IF(N303="nulová",J303,0)</f>
        <v>0</v>
      </c>
      <c r="BJ303" s="16" t="s">
        <v>23</v>
      </c>
      <c r="BK303" s="188">
        <f>ROUND(I303*H303,2)</f>
        <v>0</v>
      </c>
      <c r="BL303" s="16" t="s">
        <v>140</v>
      </c>
      <c r="BM303" s="16" t="s">
        <v>353</v>
      </c>
    </row>
    <row r="304" spans="2:51" s="12" customFormat="1" ht="13.5">
      <c r="B304" s="201"/>
      <c r="C304" s="202"/>
      <c r="D304" s="203" t="s">
        <v>135</v>
      </c>
      <c r="E304" s="204" t="s">
        <v>36</v>
      </c>
      <c r="F304" s="205" t="s">
        <v>349</v>
      </c>
      <c r="G304" s="202"/>
      <c r="H304" s="206" t="s">
        <v>36</v>
      </c>
      <c r="I304" s="207"/>
      <c r="J304" s="202"/>
      <c r="K304" s="202"/>
      <c r="L304" s="208"/>
      <c r="M304" s="209"/>
      <c r="N304" s="210"/>
      <c r="O304" s="210"/>
      <c r="P304" s="210"/>
      <c r="Q304" s="210"/>
      <c r="R304" s="210"/>
      <c r="S304" s="210"/>
      <c r="T304" s="211"/>
      <c r="AT304" s="212" t="s">
        <v>135</v>
      </c>
      <c r="AU304" s="212" t="s">
        <v>22</v>
      </c>
      <c r="AV304" s="12" t="s">
        <v>23</v>
      </c>
      <c r="AW304" s="12" t="s">
        <v>43</v>
      </c>
      <c r="AX304" s="12" t="s">
        <v>79</v>
      </c>
      <c r="AY304" s="212" t="s">
        <v>126</v>
      </c>
    </row>
    <row r="305" spans="2:51" s="11" customFormat="1" ht="13.5">
      <c r="B305" s="189"/>
      <c r="C305" s="190"/>
      <c r="D305" s="191" t="s">
        <v>135</v>
      </c>
      <c r="E305" s="192" t="s">
        <v>36</v>
      </c>
      <c r="F305" s="193" t="s">
        <v>23</v>
      </c>
      <c r="G305" s="190"/>
      <c r="H305" s="194">
        <v>1</v>
      </c>
      <c r="I305" s="195"/>
      <c r="J305" s="190"/>
      <c r="K305" s="190"/>
      <c r="L305" s="196"/>
      <c r="M305" s="197"/>
      <c r="N305" s="198"/>
      <c r="O305" s="198"/>
      <c r="P305" s="198"/>
      <c r="Q305" s="198"/>
      <c r="R305" s="198"/>
      <c r="S305" s="198"/>
      <c r="T305" s="199"/>
      <c r="AT305" s="200" t="s">
        <v>135</v>
      </c>
      <c r="AU305" s="200" t="s">
        <v>22</v>
      </c>
      <c r="AV305" s="11" t="s">
        <v>22</v>
      </c>
      <c r="AW305" s="11" t="s">
        <v>43</v>
      </c>
      <c r="AX305" s="11" t="s">
        <v>79</v>
      </c>
      <c r="AY305" s="200" t="s">
        <v>126</v>
      </c>
    </row>
    <row r="306" spans="2:65" s="1" customFormat="1" ht="31.5" customHeight="1">
      <c r="B306" s="34"/>
      <c r="C306" s="177" t="s">
        <v>354</v>
      </c>
      <c r="D306" s="177" t="s">
        <v>128</v>
      </c>
      <c r="E306" s="178" t="s">
        <v>355</v>
      </c>
      <c r="F306" s="179" t="s">
        <v>356</v>
      </c>
      <c r="G306" s="180" t="s">
        <v>306</v>
      </c>
      <c r="H306" s="181">
        <v>1</v>
      </c>
      <c r="I306" s="182"/>
      <c r="J306" s="183">
        <f>ROUND(I306*H306,2)</f>
        <v>0</v>
      </c>
      <c r="K306" s="179" t="s">
        <v>147</v>
      </c>
      <c r="L306" s="54"/>
      <c r="M306" s="184" t="s">
        <v>36</v>
      </c>
      <c r="N306" s="185" t="s">
        <v>50</v>
      </c>
      <c r="O306" s="35"/>
      <c r="P306" s="186">
        <f>O306*H306</f>
        <v>0</v>
      </c>
      <c r="Q306" s="186">
        <v>0</v>
      </c>
      <c r="R306" s="186">
        <f>Q306*H306</f>
        <v>0</v>
      </c>
      <c r="S306" s="186">
        <v>0</v>
      </c>
      <c r="T306" s="187">
        <f>S306*H306</f>
        <v>0</v>
      </c>
      <c r="AR306" s="16" t="s">
        <v>140</v>
      </c>
      <c r="AT306" s="16" t="s">
        <v>128</v>
      </c>
      <c r="AU306" s="16" t="s">
        <v>22</v>
      </c>
      <c r="AY306" s="16" t="s">
        <v>126</v>
      </c>
      <c r="BE306" s="188">
        <f>IF(N306="základní",J306,0)</f>
        <v>0</v>
      </c>
      <c r="BF306" s="188">
        <f>IF(N306="snížená",J306,0)</f>
        <v>0</v>
      </c>
      <c r="BG306" s="188">
        <f>IF(N306="zákl. přenesená",J306,0)</f>
        <v>0</v>
      </c>
      <c r="BH306" s="188">
        <f>IF(N306="sníž. přenesená",J306,0)</f>
        <v>0</v>
      </c>
      <c r="BI306" s="188">
        <f>IF(N306="nulová",J306,0)</f>
        <v>0</v>
      </c>
      <c r="BJ306" s="16" t="s">
        <v>23</v>
      </c>
      <c r="BK306" s="188">
        <f>ROUND(I306*H306,2)</f>
        <v>0</v>
      </c>
      <c r="BL306" s="16" t="s">
        <v>140</v>
      </c>
      <c r="BM306" s="16" t="s">
        <v>357</v>
      </c>
    </row>
    <row r="307" spans="2:51" s="12" customFormat="1" ht="13.5">
      <c r="B307" s="201"/>
      <c r="C307" s="202"/>
      <c r="D307" s="203" t="s">
        <v>135</v>
      </c>
      <c r="E307" s="204" t="s">
        <v>36</v>
      </c>
      <c r="F307" s="205" t="s">
        <v>349</v>
      </c>
      <c r="G307" s="202"/>
      <c r="H307" s="206" t="s">
        <v>36</v>
      </c>
      <c r="I307" s="207"/>
      <c r="J307" s="202"/>
      <c r="K307" s="202"/>
      <c r="L307" s="208"/>
      <c r="M307" s="209"/>
      <c r="N307" s="210"/>
      <c r="O307" s="210"/>
      <c r="P307" s="210"/>
      <c r="Q307" s="210"/>
      <c r="R307" s="210"/>
      <c r="S307" s="210"/>
      <c r="T307" s="211"/>
      <c r="AT307" s="212" t="s">
        <v>135</v>
      </c>
      <c r="AU307" s="212" t="s">
        <v>22</v>
      </c>
      <c r="AV307" s="12" t="s">
        <v>23</v>
      </c>
      <c r="AW307" s="12" t="s">
        <v>43</v>
      </c>
      <c r="AX307" s="12" t="s">
        <v>79</v>
      </c>
      <c r="AY307" s="212" t="s">
        <v>126</v>
      </c>
    </row>
    <row r="308" spans="2:51" s="11" customFormat="1" ht="13.5">
      <c r="B308" s="189"/>
      <c r="C308" s="190"/>
      <c r="D308" s="191" t="s">
        <v>135</v>
      </c>
      <c r="E308" s="192" t="s">
        <v>36</v>
      </c>
      <c r="F308" s="193" t="s">
        <v>23</v>
      </c>
      <c r="G308" s="190"/>
      <c r="H308" s="194">
        <v>1</v>
      </c>
      <c r="I308" s="195"/>
      <c r="J308" s="190"/>
      <c r="K308" s="190"/>
      <c r="L308" s="196"/>
      <c r="M308" s="197"/>
      <c r="N308" s="198"/>
      <c r="O308" s="198"/>
      <c r="P308" s="198"/>
      <c r="Q308" s="198"/>
      <c r="R308" s="198"/>
      <c r="S308" s="198"/>
      <c r="T308" s="199"/>
      <c r="AT308" s="200" t="s">
        <v>135</v>
      </c>
      <c r="AU308" s="200" t="s">
        <v>22</v>
      </c>
      <c r="AV308" s="11" t="s">
        <v>22</v>
      </c>
      <c r="AW308" s="11" t="s">
        <v>43</v>
      </c>
      <c r="AX308" s="11" t="s">
        <v>79</v>
      </c>
      <c r="AY308" s="200" t="s">
        <v>126</v>
      </c>
    </row>
    <row r="309" spans="2:65" s="1" customFormat="1" ht="31.5" customHeight="1">
      <c r="B309" s="34"/>
      <c r="C309" s="177" t="s">
        <v>358</v>
      </c>
      <c r="D309" s="177" t="s">
        <v>128</v>
      </c>
      <c r="E309" s="178" t="s">
        <v>359</v>
      </c>
      <c r="F309" s="179" t="s">
        <v>360</v>
      </c>
      <c r="G309" s="180" t="s">
        <v>306</v>
      </c>
      <c r="H309" s="181">
        <v>1</v>
      </c>
      <c r="I309" s="182"/>
      <c r="J309" s="183">
        <f>ROUND(I309*H309,2)</f>
        <v>0</v>
      </c>
      <c r="K309" s="179" t="s">
        <v>36</v>
      </c>
      <c r="L309" s="54"/>
      <c r="M309" s="184" t="s">
        <v>36</v>
      </c>
      <c r="N309" s="185" t="s">
        <v>50</v>
      </c>
      <c r="O309" s="35"/>
      <c r="P309" s="186">
        <f>O309*H309</f>
        <v>0</v>
      </c>
      <c r="Q309" s="186">
        <v>0.05656</v>
      </c>
      <c r="R309" s="186">
        <f>Q309*H309</f>
        <v>0.05656</v>
      </c>
      <c r="S309" s="186">
        <v>0</v>
      </c>
      <c r="T309" s="187">
        <f>S309*H309</f>
        <v>0</v>
      </c>
      <c r="AR309" s="16" t="s">
        <v>140</v>
      </c>
      <c r="AT309" s="16" t="s">
        <v>128</v>
      </c>
      <c r="AU309" s="16" t="s">
        <v>22</v>
      </c>
      <c r="AY309" s="16" t="s">
        <v>126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16" t="s">
        <v>23</v>
      </c>
      <c r="BK309" s="188">
        <f>ROUND(I309*H309,2)</f>
        <v>0</v>
      </c>
      <c r="BL309" s="16" t="s">
        <v>140</v>
      </c>
      <c r="BM309" s="16" t="s">
        <v>361</v>
      </c>
    </row>
    <row r="310" spans="2:51" s="12" customFormat="1" ht="13.5">
      <c r="B310" s="201"/>
      <c r="C310" s="202"/>
      <c r="D310" s="203" t="s">
        <v>135</v>
      </c>
      <c r="E310" s="204" t="s">
        <v>36</v>
      </c>
      <c r="F310" s="205" t="s">
        <v>349</v>
      </c>
      <c r="G310" s="202"/>
      <c r="H310" s="206" t="s">
        <v>36</v>
      </c>
      <c r="I310" s="207"/>
      <c r="J310" s="202"/>
      <c r="K310" s="202"/>
      <c r="L310" s="208"/>
      <c r="M310" s="209"/>
      <c r="N310" s="210"/>
      <c r="O310" s="210"/>
      <c r="P310" s="210"/>
      <c r="Q310" s="210"/>
      <c r="R310" s="210"/>
      <c r="S310" s="210"/>
      <c r="T310" s="211"/>
      <c r="AT310" s="212" t="s">
        <v>135</v>
      </c>
      <c r="AU310" s="212" t="s">
        <v>22</v>
      </c>
      <c r="AV310" s="12" t="s">
        <v>23</v>
      </c>
      <c r="AW310" s="12" t="s">
        <v>43</v>
      </c>
      <c r="AX310" s="12" t="s">
        <v>79</v>
      </c>
      <c r="AY310" s="212" t="s">
        <v>126</v>
      </c>
    </row>
    <row r="311" spans="2:51" s="11" customFormat="1" ht="13.5">
      <c r="B311" s="189"/>
      <c r="C311" s="190"/>
      <c r="D311" s="191" t="s">
        <v>135</v>
      </c>
      <c r="E311" s="192" t="s">
        <v>36</v>
      </c>
      <c r="F311" s="193" t="s">
        <v>23</v>
      </c>
      <c r="G311" s="190"/>
      <c r="H311" s="194">
        <v>1</v>
      </c>
      <c r="I311" s="195"/>
      <c r="J311" s="190"/>
      <c r="K311" s="190"/>
      <c r="L311" s="196"/>
      <c r="M311" s="197"/>
      <c r="N311" s="198"/>
      <c r="O311" s="198"/>
      <c r="P311" s="198"/>
      <c r="Q311" s="198"/>
      <c r="R311" s="198"/>
      <c r="S311" s="198"/>
      <c r="T311" s="199"/>
      <c r="AT311" s="200" t="s">
        <v>135</v>
      </c>
      <c r="AU311" s="200" t="s">
        <v>22</v>
      </c>
      <c r="AV311" s="11" t="s">
        <v>22</v>
      </c>
      <c r="AW311" s="11" t="s">
        <v>43</v>
      </c>
      <c r="AX311" s="11" t="s">
        <v>79</v>
      </c>
      <c r="AY311" s="200" t="s">
        <v>126</v>
      </c>
    </row>
    <row r="312" spans="2:65" s="1" customFormat="1" ht="44.25" customHeight="1">
      <c r="B312" s="34"/>
      <c r="C312" s="177" t="s">
        <v>362</v>
      </c>
      <c r="D312" s="177" t="s">
        <v>128</v>
      </c>
      <c r="E312" s="178" t="s">
        <v>363</v>
      </c>
      <c r="F312" s="179" t="s">
        <v>364</v>
      </c>
      <c r="G312" s="180" t="s">
        <v>306</v>
      </c>
      <c r="H312" s="181">
        <v>1</v>
      </c>
      <c r="I312" s="182"/>
      <c r="J312" s="183">
        <f>ROUND(I312*H312,2)</f>
        <v>0</v>
      </c>
      <c r="K312" s="179" t="s">
        <v>147</v>
      </c>
      <c r="L312" s="54"/>
      <c r="M312" s="184" t="s">
        <v>36</v>
      </c>
      <c r="N312" s="185" t="s">
        <v>50</v>
      </c>
      <c r="O312" s="35"/>
      <c r="P312" s="186">
        <f>O312*H312</f>
        <v>0</v>
      </c>
      <c r="Q312" s="186">
        <v>0.16477</v>
      </c>
      <c r="R312" s="186">
        <f>Q312*H312</f>
        <v>0.16477</v>
      </c>
      <c r="S312" s="186">
        <v>0</v>
      </c>
      <c r="T312" s="187">
        <f>S312*H312</f>
        <v>0</v>
      </c>
      <c r="AR312" s="16" t="s">
        <v>140</v>
      </c>
      <c r="AT312" s="16" t="s">
        <v>128</v>
      </c>
      <c r="AU312" s="16" t="s">
        <v>22</v>
      </c>
      <c r="AY312" s="16" t="s">
        <v>126</v>
      </c>
      <c r="BE312" s="188">
        <f>IF(N312="základní",J312,0)</f>
        <v>0</v>
      </c>
      <c r="BF312" s="188">
        <f>IF(N312="snížená",J312,0)</f>
        <v>0</v>
      </c>
      <c r="BG312" s="188">
        <f>IF(N312="zákl. přenesená",J312,0)</f>
        <v>0</v>
      </c>
      <c r="BH312" s="188">
        <f>IF(N312="sníž. přenesená",J312,0)</f>
        <v>0</v>
      </c>
      <c r="BI312" s="188">
        <f>IF(N312="nulová",J312,0)</f>
        <v>0</v>
      </c>
      <c r="BJ312" s="16" t="s">
        <v>23</v>
      </c>
      <c r="BK312" s="188">
        <f>ROUND(I312*H312,2)</f>
        <v>0</v>
      </c>
      <c r="BL312" s="16" t="s">
        <v>140</v>
      </c>
      <c r="BM312" s="16" t="s">
        <v>365</v>
      </c>
    </row>
    <row r="313" spans="2:51" s="12" customFormat="1" ht="13.5">
      <c r="B313" s="201"/>
      <c r="C313" s="202"/>
      <c r="D313" s="203" t="s">
        <v>135</v>
      </c>
      <c r="E313" s="204" t="s">
        <v>36</v>
      </c>
      <c r="F313" s="205" t="s">
        <v>366</v>
      </c>
      <c r="G313" s="202"/>
      <c r="H313" s="206" t="s">
        <v>36</v>
      </c>
      <c r="I313" s="207"/>
      <c r="J313" s="202"/>
      <c r="K313" s="202"/>
      <c r="L313" s="208"/>
      <c r="M313" s="209"/>
      <c r="N313" s="210"/>
      <c r="O313" s="210"/>
      <c r="P313" s="210"/>
      <c r="Q313" s="210"/>
      <c r="R313" s="210"/>
      <c r="S313" s="210"/>
      <c r="T313" s="211"/>
      <c r="AT313" s="212" t="s">
        <v>135</v>
      </c>
      <c r="AU313" s="212" t="s">
        <v>22</v>
      </c>
      <c r="AV313" s="12" t="s">
        <v>23</v>
      </c>
      <c r="AW313" s="12" t="s">
        <v>43</v>
      </c>
      <c r="AX313" s="12" t="s">
        <v>79</v>
      </c>
      <c r="AY313" s="212" t="s">
        <v>126</v>
      </c>
    </row>
    <row r="314" spans="2:51" s="11" customFormat="1" ht="13.5">
      <c r="B314" s="189"/>
      <c r="C314" s="190"/>
      <c r="D314" s="191" t="s">
        <v>135</v>
      </c>
      <c r="E314" s="192" t="s">
        <v>36</v>
      </c>
      <c r="F314" s="193" t="s">
        <v>23</v>
      </c>
      <c r="G314" s="190"/>
      <c r="H314" s="194">
        <v>1</v>
      </c>
      <c r="I314" s="195"/>
      <c r="J314" s="190"/>
      <c r="K314" s="190"/>
      <c r="L314" s="196"/>
      <c r="M314" s="197"/>
      <c r="N314" s="198"/>
      <c r="O314" s="198"/>
      <c r="P314" s="198"/>
      <c r="Q314" s="198"/>
      <c r="R314" s="198"/>
      <c r="S314" s="198"/>
      <c r="T314" s="199"/>
      <c r="AT314" s="200" t="s">
        <v>135</v>
      </c>
      <c r="AU314" s="200" t="s">
        <v>22</v>
      </c>
      <c r="AV314" s="11" t="s">
        <v>22</v>
      </c>
      <c r="AW314" s="11" t="s">
        <v>43</v>
      </c>
      <c r="AX314" s="11" t="s">
        <v>79</v>
      </c>
      <c r="AY314" s="200" t="s">
        <v>126</v>
      </c>
    </row>
    <row r="315" spans="2:65" s="1" customFormat="1" ht="31.5" customHeight="1">
      <c r="B315" s="34"/>
      <c r="C315" s="177" t="s">
        <v>367</v>
      </c>
      <c r="D315" s="177" t="s">
        <v>128</v>
      </c>
      <c r="E315" s="178" t="s">
        <v>368</v>
      </c>
      <c r="F315" s="179" t="s">
        <v>369</v>
      </c>
      <c r="G315" s="180" t="s">
        <v>306</v>
      </c>
      <c r="H315" s="181">
        <v>1</v>
      </c>
      <c r="I315" s="182"/>
      <c r="J315" s="183">
        <f>ROUND(I315*H315,2)</f>
        <v>0</v>
      </c>
      <c r="K315" s="179" t="s">
        <v>147</v>
      </c>
      <c r="L315" s="54"/>
      <c r="M315" s="184" t="s">
        <v>36</v>
      </c>
      <c r="N315" s="185" t="s">
        <v>50</v>
      </c>
      <c r="O315" s="35"/>
      <c r="P315" s="186">
        <f>O315*H315</f>
        <v>0</v>
      </c>
      <c r="Q315" s="186">
        <v>0.16477</v>
      </c>
      <c r="R315" s="186">
        <f>Q315*H315</f>
        <v>0.16477</v>
      </c>
      <c r="S315" s="186">
        <v>0</v>
      </c>
      <c r="T315" s="187">
        <f>S315*H315</f>
        <v>0</v>
      </c>
      <c r="AR315" s="16" t="s">
        <v>140</v>
      </c>
      <c r="AT315" s="16" t="s">
        <v>128</v>
      </c>
      <c r="AU315" s="16" t="s">
        <v>22</v>
      </c>
      <c r="AY315" s="16" t="s">
        <v>126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6" t="s">
        <v>23</v>
      </c>
      <c r="BK315" s="188">
        <f>ROUND(I315*H315,2)</f>
        <v>0</v>
      </c>
      <c r="BL315" s="16" t="s">
        <v>140</v>
      </c>
      <c r="BM315" s="16" t="s">
        <v>370</v>
      </c>
    </row>
    <row r="316" spans="2:51" s="12" customFormat="1" ht="13.5">
      <c r="B316" s="201"/>
      <c r="C316" s="202"/>
      <c r="D316" s="203" t="s">
        <v>135</v>
      </c>
      <c r="E316" s="204" t="s">
        <v>36</v>
      </c>
      <c r="F316" s="205" t="s">
        <v>371</v>
      </c>
      <c r="G316" s="202"/>
      <c r="H316" s="206" t="s">
        <v>36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135</v>
      </c>
      <c r="AU316" s="212" t="s">
        <v>22</v>
      </c>
      <c r="AV316" s="12" t="s">
        <v>23</v>
      </c>
      <c r="AW316" s="12" t="s">
        <v>43</v>
      </c>
      <c r="AX316" s="12" t="s">
        <v>79</v>
      </c>
      <c r="AY316" s="212" t="s">
        <v>126</v>
      </c>
    </row>
    <row r="317" spans="2:51" s="11" customFormat="1" ht="13.5">
      <c r="B317" s="189"/>
      <c r="C317" s="190"/>
      <c r="D317" s="191" t="s">
        <v>135</v>
      </c>
      <c r="E317" s="192" t="s">
        <v>36</v>
      </c>
      <c r="F317" s="193" t="s">
        <v>23</v>
      </c>
      <c r="G317" s="190"/>
      <c r="H317" s="194">
        <v>1</v>
      </c>
      <c r="I317" s="195"/>
      <c r="J317" s="190"/>
      <c r="K317" s="190"/>
      <c r="L317" s="196"/>
      <c r="M317" s="197"/>
      <c r="N317" s="198"/>
      <c r="O317" s="198"/>
      <c r="P317" s="198"/>
      <c r="Q317" s="198"/>
      <c r="R317" s="198"/>
      <c r="S317" s="198"/>
      <c r="T317" s="199"/>
      <c r="AT317" s="200" t="s">
        <v>135</v>
      </c>
      <c r="AU317" s="200" t="s">
        <v>22</v>
      </c>
      <c r="AV317" s="11" t="s">
        <v>22</v>
      </c>
      <c r="AW317" s="11" t="s">
        <v>43</v>
      </c>
      <c r="AX317" s="11" t="s">
        <v>79</v>
      </c>
      <c r="AY317" s="200" t="s">
        <v>126</v>
      </c>
    </row>
    <row r="318" spans="2:65" s="1" customFormat="1" ht="31.5" customHeight="1">
      <c r="B318" s="34"/>
      <c r="C318" s="177" t="s">
        <v>372</v>
      </c>
      <c r="D318" s="177" t="s">
        <v>128</v>
      </c>
      <c r="E318" s="178" t="s">
        <v>373</v>
      </c>
      <c r="F318" s="179" t="s">
        <v>374</v>
      </c>
      <c r="G318" s="180" t="s">
        <v>306</v>
      </c>
      <c r="H318" s="181">
        <v>4</v>
      </c>
      <c r="I318" s="182"/>
      <c r="J318" s="183">
        <f>ROUND(I318*H318,2)</f>
        <v>0</v>
      </c>
      <c r="K318" s="179" t="s">
        <v>147</v>
      </c>
      <c r="L318" s="54"/>
      <c r="M318" s="184" t="s">
        <v>36</v>
      </c>
      <c r="N318" s="185" t="s">
        <v>50</v>
      </c>
      <c r="O318" s="35"/>
      <c r="P318" s="186">
        <f>O318*H318</f>
        <v>0</v>
      </c>
      <c r="Q318" s="186">
        <v>0.07291</v>
      </c>
      <c r="R318" s="186">
        <f>Q318*H318</f>
        <v>0.29164</v>
      </c>
      <c r="S318" s="186">
        <v>0</v>
      </c>
      <c r="T318" s="187">
        <f>S318*H318</f>
        <v>0</v>
      </c>
      <c r="AR318" s="16" t="s">
        <v>140</v>
      </c>
      <c r="AT318" s="16" t="s">
        <v>128</v>
      </c>
      <c r="AU318" s="16" t="s">
        <v>22</v>
      </c>
      <c r="AY318" s="16" t="s">
        <v>126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6" t="s">
        <v>23</v>
      </c>
      <c r="BK318" s="188">
        <f>ROUND(I318*H318,2)</f>
        <v>0</v>
      </c>
      <c r="BL318" s="16" t="s">
        <v>140</v>
      </c>
      <c r="BM318" s="16" t="s">
        <v>375</v>
      </c>
    </row>
    <row r="319" spans="2:51" s="12" customFormat="1" ht="13.5">
      <c r="B319" s="201"/>
      <c r="C319" s="202"/>
      <c r="D319" s="203" t="s">
        <v>135</v>
      </c>
      <c r="E319" s="204" t="s">
        <v>36</v>
      </c>
      <c r="F319" s="205" t="s">
        <v>376</v>
      </c>
      <c r="G319" s="202"/>
      <c r="H319" s="206" t="s">
        <v>36</v>
      </c>
      <c r="I319" s="207"/>
      <c r="J319" s="202"/>
      <c r="K319" s="202"/>
      <c r="L319" s="208"/>
      <c r="M319" s="209"/>
      <c r="N319" s="210"/>
      <c r="O319" s="210"/>
      <c r="P319" s="210"/>
      <c r="Q319" s="210"/>
      <c r="R319" s="210"/>
      <c r="S319" s="210"/>
      <c r="T319" s="211"/>
      <c r="AT319" s="212" t="s">
        <v>135</v>
      </c>
      <c r="AU319" s="212" t="s">
        <v>22</v>
      </c>
      <c r="AV319" s="12" t="s">
        <v>23</v>
      </c>
      <c r="AW319" s="12" t="s">
        <v>43</v>
      </c>
      <c r="AX319" s="12" t="s">
        <v>79</v>
      </c>
      <c r="AY319" s="212" t="s">
        <v>126</v>
      </c>
    </row>
    <row r="320" spans="2:51" s="11" customFormat="1" ht="13.5">
      <c r="B320" s="189"/>
      <c r="C320" s="190"/>
      <c r="D320" s="191" t="s">
        <v>135</v>
      </c>
      <c r="E320" s="192" t="s">
        <v>36</v>
      </c>
      <c r="F320" s="193" t="s">
        <v>327</v>
      </c>
      <c r="G320" s="190"/>
      <c r="H320" s="194">
        <v>4</v>
      </c>
      <c r="I320" s="195"/>
      <c r="J320" s="190"/>
      <c r="K320" s="190"/>
      <c r="L320" s="196"/>
      <c r="M320" s="197"/>
      <c r="N320" s="198"/>
      <c r="O320" s="198"/>
      <c r="P320" s="198"/>
      <c r="Q320" s="198"/>
      <c r="R320" s="198"/>
      <c r="S320" s="198"/>
      <c r="T320" s="199"/>
      <c r="AT320" s="200" t="s">
        <v>135</v>
      </c>
      <c r="AU320" s="200" t="s">
        <v>22</v>
      </c>
      <c r="AV320" s="11" t="s">
        <v>22</v>
      </c>
      <c r="AW320" s="11" t="s">
        <v>43</v>
      </c>
      <c r="AX320" s="11" t="s">
        <v>79</v>
      </c>
      <c r="AY320" s="200" t="s">
        <v>126</v>
      </c>
    </row>
    <row r="321" spans="2:65" s="1" customFormat="1" ht="31.5" customHeight="1">
      <c r="B321" s="34"/>
      <c r="C321" s="177" t="s">
        <v>32</v>
      </c>
      <c r="D321" s="177" t="s">
        <v>128</v>
      </c>
      <c r="E321" s="178" t="s">
        <v>377</v>
      </c>
      <c r="F321" s="179" t="s">
        <v>378</v>
      </c>
      <c r="G321" s="180" t="s">
        <v>306</v>
      </c>
      <c r="H321" s="181">
        <v>2</v>
      </c>
      <c r="I321" s="182"/>
      <c r="J321" s="183">
        <f>ROUND(I321*H321,2)</f>
        <v>0</v>
      </c>
      <c r="K321" s="179" t="s">
        <v>147</v>
      </c>
      <c r="L321" s="54"/>
      <c r="M321" s="184" t="s">
        <v>36</v>
      </c>
      <c r="N321" s="185" t="s">
        <v>50</v>
      </c>
      <c r="O321" s="35"/>
      <c r="P321" s="186">
        <f>O321*H321</f>
        <v>0</v>
      </c>
      <c r="Q321" s="186">
        <v>0</v>
      </c>
      <c r="R321" s="186">
        <f>Q321*H321</f>
        <v>0</v>
      </c>
      <c r="S321" s="186">
        <v>0</v>
      </c>
      <c r="T321" s="187">
        <f>S321*H321</f>
        <v>0</v>
      </c>
      <c r="AR321" s="16" t="s">
        <v>140</v>
      </c>
      <c r="AT321" s="16" t="s">
        <v>128</v>
      </c>
      <c r="AU321" s="16" t="s">
        <v>22</v>
      </c>
      <c r="AY321" s="16" t="s">
        <v>126</v>
      </c>
      <c r="BE321" s="188">
        <f>IF(N321="základní",J321,0)</f>
        <v>0</v>
      </c>
      <c r="BF321" s="188">
        <f>IF(N321="snížená",J321,0)</f>
        <v>0</v>
      </c>
      <c r="BG321" s="188">
        <f>IF(N321="zákl. přenesená",J321,0)</f>
        <v>0</v>
      </c>
      <c r="BH321" s="188">
        <f>IF(N321="sníž. přenesená",J321,0)</f>
        <v>0</v>
      </c>
      <c r="BI321" s="188">
        <f>IF(N321="nulová",J321,0)</f>
        <v>0</v>
      </c>
      <c r="BJ321" s="16" t="s">
        <v>23</v>
      </c>
      <c r="BK321" s="188">
        <f>ROUND(I321*H321,2)</f>
        <v>0</v>
      </c>
      <c r="BL321" s="16" t="s">
        <v>140</v>
      </c>
      <c r="BM321" s="16" t="s">
        <v>379</v>
      </c>
    </row>
    <row r="322" spans="2:51" s="12" customFormat="1" ht="13.5">
      <c r="B322" s="201"/>
      <c r="C322" s="202"/>
      <c r="D322" s="203" t="s">
        <v>135</v>
      </c>
      <c r="E322" s="204" t="s">
        <v>36</v>
      </c>
      <c r="F322" s="205" t="s">
        <v>380</v>
      </c>
      <c r="G322" s="202"/>
      <c r="H322" s="206" t="s">
        <v>36</v>
      </c>
      <c r="I322" s="207"/>
      <c r="J322" s="202"/>
      <c r="K322" s="202"/>
      <c r="L322" s="208"/>
      <c r="M322" s="209"/>
      <c r="N322" s="210"/>
      <c r="O322" s="210"/>
      <c r="P322" s="210"/>
      <c r="Q322" s="210"/>
      <c r="R322" s="210"/>
      <c r="S322" s="210"/>
      <c r="T322" s="211"/>
      <c r="AT322" s="212" t="s">
        <v>135</v>
      </c>
      <c r="AU322" s="212" t="s">
        <v>22</v>
      </c>
      <c r="AV322" s="12" t="s">
        <v>23</v>
      </c>
      <c r="AW322" s="12" t="s">
        <v>43</v>
      </c>
      <c r="AX322" s="12" t="s">
        <v>79</v>
      </c>
      <c r="AY322" s="212" t="s">
        <v>126</v>
      </c>
    </row>
    <row r="323" spans="2:51" s="11" customFormat="1" ht="13.5">
      <c r="B323" s="189"/>
      <c r="C323" s="190"/>
      <c r="D323" s="191" t="s">
        <v>135</v>
      </c>
      <c r="E323" s="192" t="s">
        <v>36</v>
      </c>
      <c r="F323" s="193" t="s">
        <v>381</v>
      </c>
      <c r="G323" s="190"/>
      <c r="H323" s="194">
        <v>2</v>
      </c>
      <c r="I323" s="195"/>
      <c r="J323" s="190"/>
      <c r="K323" s="190"/>
      <c r="L323" s="196"/>
      <c r="M323" s="197"/>
      <c r="N323" s="198"/>
      <c r="O323" s="198"/>
      <c r="P323" s="198"/>
      <c r="Q323" s="198"/>
      <c r="R323" s="198"/>
      <c r="S323" s="198"/>
      <c r="T323" s="199"/>
      <c r="AT323" s="200" t="s">
        <v>135</v>
      </c>
      <c r="AU323" s="200" t="s">
        <v>22</v>
      </c>
      <c r="AV323" s="11" t="s">
        <v>22</v>
      </c>
      <c r="AW323" s="11" t="s">
        <v>43</v>
      </c>
      <c r="AX323" s="11" t="s">
        <v>79</v>
      </c>
      <c r="AY323" s="200" t="s">
        <v>126</v>
      </c>
    </row>
    <row r="324" spans="2:65" s="1" customFormat="1" ht="44.25" customHeight="1">
      <c r="B324" s="34"/>
      <c r="C324" s="177" t="s">
        <v>382</v>
      </c>
      <c r="D324" s="177" t="s">
        <v>128</v>
      </c>
      <c r="E324" s="178" t="s">
        <v>383</v>
      </c>
      <c r="F324" s="179" t="s">
        <v>384</v>
      </c>
      <c r="G324" s="180" t="s">
        <v>306</v>
      </c>
      <c r="H324" s="181">
        <v>2</v>
      </c>
      <c r="I324" s="182"/>
      <c r="J324" s="183">
        <f>ROUND(I324*H324,2)</f>
        <v>0</v>
      </c>
      <c r="K324" s="179" t="s">
        <v>147</v>
      </c>
      <c r="L324" s="54"/>
      <c r="M324" s="184" t="s">
        <v>36</v>
      </c>
      <c r="N324" s="185" t="s">
        <v>50</v>
      </c>
      <c r="O324" s="35"/>
      <c r="P324" s="186">
        <f>O324*H324</f>
        <v>0</v>
      </c>
      <c r="Q324" s="186">
        <v>0.37701</v>
      </c>
      <c r="R324" s="186">
        <f>Q324*H324</f>
        <v>0.75402</v>
      </c>
      <c r="S324" s="186">
        <v>0</v>
      </c>
      <c r="T324" s="187">
        <f>S324*H324</f>
        <v>0</v>
      </c>
      <c r="AR324" s="16" t="s">
        <v>140</v>
      </c>
      <c r="AT324" s="16" t="s">
        <v>128</v>
      </c>
      <c r="AU324" s="16" t="s">
        <v>22</v>
      </c>
      <c r="AY324" s="16" t="s">
        <v>126</v>
      </c>
      <c r="BE324" s="188">
        <f>IF(N324="základní",J324,0)</f>
        <v>0</v>
      </c>
      <c r="BF324" s="188">
        <f>IF(N324="snížená",J324,0)</f>
        <v>0</v>
      </c>
      <c r="BG324" s="188">
        <f>IF(N324="zákl. přenesená",J324,0)</f>
        <v>0</v>
      </c>
      <c r="BH324" s="188">
        <f>IF(N324="sníž. přenesená",J324,0)</f>
        <v>0</v>
      </c>
      <c r="BI324" s="188">
        <f>IF(N324="nulová",J324,0)</f>
        <v>0</v>
      </c>
      <c r="BJ324" s="16" t="s">
        <v>23</v>
      </c>
      <c r="BK324" s="188">
        <f>ROUND(I324*H324,2)</f>
        <v>0</v>
      </c>
      <c r="BL324" s="16" t="s">
        <v>140</v>
      </c>
      <c r="BM324" s="16" t="s">
        <v>385</v>
      </c>
    </row>
    <row r="325" spans="2:51" s="12" customFormat="1" ht="13.5">
      <c r="B325" s="201"/>
      <c r="C325" s="202"/>
      <c r="D325" s="203" t="s">
        <v>135</v>
      </c>
      <c r="E325" s="204" t="s">
        <v>36</v>
      </c>
      <c r="F325" s="205" t="s">
        <v>386</v>
      </c>
      <c r="G325" s="202"/>
      <c r="H325" s="206" t="s">
        <v>36</v>
      </c>
      <c r="I325" s="207"/>
      <c r="J325" s="202"/>
      <c r="K325" s="202"/>
      <c r="L325" s="208"/>
      <c r="M325" s="209"/>
      <c r="N325" s="210"/>
      <c r="O325" s="210"/>
      <c r="P325" s="210"/>
      <c r="Q325" s="210"/>
      <c r="R325" s="210"/>
      <c r="S325" s="210"/>
      <c r="T325" s="211"/>
      <c r="AT325" s="212" t="s">
        <v>135</v>
      </c>
      <c r="AU325" s="212" t="s">
        <v>22</v>
      </c>
      <c r="AV325" s="12" t="s">
        <v>23</v>
      </c>
      <c r="AW325" s="12" t="s">
        <v>43</v>
      </c>
      <c r="AX325" s="12" t="s">
        <v>79</v>
      </c>
      <c r="AY325" s="212" t="s">
        <v>126</v>
      </c>
    </row>
    <row r="326" spans="2:51" s="11" customFormat="1" ht="13.5">
      <c r="B326" s="189"/>
      <c r="C326" s="190"/>
      <c r="D326" s="191" t="s">
        <v>135</v>
      </c>
      <c r="E326" s="192" t="s">
        <v>36</v>
      </c>
      <c r="F326" s="193" t="s">
        <v>381</v>
      </c>
      <c r="G326" s="190"/>
      <c r="H326" s="194">
        <v>2</v>
      </c>
      <c r="I326" s="195"/>
      <c r="J326" s="190"/>
      <c r="K326" s="190"/>
      <c r="L326" s="196"/>
      <c r="M326" s="197"/>
      <c r="N326" s="198"/>
      <c r="O326" s="198"/>
      <c r="P326" s="198"/>
      <c r="Q326" s="198"/>
      <c r="R326" s="198"/>
      <c r="S326" s="198"/>
      <c r="T326" s="199"/>
      <c r="AT326" s="200" t="s">
        <v>135</v>
      </c>
      <c r="AU326" s="200" t="s">
        <v>22</v>
      </c>
      <c r="AV326" s="11" t="s">
        <v>22</v>
      </c>
      <c r="AW326" s="11" t="s">
        <v>43</v>
      </c>
      <c r="AX326" s="11" t="s">
        <v>79</v>
      </c>
      <c r="AY326" s="200" t="s">
        <v>126</v>
      </c>
    </row>
    <row r="327" spans="2:65" s="1" customFormat="1" ht="31.5" customHeight="1">
      <c r="B327" s="34"/>
      <c r="C327" s="177" t="s">
        <v>387</v>
      </c>
      <c r="D327" s="177" t="s">
        <v>128</v>
      </c>
      <c r="E327" s="178" t="s">
        <v>388</v>
      </c>
      <c r="F327" s="179" t="s">
        <v>389</v>
      </c>
      <c r="G327" s="180" t="s">
        <v>306</v>
      </c>
      <c r="H327" s="181">
        <v>6</v>
      </c>
      <c r="I327" s="182"/>
      <c r="J327" s="183">
        <f>ROUND(I327*H327,2)</f>
        <v>0</v>
      </c>
      <c r="K327" s="179" t="s">
        <v>147</v>
      </c>
      <c r="L327" s="54"/>
      <c r="M327" s="184" t="s">
        <v>36</v>
      </c>
      <c r="N327" s="185" t="s">
        <v>50</v>
      </c>
      <c r="O327" s="35"/>
      <c r="P327" s="186">
        <f>O327*H327</f>
        <v>0</v>
      </c>
      <c r="Q327" s="186">
        <v>0.00207</v>
      </c>
      <c r="R327" s="186">
        <f>Q327*H327</f>
        <v>0.012419999999999999</v>
      </c>
      <c r="S327" s="186">
        <v>0</v>
      </c>
      <c r="T327" s="187">
        <f>S327*H327</f>
        <v>0</v>
      </c>
      <c r="AR327" s="16" t="s">
        <v>140</v>
      </c>
      <c r="AT327" s="16" t="s">
        <v>128</v>
      </c>
      <c r="AU327" s="16" t="s">
        <v>22</v>
      </c>
      <c r="AY327" s="16" t="s">
        <v>126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6" t="s">
        <v>23</v>
      </c>
      <c r="BK327" s="188">
        <f>ROUND(I327*H327,2)</f>
        <v>0</v>
      </c>
      <c r="BL327" s="16" t="s">
        <v>140</v>
      </c>
      <c r="BM327" s="16" t="s">
        <v>390</v>
      </c>
    </row>
    <row r="328" spans="2:51" s="12" customFormat="1" ht="13.5">
      <c r="B328" s="201"/>
      <c r="C328" s="202"/>
      <c r="D328" s="203" t="s">
        <v>135</v>
      </c>
      <c r="E328" s="204" t="s">
        <v>36</v>
      </c>
      <c r="F328" s="205" t="s">
        <v>391</v>
      </c>
      <c r="G328" s="202"/>
      <c r="H328" s="206" t="s">
        <v>36</v>
      </c>
      <c r="I328" s="207"/>
      <c r="J328" s="202"/>
      <c r="K328" s="202"/>
      <c r="L328" s="208"/>
      <c r="M328" s="209"/>
      <c r="N328" s="210"/>
      <c r="O328" s="210"/>
      <c r="P328" s="210"/>
      <c r="Q328" s="210"/>
      <c r="R328" s="210"/>
      <c r="S328" s="210"/>
      <c r="T328" s="211"/>
      <c r="AT328" s="212" t="s">
        <v>135</v>
      </c>
      <c r="AU328" s="212" t="s">
        <v>22</v>
      </c>
      <c r="AV328" s="12" t="s">
        <v>23</v>
      </c>
      <c r="AW328" s="12" t="s">
        <v>43</v>
      </c>
      <c r="AX328" s="12" t="s">
        <v>79</v>
      </c>
      <c r="AY328" s="212" t="s">
        <v>126</v>
      </c>
    </row>
    <row r="329" spans="2:51" s="11" customFormat="1" ht="13.5">
      <c r="B329" s="189"/>
      <c r="C329" s="190"/>
      <c r="D329" s="191" t="s">
        <v>135</v>
      </c>
      <c r="E329" s="192" t="s">
        <v>36</v>
      </c>
      <c r="F329" s="193" t="s">
        <v>315</v>
      </c>
      <c r="G329" s="190"/>
      <c r="H329" s="194">
        <v>6</v>
      </c>
      <c r="I329" s="195"/>
      <c r="J329" s="190"/>
      <c r="K329" s="190"/>
      <c r="L329" s="196"/>
      <c r="M329" s="197"/>
      <c r="N329" s="198"/>
      <c r="O329" s="198"/>
      <c r="P329" s="198"/>
      <c r="Q329" s="198"/>
      <c r="R329" s="198"/>
      <c r="S329" s="198"/>
      <c r="T329" s="199"/>
      <c r="AT329" s="200" t="s">
        <v>135</v>
      </c>
      <c r="AU329" s="200" t="s">
        <v>22</v>
      </c>
      <c r="AV329" s="11" t="s">
        <v>22</v>
      </c>
      <c r="AW329" s="11" t="s">
        <v>43</v>
      </c>
      <c r="AX329" s="11" t="s">
        <v>79</v>
      </c>
      <c r="AY329" s="200" t="s">
        <v>126</v>
      </c>
    </row>
    <row r="330" spans="2:65" s="1" customFormat="1" ht="22.5" customHeight="1">
      <c r="B330" s="34"/>
      <c r="C330" s="177" t="s">
        <v>392</v>
      </c>
      <c r="D330" s="177" t="s">
        <v>128</v>
      </c>
      <c r="E330" s="178" t="s">
        <v>393</v>
      </c>
      <c r="F330" s="179" t="s">
        <v>394</v>
      </c>
      <c r="G330" s="180" t="s">
        <v>306</v>
      </c>
      <c r="H330" s="181">
        <v>1</v>
      </c>
      <c r="I330" s="182"/>
      <c r="J330" s="183">
        <f>ROUND(I330*H330,2)</f>
        <v>0</v>
      </c>
      <c r="K330" s="179" t="s">
        <v>36</v>
      </c>
      <c r="L330" s="54"/>
      <c r="M330" s="184" t="s">
        <v>36</v>
      </c>
      <c r="N330" s="185" t="s">
        <v>50</v>
      </c>
      <c r="O330" s="35"/>
      <c r="P330" s="186">
        <f>O330*H330</f>
        <v>0</v>
      </c>
      <c r="Q330" s="186">
        <v>0.0035</v>
      </c>
      <c r="R330" s="186">
        <f>Q330*H330</f>
        <v>0.0035</v>
      </c>
      <c r="S330" s="186">
        <v>0</v>
      </c>
      <c r="T330" s="187">
        <f>S330*H330</f>
        <v>0</v>
      </c>
      <c r="AR330" s="16" t="s">
        <v>140</v>
      </c>
      <c r="AT330" s="16" t="s">
        <v>128</v>
      </c>
      <c r="AU330" s="16" t="s">
        <v>22</v>
      </c>
      <c r="AY330" s="16" t="s">
        <v>126</v>
      </c>
      <c r="BE330" s="188">
        <f>IF(N330="základní",J330,0)</f>
        <v>0</v>
      </c>
      <c r="BF330" s="188">
        <f>IF(N330="snížená",J330,0)</f>
        <v>0</v>
      </c>
      <c r="BG330" s="188">
        <f>IF(N330="zákl. přenesená",J330,0)</f>
        <v>0</v>
      </c>
      <c r="BH330" s="188">
        <f>IF(N330="sníž. přenesená",J330,0)</f>
        <v>0</v>
      </c>
      <c r="BI330" s="188">
        <f>IF(N330="nulová",J330,0)</f>
        <v>0</v>
      </c>
      <c r="BJ330" s="16" t="s">
        <v>23</v>
      </c>
      <c r="BK330" s="188">
        <f>ROUND(I330*H330,2)</f>
        <v>0</v>
      </c>
      <c r="BL330" s="16" t="s">
        <v>140</v>
      </c>
      <c r="BM330" s="16" t="s">
        <v>395</v>
      </c>
    </row>
    <row r="331" spans="2:51" s="12" customFormat="1" ht="13.5">
      <c r="B331" s="201"/>
      <c r="C331" s="202"/>
      <c r="D331" s="203" t="s">
        <v>135</v>
      </c>
      <c r="E331" s="204" t="s">
        <v>36</v>
      </c>
      <c r="F331" s="205" t="s">
        <v>396</v>
      </c>
      <c r="G331" s="202"/>
      <c r="H331" s="206" t="s">
        <v>36</v>
      </c>
      <c r="I331" s="207"/>
      <c r="J331" s="202"/>
      <c r="K331" s="202"/>
      <c r="L331" s="208"/>
      <c r="M331" s="209"/>
      <c r="N331" s="210"/>
      <c r="O331" s="210"/>
      <c r="P331" s="210"/>
      <c r="Q331" s="210"/>
      <c r="R331" s="210"/>
      <c r="S331" s="210"/>
      <c r="T331" s="211"/>
      <c r="AT331" s="212" t="s">
        <v>135</v>
      </c>
      <c r="AU331" s="212" t="s">
        <v>22</v>
      </c>
      <c r="AV331" s="12" t="s">
        <v>23</v>
      </c>
      <c r="AW331" s="12" t="s">
        <v>43</v>
      </c>
      <c r="AX331" s="12" t="s">
        <v>79</v>
      </c>
      <c r="AY331" s="212" t="s">
        <v>126</v>
      </c>
    </row>
    <row r="332" spans="2:51" s="11" customFormat="1" ht="13.5">
      <c r="B332" s="189"/>
      <c r="C332" s="190"/>
      <c r="D332" s="191" t="s">
        <v>135</v>
      </c>
      <c r="E332" s="192" t="s">
        <v>36</v>
      </c>
      <c r="F332" s="193" t="s">
        <v>23</v>
      </c>
      <c r="G332" s="190"/>
      <c r="H332" s="194">
        <v>1</v>
      </c>
      <c r="I332" s="195"/>
      <c r="J332" s="190"/>
      <c r="K332" s="190"/>
      <c r="L332" s="196"/>
      <c r="M332" s="197"/>
      <c r="N332" s="198"/>
      <c r="O332" s="198"/>
      <c r="P332" s="198"/>
      <c r="Q332" s="198"/>
      <c r="R332" s="198"/>
      <c r="S332" s="198"/>
      <c r="T332" s="199"/>
      <c r="AT332" s="200" t="s">
        <v>135</v>
      </c>
      <c r="AU332" s="200" t="s">
        <v>22</v>
      </c>
      <c r="AV332" s="11" t="s">
        <v>22</v>
      </c>
      <c r="AW332" s="11" t="s">
        <v>43</v>
      </c>
      <c r="AX332" s="11" t="s">
        <v>79</v>
      </c>
      <c r="AY332" s="200" t="s">
        <v>126</v>
      </c>
    </row>
    <row r="333" spans="2:65" s="1" customFormat="1" ht="44.25" customHeight="1">
      <c r="B333" s="34"/>
      <c r="C333" s="177" t="s">
        <v>397</v>
      </c>
      <c r="D333" s="177" t="s">
        <v>128</v>
      </c>
      <c r="E333" s="178" t="s">
        <v>398</v>
      </c>
      <c r="F333" s="179" t="s">
        <v>399</v>
      </c>
      <c r="G333" s="180" t="s">
        <v>243</v>
      </c>
      <c r="H333" s="181">
        <v>13.522</v>
      </c>
      <c r="I333" s="182"/>
      <c r="J333" s="183">
        <f>ROUND(I333*H333,2)</f>
        <v>0</v>
      </c>
      <c r="K333" s="179" t="s">
        <v>132</v>
      </c>
      <c r="L333" s="54"/>
      <c r="M333" s="184" t="s">
        <v>36</v>
      </c>
      <c r="N333" s="185" t="s">
        <v>50</v>
      </c>
      <c r="O333" s="35"/>
      <c r="P333" s="186">
        <f>O333*H333</f>
        <v>0</v>
      </c>
      <c r="Q333" s="186">
        <v>0</v>
      </c>
      <c r="R333" s="186">
        <f>Q333*H333</f>
        <v>0</v>
      </c>
      <c r="S333" s="186">
        <v>0</v>
      </c>
      <c r="T333" s="187">
        <f>S333*H333</f>
        <v>0</v>
      </c>
      <c r="AR333" s="16" t="s">
        <v>140</v>
      </c>
      <c r="AT333" s="16" t="s">
        <v>128</v>
      </c>
      <c r="AU333" s="16" t="s">
        <v>22</v>
      </c>
      <c r="AY333" s="16" t="s">
        <v>126</v>
      </c>
      <c r="BE333" s="188">
        <f>IF(N333="základní",J333,0)</f>
        <v>0</v>
      </c>
      <c r="BF333" s="188">
        <f>IF(N333="snížená",J333,0)</f>
        <v>0</v>
      </c>
      <c r="BG333" s="188">
        <f>IF(N333="zákl. přenesená",J333,0)</f>
        <v>0</v>
      </c>
      <c r="BH333" s="188">
        <f>IF(N333="sníž. přenesená",J333,0)</f>
        <v>0</v>
      </c>
      <c r="BI333" s="188">
        <f>IF(N333="nulová",J333,0)</f>
        <v>0</v>
      </c>
      <c r="BJ333" s="16" t="s">
        <v>23</v>
      </c>
      <c r="BK333" s="188">
        <f>ROUND(I333*H333,2)</f>
        <v>0</v>
      </c>
      <c r="BL333" s="16" t="s">
        <v>140</v>
      </c>
      <c r="BM333" s="16" t="s">
        <v>400</v>
      </c>
    </row>
    <row r="334" spans="2:63" s="10" customFormat="1" ht="29.85" customHeight="1">
      <c r="B334" s="160"/>
      <c r="C334" s="161"/>
      <c r="D334" s="174" t="s">
        <v>78</v>
      </c>
      <c r="E334" s="175" t="s">
        <v>178</v>
      </c>
      <c r="F334" s="175" t="s">
        <v>401</v>
      </c>
      <c r="G334" s="161"/>
      <c r="H334" s="161"/>
      <c r="I334" s="164"/>
      <c r="J334" s="176">
        <f>BK334</f>
        <v>0</v>
      </c>
      <c r="K334" s="161"/>
      <c r="L334" s="166"/>
      <c r="M334" s="167"/>
      <c r="N334" s="168"/>
      <c r="O334" s="168"/>
      <c r="P334" s="169">
        <f>P335+SUM(P336:P338)+P345+P352</f>
        <v>0</v>
      </c>
      <c r="Q334" s="168"/>
      <c r="R334" s="169">
        <f>R335+SUM(R336:R338)+R345+R352</f>
        <v>4.8528199999999995</v>
      </c>
      <c r="S334" s="168"/>
      <c r="T334" s="170">
        <f>T335+SUM(T336:T338)+T345+T352</f>
        <v>12.6</v>
      </c>
      <c r="AR334" s="171" t="s">
        <v>23</v>
      </c>
      <c r="AT334" s="172" t="s">
        <v>78</v>
      </c>
      <c r="AU334" s="172" t="s">
        <v>23</v>
      </c>
      <c r="AY334" s="171" t="s">
        <v>126</v>
      </c>
      <c r="BK334" s="173">
        <f>BK335+SUM(BK336:BK338)+BK345+BK352</f>
        <v>0</v>
      </c>
    </row>
    <row r="335" spans="2:65" s="1" customFormat="1" ht="22.5" customHeight="1">
      <c r="B335" s="34"/>
      <c r="C335" s="177" t="s">
        <v>402</v>
      </c>
      <c r="D335" s="177" t="s">
        <v>128</v>
      </c>
      <c r="E335" s="178" t="s">
        <v>403</v>
      </c>
      <c r="F335" s="179" t="s">
        <v>404</v>
      </c>
      <c r="G335" s="180" t="s">
        <v>152</v>
      </c>
      <c r="H335" s="181">
        <v>5.04</v>
      </c>
      <c r="I335" s="182"/>
      <c r="J335" s="183">
        <f>ROUND(I335*H335,2)</f>
        <v>0</v>
      </c>
      <c r="K335" s="179" t="s">
        <v>132</v>
      </c>
      <c r="L335" s="54"/>
      <c r="M335" s="184" t="s">
        <v>36</v>
      </c>
      <c r="N335" s="185" t="s">
        <v>50</v>
      </c>
      <c r="O335" s="35"/>
      <c r="P335" s="186">
        <f>O335*H335</f>
        <v>0</v>
      </c>
      <c r="Q335" s="186">
        <v>0</v>
      </c>
      <c r="R335" s="186">
        <f>Q335*H335</f>
        <v>0</v>
      </c>
      <c r="S335" s="186">
        <v>2.5</v>
      </c>
      <c r="T335" s="187">
        <f>S335*H335</f>
        <v>12.6</v>
      </c>
      <c r="AR335" s="16" t="s">
        <v>140</v>
      </c>
      <c r="AT335" s="16" t="s">
        <v>128</v>
      </c>
      <c r="AU335" s="16" t="s">
        <v>22</v>
      </c>
      <c r="AY335" s="16" t="s">
        <v>126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6" t="s">
        <v>23</v>
      </c>
      <c r="BK335" s="188">
        <f>ROUND(I335*H335,2)</f>
        <v>0</v>
      </c>
      <c r="BL335" s="16" t="s">
        <v>140</v>
      </c>
      <c r="BM335" s="16" t="s">
        <v>405</v>
      </c>
    </row>
    <row r="336" spans="2:51" s="12" customFormat="1" ht="13.5">
      <c r="B336" s="201"/>
      <c r="C336" s="202"/>
      <c r="D336" s="203" t="s">
        <v>135</v>
      </c>
      <c r="E336" s="204" t="s">
        <v>36</v>
      </c>
      <c r="F336" s="205" t="s">
        <v>406</v>
      </c>
      <c r="G336" s="202"/>
      <c r="H336" s="206" t="s">
        <v>36</v>
      </c>
      <c r="I336" s="207"/>
      <c r="J336" s="202"/>
      <c r="K336" s="202"/>
      <c r="L336" s="208"/>
      <c r="M336" s="209"/>
      <c r="N336" s="210"/>
      <c r="O336" s="210"/>
      <c r="P336" s="210"/>
      <c r="Q336" s="210"/>
      <c r="R336" s="210"/>
      <c r="S336" s="210"/>
      <c r="T336" s="211"/>
      <c r="AT336" s="212" t="s">
        <v>135</v>
      </c>
      <c r="AU336" s="212" t="s">
        <v>22</v>
      </c>
      <c r="AV336" s="12" t="s">
        <v>23</v>
      </c>
      <c r="AW336" s="12" t="s">
        <v>43</v>
      </c>
      <c r="AX336" s="12" t="s">
        <v>79</v>
      </c>
      <c r="AY336" s="212" t="s">
        <v>126</v>
      </c>
    </row>
    <row r="337" spans="2:51" s="11" customFormat="1" ht="13.5">
      <c r="B337" s="189"/>
      <c r="C337" s="190"/>
      <c r="D337" s="203" t="s">
        <v>135</v>
      </c>
      <c r="E337" s="213" t="s">
        <v>36</v>
      </c>
      <c r="F337" s="214" t="s">
        <v>407</v>
      </c>
      <c r="G337" s="190"/>
      <c r="H337" s="215">
        <v>5.04</v>
      </c>
      <c r="I337" s="195"/>
      <c r="J337" s="190"/>
      <c r="K337" s="190"/>
      <c r="L337" s="196"/>
      <c r="M337" s="197"/>
      <c r="N337" s="198"/>
      <c r="O337" s="198"/>
      <c r="P337" s="198"/>
      <c r="Q337" s="198"/>
      <c r="R337" s="198"/>
      <c r="S337" s="198"/>
      <c r="T337" s="199"/>
      <c r="AT337" s="200" t="s">
        <v>135</v>
      </c>
      <c r="AU337" s="200" t="s">
        <v>22</v>
      </c>
      <c r="AV337" s="11" t="s">
        <v>22</v>
      </c>
      <c r="AW337" s="11" t="s">
        <v>43</v>
      </c>
      <c r="AX337" s="11" t="s">
        <v>79</v>
      </c>
      <c r="AY337" s="200" t="s">
        <v>126</v>
      </c>
    </row>
    <row r="338" spans="2:63" s="10" customFormat="1" ht="22.35" customHeight="1">
      <c r="B338" s="160"/>
      <c r="C338" s="161"/>
      <c r="D338" s="174" t="s">
        <v>78</v>
      </c>
      <c r="E338" s="175" t="s">
        <v>408</v>
      </c>
      <c r="F338" s="175" t="s">
        <v>409</v>
      </c>
      <c r="G338" s="161"/>
      <c r="H338" s="161"/>
      <c r="I338" s="164"/>
      <c r="J338" s="176">
        <f>BK338</f>
        <v>0</v>
      </c>
      <c r="K338" s="161"/>
      <c r="L338" s="166"/>
      <c r="M338" s="167"/>
      <c r="N338" s="168"/>
      <c r="O338" s="168"/>
      <c r="P338" s="169">
        <f>SUM(P339:P344)</f>
        <v>0</v>
      </c>
      <c r="Q338" s="168"/>
      <c r="R338" s="169">
        <f>SUM(R339:R344)</f>
        <v>4.8528199999999995</v>
      </c>
      <c r="S338" s="168"/>
      <c r="T338" s="170">
        <f>SUM(T339:T344)</f>
        <v>0</v>
      </c>
      <c r="AR338" s="171" t="s">
        <v>23</v>
      </c>
      <c r="AT338" s="172" t="s">
        <v>78</v>
      </c>
      <c r="AU338" s="172" t="s">
        <v>22</v>
      </c>
      <c r="AY338" s="171" t="s">
        <v>126</v>
      </c>
      <c r="BK338" s="173">
        <f>SUM(BK339:BK344)</f>
        <v>0</v>
      </c>
    </row>
    <row r="339" spans="2:65" s="1" customFormat="1" ht="44.25" customHeight="1">
      <c r="B339" s="34"/>
      <c r="C339" s="177" t="s">
        <v>410</v>
      </c>
      <c r="D339" s="177" t="s">
        <v>128</v>
      </c>
      <c r="E339" s="178" t="s">
        <v>411</v>
      </c>
      <c r="F339" s="179" t="s">
        <v>412</v>
      </c>
      <c r="G339" s="180" t="s">
        <v>162</v>
      </c>
      <c r="H339" s="181">
        <v>16</v>
      </c>
      <c r="I339" s="182"/>
      <c r="J339" s="183">
        <f>ROUND(I339*H339,2)</f>
        <v>0</v>
      </c>
      <c r="K339" s="179" t="s">
        <v>132</v>
      </c>
      <c r="L339" s="54"/>
      <c r="M339" s="184" t="s">
        <v>36</v>
      </c>
      <c r="N339" s="185" t="s">
        <v>50</v>
      </c>
      <c r="O339" s="35"/>
      <c r="P339" s="186">
        <f>O339*H339</f>
        <v>0</v>
      </c>
      <c r="Q339" s="186">
        <v>0.10988</v>
      </c>
      <c r="R339" s="186">
        <f>Q339*H339</f>
        <v>1.75808</v>
      </c>
      <c r="S339" s="186">
        <v>0</v>
      </c>
      <c r="T339" s="187">
        <f>S339*H339</f>
        <v>0</v>
      </c>
      <c r="AR339" s="16" t="s">
        <v>140</v>
      </c>
      <c r="AT339" s="16" t="s">
        <v>128</v>
      </c>
      <c r="AU339" s="16" t="s">
        <v>144</v>
      </c>
      <c r="AY339" s="16" t="s">
        <v>126</v>
      </c>
      <c r="BE339" s="188">
        <f>IF(N339="základní",J339,0)</f>
        <v>0</v>
      </c>
      <c r="BF339" s="188">
        <f>IF(N339="snížená",J339,0)</f>
        <v>0</v>
      </c>
      <c r="BG339" s="188">
        <f>IF(N339="zákl. přenesená",J339,0)</f>
        <v>0</v>
      </c>
      <c r="BH339" s="188">
        <f>IF(N339="sníž. přenesená",J339,0)</f>
        <v>0</v>
      </c>
      <c r="BI339" s="188">
        <f>IF(N339="nulová",J339,0)</f>
        <v>0</v>
      </c>
      <c r="BJ339" s="16" t="s">
        <v>23</v>
      </c>
      <c r="BK339" s="188">
        <f>ROUND(I339*H339,2)</f>
        <v>0</v>
      </c>
      <c r="BL339" s="16" t="s">
        <v>140</v>
      </c>
      <c r="BM339" s="16" t="s">
        <v>413</v>
      </c>
    </row>
    <row r="340" spans="2:51" s="12" customFormat="1" ht="13.5">
      <c r="B340" s="201"/>
      <c r="C340" s="202"/>
      <c r="D340" s="203" t="s">
        <v>135</v>
      </c>
      <c r="E340" s="204" t="s">
        <v>36</v>
      </c>
      <c r="F340" s="205" t="s">
        <v>414</v>
      </c>
      <c r="G340" s="202"/>
      <c r="H340" s="206" t="s">
        <v>36</v>
      </c>
      <c r="I340" s="207"/>
      <c r="J340" s="202"/>
      <c r="K340" s="202"/>
      <c r="L340" s="208"/>
      <c r="M340" s="209"/>
      <c r="N340" s="210"/>
      <c r="O340" s="210"/>
      <c r="P340" s="210"/>
      <c r="Q340" s="210"/>
      <c r="R340" s="210"/>
      <c r="S340" s="210"/>
      <c r="T340" s="211"/>
      <c r="AT340" s="212" t="s">
        <v>135</v>
      </c>
      <c r="AU340" s="212" t="s">
        <v>144</v>
      </c>
      <c r="AV340" s="12" t="s">
        <v>23</v>
      </c>
      <c r="AW340" s="12" t="s">
        <v>43</v>
      </c>
      <c r="AX340" s="12" t="s">
        <v>79</v>
      </c>
      <c r="AY340" s="212" t="s">
        <v>126</v>
      </c>
    </row>
    <row r="341" spans="2:51" s="11" customFormat="1" ht="13.5">
      <c r="B341" s="189"/>
      <c r="C341" s="190"/>
      <c r="D341" s="191" t="s">
        <v>135</v>
      </c>
      <c r="E341" s="192" t="s">
        <v>36</v>
      </c>
      <c r="F341" s="193" t="s">
        <v>415</v>
      </c>
      <c r="G341" s="190"/>
      <c r="H341" s="194">
        <v>16</v>
      </c>
      <c r="I341" s="195"/>
      <c r="J341" s="190"/>
      <c r="K341" s="190"/>
      <c r="L341" s="196"/>
      <c r="M341" s="197"/>
      <c r="N341" s="198"/>
      <c r="O341" s="198"/>
      <c r="P341" s="198"/>
      <c r="Q341" s="198"/>
      <c r="R341" s="198"/>
      <c r="S341" s="198"/>
      <c r="T341" s="199"/>
      <c r="AT341" s="200" t="s">
        <v>135</v>
      </c>
      <c r="AU341" s="200" t="s">
        <v>144</v>
      </c>
      <c r="AV341" s="11" t="s">
        <v>22</v>
      </c>
      <c r="AW341" s="11" t="s">
        <v>43</v>
      </c>
      <c r="AX341" s="11" t="s">
        <v>79</v>
      </c>
      <c r="AY341" s="200" t="s">
        <v>126</v>
      </c>
    </row>
    <row r="342" spans="2:65" s="1" customFormat="1" ht="44.25" customHeight="1">
      <c r="B342" s="34"/>
      <c r="C342" s="177" t="s">
        <v>416</v>
      </c>
      <c r="D342" s="177" t="s">
        <v>128</v>
      </c>
      <c r="E342" s="178" t="s">
        <v>417</v>
      </c>
      <c r="F342" s="179" t="s">
        <v>418</v>
      </c>
      <c r="G342" s="180" t="s">
        <v>162</v>
      </c>
      <c r="H342" s="181">
        <v>22</v>
      </c>
      <c r="I342" s="182"/>
      <c r="J342" s="183">
        <f>ROUND(I342*H342,2)</f>
        <v>0</v>
      </c>
      <c r="K342" s="179" t="s">
        <v>132</v>
      </c>
      <c r="L342" s="54"/>
      <c r="M342" s="184" t="s">
        <v>36</v>
      </c>
      <c r="N342" s="185" t="s">
        <v>50</v>
      </c>
      <c r="O342" s="35"/>
      <c r="P342" s="186">
        <f>O342*H342</f>
        <v>0</v>
      </c>
      <c r="Q342" s="186">
        <v>0.14067</v>
      </c>
      <c r="R342" s="186">
        <f>Q342*H342</f>
        <v>3.09474</v>
      </c>
      <c r="S342" s="186">
        <v>0</v>
      </c>
      <c r="T342" s="187">
        <f>S342*H342</f>
        <v>0</v>
      </c>
      <c r="AR342" s="16" t="s">
        <v>140</v>
      </c>
      <c r="AT342" s="16" t="s">
        <v>128</v>
      </c>
      <c r="AU342" s="16" t="s">
        <v>144</v>
      </c>
      <c r="AY342" s="16" t="s">
        <v>126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6" t="s">
        <v>23</v>
      </c>
      <c r="BK342" s="188">
        <f>ROUND(I342*H342,2)</f>
        <v>0</v>
      </c>
      <c r="BL342" s="16" t="s">
        <v>140</v>
      </c>
      <c r="BM342" s="16" t="s">
        <v>419</v>
      </c>
    </row>
    <row r="343" spans="2:51" s="12" customFormat="1" ht="13.5">
      <c r="B343" s="201"/>
      <c r="C343" s="202"/>
      <c r="D343" s="203" t="s">
        <v>135</v>
      </c>
      <c r="E343" s="204" t="s">
        <v>36</v>
      </c>
      <c r="F343" s="205" t="s">
        <v>420</v>
      </c>
      <c r="G343" s="202"/>
      <c r="H343" s="206" t="s">
        <v>36</v>
      </c>
      <c r="I343" s="207"/>
      <c r="J343" s="202"/>
      <c r="K343" s="202"/>
      <c r="L343" s="208"/>
      <c r="M343" s="209"/>
      <c r="N343" s="210"/>
      <c r="O343" s="210"/>
      <c r="P343" s="210"/>
      <c r="Q343" s="210"/>
      <c r="R343" s="210"/>
      <c r="S343" s="210"/>
      <c r="T343" s="211"/>
      <c r="AT343" s="212" t="s">
        <v>135</v>
      </c>
      <c r="AU343" s="212" t="s">
        <v>144</v>
      </c>
      <c r="AV343" s="12" t="s">
        <v>23</v>
      </c>
      <c r="AW343" s="12" t="s">
        <v>43</v>
      </c>
      <c r="AX343" s="12" t="s">
        <v>79</v>
      </c>
      <c r="AY343" s="212" t="s">
        <v>126</v>
      </c>
    </row>
    <row r="344" spans="2:51" s="11" customFormat="1" ht="13.5">
      <c r="B344" s="189"/>
      <c r="C344" s="190"/>
      <c r="D344" s="203" t="s">
        <v>135</v>
      </c>
      <c r="E344" s="213" t="s">
        <v>36</v>
      </c>
      <c r="F344" s="214" t="s">
        <v>421</v>
      </c>
      <c r="G344" s="190"/>
      <c r="H344" s="215">
        <v>22</v>
      </c>
      <c r="I344" s="195"/>
      <c r="J344" s="190"/>
      <c r="K344" s="190"/>
      <c r="L344" s="196"/>
      <c r="M344" s="197"/>
      <c r="N344" s="198"/>
      <c r="O344" s="198"/>
      <c r="P344" s="198"/>
      <c r="Q344" s="198"/>
      <c r="R344" s="198"/>
      <c r="S344" s="198"/>
      <c r="T344" s="199"/>
      <c r="AT344" s="200" t="s">
        <v>135</v>
      </c>
      <c r="AU344" s="200" t="s">
        <v>144</v>
      </c>
      <c r="AV344" s="11" t="s">
        <v>22</v>
      </c>
      <c r="AW344" s="11" t="s">
        <v>43</v>
      </c>
      <c r="AX344" s="11" t="s">
        <v>79</v>
      </c>
      <c r="AY344" s="200" t="s">
        <v>126</v>
      </c>
    </row>
    <row r="345" spans="2:63" s="10" customFormat="1" ht="22.35" customHeight="1">
      <c r="B345" s="160"/>
      <c r="C345" s="161"/>
      <c r="D345" s="174" t="s">
        <v>78</v>
      </c>
      <c r="E345" s="175" t="s">
        <v>422</v>
      </c>
      <c r="F345" s="175" t="s">
        <v>423</v>
      </c>
      <c r="G345" s="161"/>
      <c r="H345" s="161"/>
      <c r="I345" s="164"/>
      <c r="J345" s="176">
        <f>BK345</f>
        <v>0</v>
      </c>
      <c r="K345" s="161"/>
      <c r="L345" s="166"/>
      <c r="M345" s="167"/>
      <c r="N345" s="168"/>
      <c r="O345" s="168"/>
      <c r="P345" s="169">
        <f>SUM(P346:P351)</f>
        <v>0</v>
      </c>
      <c r="Q345" s="168"/>
      <c r="R345" s="169">
        <f>SUM(R346:R351)</f>
        <v>0</v>
      </c>
      <c r="S345" s="168"/>
      <c r="T345" s="170">
        <f>SUM(T346:T351)</f>
        <v>0</v>
      </c>
      <c r="AR345" s="171" t="s">
        <v>23</v>
      </c>
      <c r="AT345" s="172" t="s">
        <v>78</v>
      </c>
      <c r="AU345" s="172" t="s">
        <v>22</v>
      </c>
      <c r="AY345" s="171" t="s">
        <v>126</v>
      </c>
      <c r="BK345" s="173">
        <f>SUM(BK346:BK351)</f>
        <v>0</v>
      </c>
    </row>
    <row r="346" spans="2:65" s="1" customFormat="1" ht="57" customHeight="1">
      <c r="B346" s="34"/>
      <c r="C346" s="177" t="s">
        <v>424</v>
      </c>
      <c r="D346" s="177" t="s">
        <v>128</v>
      </c>
      <c r="E346" s="178" t="s">
        <v>425</v>
      </c>
      <c r="F346" s="179" t="s">
        <v>426</v>
      </c>
      <c r="G346" s="180" t="s">
        <v>162</v>
      </c>
      <c r="H346" s="181">
        <v>22</v>
      </c>
      <c r="I346" s="182"/>
      <c r="J346" s="183">
        <f>ROUND(I346*H346,2)</f>
        <v>0</v>
      </c>
      <c r="K346" s="179" t="s">
        <v>132</v>
      </c>
      <c r="L346" s="54"/>
      <c r="M346" s="184" t="s">
        <v>36</v>
      </c>
      <c r="N346" s="185" t="s">
        <v>50</v>
      </c>
      <c r="O346" s="35"/>
      <c r="P346" s="186">
        <f>O346*H346</f>
        <v>0</v>
      </c>
      <c r="Q346" s="186">
        <v>0</v>
      </c>
      <c r="R346" s="186">
        <f>Q346*H346</f>
        <v>0</v>
      </c>
      <c r="S346" s="186">
        <v>0</v>
      </c>
      <c r="T346" s="187">
        <f>S346*H346</f>
        <v>0</v>
      </c>
      <c r="AR346" s="16" t="s">
        <v>140</v>
      </c>
      <c r="AT346" s="16" t="s">
        <v>128</v>
      </c>
      <c r="AU346" s="16" t="s">
        <v>144</v>
      </c>
      <c r="AY346" s="16" t="s">
        <v>126</v>
      </c>
      <c r="BE346" s="188">
        <f>IF(N346="základní",J346,0)</f>
        <v>0</v>
      </c>
      <c r="BF346" s="188">
        <f>IF(N346="snížená",J346,0)</f>
        <v>0</v>
      </c>
      <c r="BG346" s="188">
        <f>IF(N346="zákl. přenesená",J346,0)</f>
        <v>0</v>
      </c>
      <c r="BH346" s="188">
        <f>IF(N346="sníž. přenesená",J346,0)</f>
        <v>0</v>
      </c>
      <c r="BI346" s="188">
        <f>IF(N346="nulová",J346,0)</f>
        <v>0</v>
      </c>
      <c r="BJ346" s="16" t="s">
        <v>23</v>
      </c>
      <c r="BK346" s="188">
        <f>ROUND(I346*H346,2)</f>
        <v>0</v>
      </c>
      <c r="BL346" s="16" t="s">
        <v>140</v>
      </c>
      <c r="BM346" s="16" t="s">
        <v>427</v>
      </c>
    </row>
    <row r="347" spans="2:51" s="12" customFormat="1" ht="13.5">
      <c r="B347" s="201"/>
      <c r="C347" s="202"/>
      <c r="D347" s="203" t="s">
        <v>135</v>
      </c>
      <c r="E347" s="204" t="s">
        <v>36</v>
      </c>
      <c r="F347" s="205" t="s">
        <v>420</v>
      </c>
      <c r="G347" s="202"/>
      <c r="H347" s="206" t="s">
        <v>36</v>
      </c>
      <c r="I347" s="207"/>
      <c r="J347" s="202"/>
      <c r="K347" s="202"/>
      <c r="L347" s="208"/>
      <c r="M347" s="209"/>
      <c r="N347" s="210"/>
      <c r="O347" s="210"/>
      <c r="P347" s="210"/>
      <c r="Q347" s="210"/>
      <c r="R347" s="210"/>
      <c r="S347" s="210"/>
      <c r="T347" s="211"/>
      <c r="AT347" s="212" t="s">
        <v>135</v>
      </c>
      <c r="AU347" s="212" t="s">
        <v>144</v>
      </c>
      <c r="AV347" s="12" t="s">
        <v>23</v>
      </c>
      <c r="AW347" s="12" t="s">
        <v>43</v>
      </c>
      <c r="AX347" s="12" t="s">
        <v>79</v>
      </c>
      <c r="AY347" s="212" t="s">
        <v>126</v>
      </c>
    </row>
    <row r="348" spans="2:51" s="11" customFormat="1" ht="13.5">
      <c r="B348" s="189"/>
      <c r="C348" s="190"/>
      <c r="D348" s="191" t="s">
        <v>135</v>
      </c>
      <c r="E348" s="192" t="s">
        <v>36</v>
      </c>
      <c r="F348" s="193" t="s">
        <v>421</v>
      </c>
      <c r="G348" s="190"/>
      <c r="H348" s="194">
        <v>22</v>
      </c>
      <c r="I348" s="195"/>
      <c r="J348" s="190"/>
      <c r="K348" s="190"/>
      <c r="L348" s="196"/>
      <c r="M348" s="197"/>
      <c r="N348" s="198"/>
      <c r="O348" s="198"/>
      <c r="P348" s="198"/>
      <c r="Q348" s="198"/>
      <c r="R348" s="198"/>
      <c r="S348" s="198"/>
      <c r="T348" s="199"/>
      <c r="AT348" s="200" t="s">
        <v>135</v>
      </c>
      <c r="AU348" s="200" t="s">
        <v>144</v>
      </c>
      <c r="AV348" s="11" t="s">
        <v>22</v>
      </c>
      <c r="AW348" s="11" t="s">
        <v>43</v>
      </c>
      <c r="AX348" s="11" t="s">
        <v>79</v>
      </c>
      <c r="AY348" s="200" t="s">
        <v>126</v>
      </c>
    </row>
    <row r="349" spans="2:65" s="1" customFormat="1" ht="44.25" customHeight="1">
      <c r="B349" s="34"/>
      <c r="C349" s="177" t="s">
        <v>428</v>
      </c>
      <c r="D349" s="177" t="s">
        <v>128</v>
      </c>
      <c r="E349" s="178" t="s">
        <v>429</v>
      </c>
      <c r="F349" s="179" t="s">
        <v>430</v>
      </c>
      <c r="G349" s="180" t="s">
        <v>139</v>
      </c>
      <c r="H349" s="181">
        <v>19.2</v>
      </c>
      <c r="I349" s="182"/>
      <c r="J349" s="183">
        <f>ROUND(I349*H349,2)</f>
        <v>0</v>
      </c>
      <c r="K349" s="179" t="s">
        <v>132</v>
      </c>
      <c r="L349" s="54"/>
      <c r="M349" s="184" t="s">
        <v>36</v>
      </c>
      <c r="N349" s="185" t="s">
        <v>50</v>
      </c>
      <c r="O349" s="35"/>
      <c r="P349" s="186">
        <f>O349*H349</f>
        <v>0</v>
      </c>
      <c r="Q349" s="186">
        <v>0</v>
      </c>
      <c r="R349" s="186">
        <f>Q349*H349</f>
        <v>0</v>
      </c>
      <c r="S349" s="186">
        <v>0</v>
      </c>
      <c r="T349" s="187">
        <f>S349*H349</f>
        <v>0</v>
      </c>
      <c r="AR349" s="16" t="s">
        <v>140</v>
      </c>
      <c r="AT349" s="16" t="s">
        <v>128</v>
      </c>
      <c r="AU349" s="16" t="s">
        <v>144</v>
      </c>
      <c r="AY349" s="16" t="s">
        <v>126</v>
      </c>
      <c r="BE349" s="188">
        <f>IF(N349="základní",J349,0)</f>
        <v>0</v>
      </c>
      <c r="BF349" s="188">
        <f>IF(N349="snížená",J349,0)</f>
        <v>0</v>
      </c>
      <c r="BG349" s="188">
        <f>IF(N349="zákl. přenesená",J349,0)</f>
        <v>0</v>
      </c>
      <c r="BH349" s="188">
        <f>IF(N349="sníž. přenesená",J349,0)</f>
        <v>0</v>
      </c>
      <c r="BI349" s="188">
        <f>IF(N349="nulová",J349,0)</f>
        <v>0</v>
      </c>
      <c r="BJ349" s="16" t="s">
        <v>23</v>
      </c>
      <c r="BK349" s="188">
        <f>ROUND(I349*H349,2)</f>
        <v>0</v>
      </c>
      <c r="BL349" s="16" t="s">
        <v>140</v>
      </c>
      <c r="BM349" s="16" t="s">
        <v>431</v>
      </c>
    </row>
    <row r="350" spans="2:51" s="12" customFormat="1" ht="13.5">
      <c r="B350" s="201"/>
      <c r="C350" s="202"/>
      <c r="D350" s="203" t="s">
        <v>135</v>
      </c>
      <c r="E350" s="204" t="s">
        <v>36</v>
      </c>
      <c r="F350" s="205" t="s">
        <v>414</v>
      </c>
      <c r="G350" s="202"/>
      <c r="H350" s="206" t="s">
        <v>36</v>
      </c>
      <c r="I350" s="207"/>
      <c r="J350" s="202"/>
      <c r="K350" s="202"/>
      <c r="L350" s="208"/>
      <c r="M350" s="209"/>
      <c r="N350" s="210"/>
      <c r="O350" s="210"/>
      <c r="P350" s="210"/>
      <c r="Q350" s="210"/>
      <c r="R350" s="210"/>
      <c r="S350" s="210"/>
      <c r="T350" s="211"/>
      <c r="AT350" s="212" t="s">
        <v>135</v>
      </c>
      <c r="AU350" s="212" t="s">
        <v>144</v>
      </c>
      <c r="AV350" s="12" t="s">
        <v>23</v>
      </c>
      <c r="AW350" s="12" t="s">
        <v>43</v>
      </c>
      <c r="AX350" s="12" t="s">
        <v>79</v>
      </c>
      <c r="AY350" s="212" t="s">
        <v>126</v>
      </c>
    </row>
    <row r="351" spans="2:51" s="11" customFormat="1" ht="13.5">
      <c r="B351" s="189"/>
      <c r="C351" s="190"/>
      <c r="D351" s="203" t="s">
        <v>135</v>
      </c>
      <c r="E351" s="213" t="s">
        <v>36</v>
      </c>
      <c r="F351" s="214" t="s">
        <v>432</v>
      </c>
      <c r="G351" s="190"/>
      <c r="H351" s="215">
        <v>19.2</v>
      </c>
      <c r="I351" s="195"/>
      <c r="J351" s="190"/>
      <c r="K351" s="190"/>
      <c r="L351" s="196"/>
      <c r="M351" s="197"/>
      <c r="N351" s="198"/>
      <c r="O351" s="198"/>
      <c r="P351" s="198"/>
      <c r="Q351" s="198"/>
      <c r="R351" s="198"/>
      <c r="S351" s="198"/>
      <c r="T351" s="199"/>
      <c r="AT351" s="200" t="s">
        <v>135</v>
      </c>
      <c r="AU351" s="200" t="s">
        <v>144</v>
      </c>
      <c r="AV351" s="11" t="s">
        <v>22</v>
      </c>
      <c r="AW351" s="11" t="s">
        <v>43</v>
      </c>
      <c r="AX351" s="11" t="s">
        <v>79</v>
      </c>
      <c r="AY351" s="200" t="s">
        <v>126</v>
      </c>
    </row>
    <row r="352" spans="2:63" s="10" customFormat="1" ht="22.35" customHeight="1">
      <c r="B352" s="160"/>
      <c r="C352" s="161"/>
      <c r="D352" s="174" t="s">
        <v>78</v>
      </c>
      <c r="E352" s="175" t="s">
        <v>433</v>
      </c>
      <c r="F352" s="175" t="s">
        <v>434</v>
      </c>
      <c r="G352" s="161"/>
      <c r="H352" s="161"/>
      <c r="I352" s="164"/>
      <c r="J352" s="176">
        <f>BK352</f>
        <v>0</v>
      </c>
      <c r="K352" s="161"/>
      <c r="L352" s="166"/>
      <c r="M352" s="167"/>
      <c r="N352" s="168"/>
      <c r="O352" s="168"/>
      <c r="P352" s="169">
        <f>SUM(P353:P355)</f>
        <v>0</v>
      </c>
      <c r="Q352" s="168"/>
      <c r="R352" s="169">
        <f>SUM(R353:R355)</f>
        <v>0</v>
      </c>
      <c r="S352" s="168"/>
      <c r="T352" s="170">
        <f>SUM(T353:T355)</f>
        <v>0</v>
      </c>
      <c r="AR352" s="171" t="s">
        <v>23</v>
      </c>
      <c r="AT352" s="172" t="s">
        <v>78</v>
      </c>
      <c r="AU352" s="172" t="s">
        <v>22</v>
      </c>
      <c r="AY352" s="171" t="s">
        <v>126</v>
      </c>
      <c r="BK352" s="173">
        <f>SUM(BK353:BK355)</f>
        <v>0</v>
      </c>
    </row>
    <row r="353" spans="2:65" s="1" customFormat="1" ht="31.5" customHeight="1">
      <c r="B353" s="34"/>
      <c r="C353" s="177" t="s">
        <v>435</v>
      </c>
      <c r="D353" s="177" t="s">
        <v>128</v>
      </c>
      <c r="E353" s="178" t="s">
        <v>436</v>
      </c>
      <c r="F353" s="179" t="s">
        <v>437</v>
      </c>
      <c r="G353" s="180" t="s">
        <v>243</v>
      </c>
      <c r="H353" s="181">
        <v>13.522</v>
      </c>
      <c r="I353" s="182"/>
      <c r="J353" s="183">
        <f>ROUND(I353*H353,2)</f>
        <v>0</v>
      </c>
      <c r="K353" s="179" t="s">
        <v>132</v>
      </c>
      <c r="L353" s="54"/>
      <c r="M353" s="184" t="s">
        <v>36</v>
      </c>
      <c r="N353" s="185" t="s">
        <v>50</v>
      </c>
      <c r="O353" s="35"/>
      <c r="P353" s="186">
        <f>O353*H353</f>
        <v>0</v>
      </c>
      <c r="Q353" s="186">
        <v>0</v>
      </c>
      <c r="R353" s="186">
        <f>Q353*H353</f>
        <v>0</v>
      </c>
      <c r="S353" s="186">
        <v>0</v>
      </c>
      <c r="T353" s="187">
        <f>S353*H353</f>
        <v>0</v>
      </c>
      <c r="AR353" s="16" t="s">
        <v>140</v>
      </c>
      <c r="AT353" s="16" t="s">
        <v>128</v>
      </c>
      <c r="AU353" s="16" t="s">
        <v>144</v>
      </c>
      <c r="AY353" s="16" t="s">
        <v>126</v>
      </c>
      <c r="BE353" s="188">
        <f>IF(N353="základní",J353,0)</f>
        <v>0</v>
      </c>
      <c r="BF353" s="188">
        <f>IF(N353="snížená",J353,0)</f>
        <v>0</v>
      </c>
      <c r="BG353" s="188">
        <f>IF(N353="zákl. přenesená",J353,0)</f>
        <v>0</v>
      </c>
      <c r="BH353" s="188">
        <f>IF(N353="sníž. přenesená",J353,0)</f>
        <v>0</v>
      </c>
      <c r="BI353" s="188">
        <f>IF(N353="nulová",J353,0)</f>
        <v>0</v>
      </c>
      <c r="BJ353" s="16" t="s">
        <v>23</v>
      </c>
      <c r="BK353" s="188">
        <f>ROUND(I353*H353,2)</f>
        <v>0</v>
      </c>
      <c r="BL353" s="16" t="s">
        <v>140</v>
      </c>
      <c r="BM353" s="16" t="s">
        <v>438</v>
      </c>
    </row>
    <row r="354" spans="2:65" s="1" customFormat="1" ht="31.5" customHeight="1">
      <c r="B354" s="34"/>
      <c r="C354" s="177" t="s">
        <v>439</v>
      </c>
      <c r="D354" s="177" t="s">
        <v>128</v>
      </c>
      <c r="E354" s="178" t="s">
        <v>440</v>
      </c>
      <c r="F354" s="179" t="s">
        <v>441</v>
      </c>
      <c r="G354" s="180" t="s">
        <v>243</v>
      </c>
      <c r="H354" s="181">
        <v>0.163</v>
      </c>
      <c r="I354" s="182"/>
      <c r="J354" s="183">
        <f>ROUND(I354*H354,2)</f>
        <v>0</v>
      </c>
      <c r="K354" s="179" t="s">
        <v>132</v>
      </c>
      <c r="L354" s="54"/>
      <c r="M354" s="184" t="s">
        <v>36</v>
      </c>
      <c r="N354" s="185" t="s">
        <v>50</v>
      </c>
      <c r="O354" s="35"/>
      <c r="P354" s="186">
        <f>O354*H354</f>
        <v>0</v>
      </c>
      <c r="Q354" s="186">
        <v>0</v>
      </c>
      <c r="R354" s="186">
        <f>Q354*H354</f>
        <v>0</v>
      </c>
      <c r="S354" s="186">
        <v>0</v>
      </c>
      <c r="T354" s="187">
        <f>S354*H354</f>
        <v>0</v>
      </c>
      <c r="AR354" s="16" t="s">
        <v>140</v>
      </c>
      <c r="AT354" s="16" t="s">
        <v>128</v>
      </c>
      <c r="AU354" s="16" t="s">
        <v>144</v>
      </c>
      <c r="AY354" s="16" t="s">
        <v>126</v>
      </c>
      <c r="BE354" s="188">
        <f>IF(N354="základní",J354,0)</f>
        <v>0</v>
      </c>
      <c r="BF354" s="188">
        <f>IF(N354="snížená",J354,0)</f>
        <v>0</v>
      </c>
      <c r="BG354" s="188">
        <f>IF(N354="zákl. přenesená",J354,0)</f>
        <v>0</v>
      </c>
      <c r="BH354" s="188">
        <f>IF(N354="sníž. přenesená",J354,0)</f>
        <v>0</v>
      </c>
      <c r="BI354" s="188">
        <f>IF(N354="nulová",J354,0)</f>
        <v>0</v>
      </c>
      <c r="BJ354" s="16" t="s">
        <v>23</v>
      </c>
      <c r="BK354" s="188">
        <f>ROUND(I354*H354,2)</f>
        <v>0</v>
      </c>
      <c r="BL354" s="16" t="s">
        <v>140</v>
      </c>
      <c r="BM354" s="16" t="s">
        <v>442</v>
      </c>
    </row>
    <row r="355" spans="2:65" s="1" customFormat="1" ht="31.5" customHeight="1">
      <c r="B355" s="34"/>
      <c r="C355" s="177" t="s">
        <v>443</v>
      </c>
      <c r="D355" s="177" t="s">
        <v>128</v>
      </c>
      <c r="E355" s="178" t="s">
        <v>444</v>
      </c>
      <c r="F355" s="179" t="s">
        <v>445</v>
      </c>
      <c r="G355" s="180" t="s">
        <v>243</v>
      </c>
      <c r="H355" s="181">
        <v>0.163</v>
      </c>
      <c r="I355" s="182"/>
      <c r="J355" s="183">
        <f>ROUND(I355*H355,2)</f>
        <v>0</v>
      </c>
      <c r="K355" s="179" t="s">
        <v>132</v>
      </c>
      <c r="L355" s="54"/>
      <c r="M355" s="184" t="s">
        <v>36</v>
      </c>
      <c r="N355" s="185" t="s">
        <v>50</v>
      </c>
      <c r="O355" s="35"/>
      <c r="P355" s="186">
        <f>O355*H355</f>
        <v>0</v>
      </c>
      <c r="Q355" s="186">
        <v>0</v>
      </c>
      <c r="R355" s="186">
        <f>Q355*H355</f>
        <v>0</v>
      </c>
      <c r="S355" s="186">
        <v>0</v>
      </c>
      <c r="T355" s="187">
        <f>S355*H355</f>
        <v>0</v>
      </c>
      <c r="AR355" s="16" t="s">
        <v>140</v>
      </c>
      <c r="AT355" s="16" t="s">
        <v>128</v>
      </c>
      <c r="AU355" s="16" t="s">
        <v>144</v>
      </c>
      <c r="AY355" s="16" t="s">
        <v>126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6" t="s">
        <v>23</v>
      </c>
      <c r="BK355" s="188">
        <f>ROUND(I355*H355,2)</f>
        <v>0</v>
      </c>
      <c r="BL355" s="16" t="s">
        <v>140</v>
      </c>
      <c r="BM355" s="16" t="s">
        <v>446</v>
      </c>
    </row>
    <row r="356" spans="2:63" s="10" customFormat="1" ht="29.85" customHeight="1">
      <c r="B356" s="160"/>
      <c r="C356" s="161"/>
      <c r="D356" s="174" t="s">
        <v>78</v>
      </c>
      <c r="E356" s="175" t="s">
        <v>447</v>
      </c>
      <c r="F356" s="175" t="s">
        <v>448</v>
      </c>
      <c r="G356" s="161"/>
      <c r="H356" s="161"/>
      <c r="I356" s="164"/>
      <c r="J356" s="176">
        <f>BK356</f>
        <v>0</v>
      </c>
      <c r="K356" s="161"/>
      <c r="L356" s="166"/>
      <c r="M356" s="167"/>
      <c r="N356" s="168"/>
      <c r="O356" s="168"/>
      <c r="P356" s="169">
        <f>SUM(P357:P362)</f>
        <v>0</v>
      </c>
      <c r="Q356" s="168"/>
      <c r="R356" s="169">
        <f>SUM(R357:R362)</f>
        <v>0</v>
      </c>
      <c r="S356" s="168"/>
      <c r="T356" s="170">
        <f>SUM(T357:T362)</f>
        <v>0</v>
      </c>
      <c r="AR356" s="171" t="s">
        <v>23</v>
      </c>
      <c r="AT356" s="172" t="s">
        <v>78</v>
      </c>
      <c r="AU356" s="172" t="s">
        <v>23</v>
      </c>
      <c r="AY356" s="171" t="s">
        <v>126</v>
      </c>
      <c r="BK356" s="173">
        <f>SUM(BK357:BK362)</f>
        <v>0</v>
      </c>
    </row>
    <row r="357" spans="2:65" s="1" customFormat="1" ht="22.5" customHeight="1">
      <c r="B357" s="34"/>
      <c r="C357" s="177" t="s">
        <v>449</v>
      </c>
      <c r="D357" s="177" t="s">
        <v>128</v>
      </c>
      <c r="E357" s="178" t="s">
        <v>450</v>
      </c>
      <c r="F357" s="179" t="s">
        <v>451</v>
      </c>
      <c r="G357" s="180" t="s">
        <v>36</v>
      </c>
      <c r="H357" s="181">
        <v>15.92</v>
      </c>
      <c r="I357" s="182"/>
      <c r="J357" s="183">
        <f>ROUND(I357*H357,2)</f>
        <v>0</v>
      </c>
      <c r="K357" s="179" t="s">
        <v>36</v>
      </c>
      <c r="L357" s="54"/>
      <c r="M357" s="184" t="s">
        <v>36</v>
      </c>
      <c r="N357" s="185" t="s">
        <v>50</v>
      </c>
      <c r="O357" s="35"/>
      <c r="P357" s="186">
        <f>O357*H357</f>
        <v>0</v>
      </c>
      <c r="Q357" s="186">
        <v>0</v>
      </c>
      <c r="R357" s="186">
        <f>Q357*H357</f>
        <v>0</v>
      </c>
      <c r="S357" s="186">
        <v>0</v>
      </c>
      <c r="T357" s="187">
        <f>S357*H357</f>
        <v>0</v>
      </c>
      <c r="AR357" s="16" t="s">
        <v>140</v>
      </c>
      <c r="AT357" s="16" t="s">
        <v>128</v>
      </c>
      <c r="AU357" s="16" t="s">
        <v>22</v>
      </c>
      <c r="AY357" s="16" t="s">
        <v>126</v>
      </c>
      <c r="BE357" s="188">
        <f>IF(N357="základní",J357,0)</f>
        <v>0</v>
      </c>
      <c r="BF357" s="188">
        <f>IF(N357="snížená",J357,0)</f>
        <v>0</v>
      </c>
      <c r="BG357" s="188">
        <f>IF(N357="zákl. přenesená",J357,0)</f>
        <v>0</v>
      </c>
      <c r="BH357" s="188">
        <f>IF(N357="sníž. přenesená",J357,0)</f>
        <v>0</v>
      </c>
      <c r="BI357" s="188">
        <f>IF(N357="nulová",J357,0)</f>
        <v>0</v>
      </c>
      <c r="BJ357" s="16" t="s">
        <v>23</v>
      </c>
      <c r="BK357" s="188">
        <f>ROUND(I357*H357,2)</f>
        <v>0</v>
      </c>
      <c r="BL357" s="16" t="s">
        <v>140</v>
      </c>
      <c r="BM357" s="16" t="s">
        <v>452</v>
      </c>
    </row>
    <row r="358" spans="2:51" s="12" customFormat="1" ht="13.5">
      <c r="B358" s="201"/>
      <c r="C358" s="202"/>
      <c r="D358" s="203" t="s">
        <v>135</v>
      </c>
      <c r="E358" s="204" t="s">
        <v>36</v>
      </c>
      <c r="F358" s="205" t="s">
        <v>453</v>
      </c>
      <c r="G358" s="202"/>
      <c r="H358" s="206" t="s">
        <v>36</v>
      </c>
      <c r="I358" s="207"/>
      <c r="J358" s="202"/>
      <c r="K358" s="202"/>
      <c r="L358" s="208"/>
      <c r="M358" s="209"/>
      <c r="N358" s="210"/>
      <c r="O358" s="210"/>
      <c r="P358" s="210"/>
      <c r="Q358" s="210"/>
      <c r="R358" s="210"/>
      <c r="S358" s="210"/>
      <c r="T358" s="211"/>
      <c r="AT358" s="212" t="s">
        <v>135</v>
      </c>
      <c r="AU358" s="212" t="s">
        <v>22</v>
      </c>
      <c r="AV358" s="12" t="s">
        <v>23</v>
      </c>
      <c r="AW358" s="12" t="s">
        <v>43</v>
      </c>
      <c r="AX358" s="12" t="s">
        <v>79</v>
      </c>
      <c r="AY358" s="212" t="s">
        <v>126</v>
      </c>
    </row>
    <row r="359" spans="2:51" s="11" customFormat="1" ht="13.5">
      <c r="B359" s="189"/>
      <c r="C359" s="190"/>
      <c r="D359" s="191" t="s">
        <v>135</v>
      </c>
      <c r="E359" s="192" t="s">
        <v>36</v>
      </c>
      <c r="F359" s="193" t="s">
        <v>454</v>
      </c>
      <c r="G359" s="190"/>
      <c r="H359" s="194">
        <v>15.92</v>
      </c>
      <c r="I359" s="195"/>
      <c r="J359" s="190"/>
      <c r="K359" s="190"/>
      <c r="L359" s="196"/>
      <c r="M359" s="197"/>
      <c r="N359" s="198"/>
      <c r="O359" s="198"/>
      <c r="P359" s="198"/>
      <c r="Q359" s="198"/>
      <c r="R359" s="198"/>
      <c r="S359" s="198"/>
      <c r="T359" s="199"/>
      <c r="AT359" s="200" t="s">
        <v>135</v>
      </c>
      <c r="AU359" s="200" t="s">
        <v>22</v>
      </c>
      <c r="AV359" s="11" t="s">
        <v>22</v>
      </c>
      <c r="AW359" s="11" t="s">
        <v>43</v>
      </c>
      <c r="AX359" s="11" t="s">
        <v>23</v>
      </c>
      <c r="AY359" s="200" t="s">
        <v>126</v>
      </c>
    </row>
    <row r="360" spans="2:65" s="1" customFormat="1" ht="31.5" customHeight="1">
      <c r="B360" s="34"/>
      <c r="C360" s="177" t="s">
        <v>455</v>
      </c>
      <c r="D360" s="177" t="s">
        <v>128</v>
      </c>
      <c r="E360" s="178" t="s">
        <v>456</v>
      </c>
      <c r="F360" s="179" t="s">
        <v>457</v>
      </c>
      <c r="G360" s="180" t="s">
        <v>36</v>
      </c>
      <c r="H360" s="181">
        <v>83.86</v>
      </c>
      <c r="I360" s="182"/>
      <c r="J360" s="183">
        <f>ROUND(I360*H360,2)</f>
        <v>0</v>
      </c>
      <c r="K360" s="179" t="s">
        <v>36</v>
      </c>
      <c r="L360" s="54"/>
      <c r="M360" s="184" t="s">
        <v>36</v>
      </c>
      <c r="N360" s="185" t="s">
        <v>50</v>
      </c>
      <c r="O360" s="35"/>
      <c r="P360" s="186">
        <f>O360*H360</f>
        <v>0</v>
      </c>
      <c r="Q360" s="186">
        <v>0</v>
      </c>
      <c r="R360" s="186">
        <f>Q360*H360</f>
        <v>0</v>
      </c>
      <c r="S360" s="186">
        <v>0</v>
      </c>
      <c r="T360" s="187">
        <f>S360*H360</f>
        <v>0</v>
      </c>
      <c r="AR360" s="16" t="s">
        <v>140</v>
      </c>
      <c r="AT360" s="16" t="s">
        <v>128</v>
      </c>
      <c r="AU360" s="16" t="s">
        <v>22</v>
      </c>
      <c r="AY360" s="16" t="s">
        <v>126</v>
      </c>
      <c r="BE360" s="188">
        <f>IF(N360="základní",J360,0)</f>
        <v>0</v>
      </c>
      <c r="BF360" s="188">
        <f>IF(N360="snížená",J360,0)</f>
        <v>0</v>
      </c>
      <c r="BG360" s="188">
        <f>IF(N360="zákl. přenesená",J360,0)</f>
        <v>0</v>
      </c>
      <c r="BH360" s="188">
        <f>IF(N360="sníž. přenesená",J360,0)</f>
        <v>0</v>
      </c>
      <c r="BI360" s="188">
        <f>IF(N360="nulová",J360,0)</f>
        <v>0</v>
      </c>
      <c r="BJ360" s="16" t="s">
        <v>23</v>
      </c>
      <c r="BK360" s="188">
        <f>ROUND(I360*H360,2)</f>
        <v>0</v>
      </c>
      <c r="BL360" s="16" t="s">
        <v>140</v>
      </c>
      <c r="BM360" s="16" t="s">
        <v>458</v>
      </c>
    </row>
    <row r="361" spans="2:65" s="1" customFormat="1" ht="31.5" customHeight="1">
      <c r="B361" s="34"/>
      <c r="C361" s="177" t="s">
        <v>459</v>
      </c>
      <c r="D361" s="177" t="s">
        <v>128</v>
      </c>
      <c r="E361" s="178" t="s">
        <v>460</v>
      </c>
      <c r="F361" s="179" t="s">
        <v>461</v>
      </c>
      <c r="G361" s="180" t="s">
        <v>243</v>
      </c>
      <c r="H361" s="181">
        <v>83.86</v>
      </c>
      <c r="I361" s="182"/>
      <c r="J361" s="183">
        <f>ROUND(I361*H361,2)</f>
        <v>0</v>
      </c>
      <c r="K361" s="179" t="s">
        <v>147</v>
      </c>
      <c r="L361" s="54"/>
      <c r="M361" s="184" t="s">
        <v>36</v>
      </c>
      <c r="N361" s="185" t="s">
        <v>50</v>
      </c>
      <c r="O361" s="35"/>
      <c r="P361" s="186">
        <f>O361*H361</f>
        <v>0</v>
      </c>
      <c r="Q361" s="186">
        <v>0</v>
      </c>
      <c r="R361" s="186">
        <f>Q361*H361</f>
        <v>0</v>
      </c>
      <c r="S361" s="186">
        <v>0</v>
      </c>
      <c r="T361" s="187">
        <f>S361*H361</f>
        <v>0</v>
      </c>
      <c r="AR361" s="16" t="s">
        <v>140</v>
      </c>
      <c r="AT361" s="16" t="s">
        <v>128</v>
      </c>
      <c r="AU361" s="16" t="s">
        <v>22</v>
      </c>
      <c r="AY361" s="16" t="s">
        <v>126</v>
      </c>
      <c r="BE361" s="188">
        <f>IF(N361="základní",J361,0)</f>
        <v>0</v>
      </c>
      <c r="BF361" s="188">
        <f>IF(N361="snížená",J361,0)</f>
        <v>0</v>
      </c>
      <c r="BG361" s="188">
        <f>IF(N361="zákl. přenesená",J361,0)</f>
        <v>0</v>
      </c>
      <c r="BH361" s="188">
        <f>IF(N361="sníž. přenesená",J361,0)</f>
        <v>0</v>
      </c>
      <c r="BI361" s="188">
        <f>IF(N361="nulová",J361,0)</f>
        <v>0</v>
      </c>
      <c r="BJ361" s="16" t="s">
        <v>23</v>
      </c>
      <c r="BK361" s="188">
        <f>ROUND(I361*H361,2)</f>
        <v>0</v>
      </c>
      <c r="BL361" s="16" t="s">
        <v>140</v>
      </c>
      <c r="BM361" s="16" t="s">
        <v>462</v>
      </c>
    </row>
    <row r="362" spans="2:65" s="1" customFormat="1" ht="22.5" customHeight="1">
      <c r="B362" s="34"/>
      <c r="C362" s="177" t="s">
        <v>463</v>
      </c>
      <c r="D362" s="177" t="s">
        <v>128</v>
      </c>
      <c r="E362" s="178" t="s">
        <v>464</v>
      </c>
      <c r="F362" s="179" t="s">
        <v>465</v>
      </c>
      <c r="G362" s="180" t="s">
        <v>243</v>
      </c>
      <c r="H362" s="181">
        <v>83.86</v>
      </c>
      <c r="I362" s="182"/>
      <c r="J362" s="183">
        <f>ROUND(I362*H362,2)</f>
        <v>0</v>
      </c>
      <c r="K362" s="179" t="s">
        <v>147</v>
      </c>
      <c r="L362" s="54"/>
      <c r="M362" s="184" t="s">
        <v>36</v>
      </c>
      <c r="N362" s="185" t="s">
        <v>50</v>
      </c>
      <c r="O362" s="35"/>
      <c r="P362" s="186">
        <f>O362*H362</f>
        <v>0</v>
      </c>
      <c r="Q362" s="186">
        <v>0</v>
      </c>
      <c r="R362" s="186">
        <f>Q362*H362</f>
        <v>0</v>
      </c>
      <c r="S362" s="186">
        <v>0</v>
      </c>
      <c r="T362" s="187">
        <f>S362*H362</f>
        <v>0</v>
      </c>
      <c r="AR362" s="16" t="s">
        <v>140</v>
      </c>
      <c r="AT362" s="16" t="s">
        <v>128</v>
      </c>
      <c r="AU362" s="16" t="s">
        <v>22</v>
      </c>
      <c r="AY362" s="16" t="s">
        <v>126</v>
      </c>
      <c r="BE362" s="188">
        <f>IF(N362="základní",J362,0)</f>
        <v>0</v>
      </c>
      <c r="BF362" s="188">
        <f>IF(N362="snížená",J362,0)</f>
        <v>0</v>
      </c>
      <c r="BG362" s="188">
        <f>IF(N362="zákl. přenesená",J362,0)</f>
        <v>0</v>
      </c>
      <c r="BH362" s="188">
        <f>IF(N362="sníž. přenesená",J362,0)</f>
        <v>0</v>
      </c>
      <c r="BI362" s="188">
        <f>IF(N362="nulová",J362,0)</f>
        <v>0</v>
      </c>
      <c r="BJ362" s="16" t="s">
        <v>23</v>
      </c>
      <c r="BK362" s="188">
        <f>ROUND(I362*H362,2)</f>
        <v>0</v>
      </c>
      <c r="BL362" s="16" t="s">
        <v>140</v>
      </c>
      <c r="BM362" s="16" t="s">
        <v>466</v>
      </c>
    </row>
    <row r="363" spans="2:63" s="10" customFormat="1" ht="37.35" customHeight="1">
      <c r="B363" s="160"/>
      <c r="C363" s="161"/>
      <c r="D363" s="162" t="s">
        <v>78</v>
      </c>
      <c r="E363" s="163" t="s">
        <v>467</v>
      </c>
      <c r="F363" s="163" t="s">
        <v>468</v>
      </c>
      <c r="G363" s="161"/>
      <c r="H363" s="161"/>
      <c r="I363" s="164"/>
      <c r="J363" s="165">
        <f>BK363</f>
        <v>0</v>
      </c>
      <c r="K363" s="161"/>
      <c r="L363" s="166"/>
      <c r="M363" s="167"/>
      <c r="N363" s="168"/>
      <c r="O363" s="168"/>
      <c r="P363" s="169">
        <f>P364</f>
        <v>0</v>
      </c>
      <c r="Q363" s="168"/>
      <c r="R363" s="169">
        <f>R364</f>
        <v>0.0045000000000000005</v>
      </c>
      <c r="S363" s="168"/>
      <c r="T363" s="170">
        <f>T364</f>
        <v>0</v>
      </c>
      <c r="AR363" s="171" t="s">
        <v>22</v>
      </c>
      <c r="AT363" s="172" t="s">
        <v>78</v>
      </c>
      <c r="AU363" s="172" t="s">
        <v>79</v>
      </c>
      <c r="AY363" s="171" t="s">
        <v>126</v>
      </c>
      <c r="BK363" s="173">
        <f>BK364</f>
        <v>0</v>
      </c>
    </row>
    <row r="364" spans="2:63" s="10" customFormat="1" ht="19.9" customHeight="1">
      <c r="B364" s="160"/>
      <c r="C364" s="161"/>
      <c r="D364" s="174" t="s">
        <v>78</v>
      </c>
      <c r="E364" s="175" t="s">
        <v>469</v>
      </c>
      <c r="F364" s="175" t="s">
        <v>470</v>
      </c>
      <c r="G364" s="161"/>
      <c r="H364" s="161"/>
      <c r="I364" s="164"/>
      <c r="J364" s="176">
        <f>BK364</f>
        <v>0</v>
      </c>
      <c r="K364" s="161"/>
      <c r="L364" s="166"/>
      <c r="M364" s="167"/>
      <c r="N364" s="168"/>
      <c r="O364" s="168"/>
      <c r="P364" s="169">
        <f>SUM(P365:P371)</f>
        <v>0</v>
      </c>
      <c r="Q364" s="168"/>
      <c r="R364" s="169">
        <f>SUM(R365:R371)</f>
        <v>0.0045000000000000005</v>
      </c>
      <c r="S364" s="168"/>
      <c r="T364" s="170">
        <f>SUM(T365:T371)</f>
        <v>0</v>
      </c>
      <c r="AR364" s="171" t="s">
        <v>22</v>
      </c>
      <c r="AT364" s="172" t="s">
        <v>78</v>
      </c>
      <c r="AU364" s="172" t="s">
        <v>23</v>
      </c>
      <c r="AY364" s="171" t="s">
        <v>126</v>
      </c>
      <c r="BK364" s="173">
        <f>SUM(BK365:BK371)</f>
        <v>0</v>
      </c>
    </row>
    <row r="365" spans="2:65" s="1" customFormat="1" ht="22.5" customHeight="1">
      <c r="B365" s="34"/>
      <c r="C365" s="177" t="s">
        <v>471</v>
      </c>
      <c r="D365" s="177" t="s">
        <v>128</v>
      </c>
      <c r="E365" s="178" t="s">
        <v>472</v>
      </c>
      <c r="F365" s="179" t="s">
        <v>473</v>
      </c>
      <c r="G365" s="180" t="s">
        <v>306</v>
      </c>
      <c r="H365" s="181">
        <v>3</v>
      </c>
      <c r="I365" s="182"/>
      <c r="J365" s="183">
        <f>ROUND(I365*H365,2)</f>
        <v>0</v>
      </c>
      <c r="K365" s="179" t="s">
        <v>147</v>
      </c>
      <c r="L365" s="54"/>
      <c r="M365" s="184" t="s">
        <v>36</v>
      </c>
      <c r="N365" s="185" t="s">
        <v>50</v>
      </c>
      <c r="O365" s="35"/>
      <c r="P365" s="186">
        <f>O365*H365</f>
        <v>0</v>
      </c>
      <c r="Q365" s="186">
        <v>0.0015</v>
      </c>
      <c r="R365" s="186">
        <f>Q365*H365</f>
        <v>0.0045000000000000005</v>
      </c>
      <c r="S365" s="186">
        <v>0</v>
      </c>
      <c r="T365" s="187">
        <f>S365*H365</f>
        <v>0</v>
      </c>
      <c r="AR365" s="16" t="s">
        <v>227</v>
      </c>
      <c r="AT365" s="16" t="s">
        <v>128</v>
      </c>
      <c r="AU365" s="16" t="s">
        <v>22</v>
      </c>
      <c r="AY365" s="16" t="s">
        <v>126</v>
      </c>
      <c r="BE365" s="188">
        <f>IF(N365="základní",J365,0)</f>
        <v>0</v>
      </c>
      <c r="BF365" s="188">
        <f>IF(N365="snížená",J365,0)</f>
        <v>0</v>
      </c>
      <c r="BG365" s="188">
        <f>IF(N365="zákl. přenesená",J365,0)</f>
        <v>0</v>
      </c>
      <c r="BH365" s="188">
        <f>IF(N365="sníž. přenesená",J365,0)</f>
        <v>0</v>
      </c>
      <c r="BI365" s="188">
        <f>IF(N365="nulová",J365,0)</f>
        <v>0</v>
      </c>
      <c r="BJ365" s="16" t="s">
        <v>23</v>
      </c>
      <c r="BK365" s="188">
        <f>ROUND(I365*H365,2)</f>
        <v>0</v>
      </c>
      <c r="BL365" s="16" t="s">
        <v>227</v>
      </c>
      <c r="BM365" s="16" t="s">
        <v>474</v>
      </c>
    </row>
    <row r="366" spans="2:51" s="12" customFormat="1" ht="13.5">
      <c r="B366" s="201"/>
      <c r="C366" s="202"/>
      <c r="D366" s="203" t="s">
        <v>135</v>
      </c>
      <c r="E366" s="204" t="s">
        <v>36</v>
      </c>
      <c r="F366" s="205" t="s">
        <v>475</v>
      </c>
      <c r="G366" s="202"/>
      <c r="H366" s="206" t="s">
        <v>36</v>
      </c>
      <c r="I366" s="207"/>
      <c r="J366" s="202"/>
      <c r="K366" s="202"/>
      <c r="L366" s="208"/>
      <c r="M366" s="209"/>
      <c r="N366" s="210"/>
      <c r="O366" s="210"/>
      <c r="P366" s="210"/>
      <c r="Q366" s="210"/>
      <c r="R366" s="210"/>
      <c r="S366" s="210"/>
      <c r="T366" s="211"/>
      <c r="AT366" s="212" t="s">
        <v>135</v>
      </c>
      <c r="AU366" s="212" t="s">
        <v>22</v>
      </c>
      <c r="AV366" s="12" t="s">
        <v>23</v>
      </c>
      <c r="AW366" s="12" t="s">
        <v>43</v>
      </c>
      <c r="AX366" s="12" t="s">
        <v>79</v>
      </c>
      <c r="AY366" s="212" t="s">
        <v>126</v>
      </c>
    </row>
    <row r="367" spans="2:51" s="11" customFormat="1" ht="13.5">
      <c r="B367" s="189"/>
      <c r="C367" s="190"/>
      <c r="D367" s="191" t="s">
        <v>135</v>
      </c>
      <c r="E367" s="192" t="s">
        <v>36</v>
      </c>
      <c r="F367" s="193" t="s">
        <v>333</v>
      </c>
      <c r="G367" s="190"/>
      <c r="H367" s="194">
        <v>3</v>
      </c>
      <c r="I367" s="195"/>
      <c r="J367" s="190"/>
      <c r="K367" s="190"/>
      <c r="L367" s="196"/>
      <c r="M367" s="197"/>
      <c r="N367" s="198"/>
      <c r="O367" s="198"/>
      <c r="P367" s="198"/>
      <c r="Q367" s="198"/>
      <c r="R367" s="198"/>
      <c r="S367" s="198"/>
      <c r="T367" s="199"/>
      <c r="AT367" s="200" t="s">
        <v>135</v>
      </c>
      <c r="AU367" s="200" t="s">
        <v>22</v>
      </c>
      <c r="AV367" s="11" t="s">
        <v>22</v>
      </c>
      <c r="AW367" s="11" t="s">
        <v>43</v>
      </c>
      <c r="AX367" s="11" t="s">
        <v>79</v>
      </c>
      <c r="AY367" s="200" t="s">
        <v>126</v>
      </c>
    </row>
    <row r="368" spans="2:65" s="1" customFormat="1" ht="22.5" customHeight="1">
      <c r="B368" s="34"/>
      <c r="C368" s="177" t="s">
        <v>476</v>
      </c>
      <c r="D368" s="177" t="s">
        <v>128</v>
      </c>
      <c r="E368" s="178" t="s">
        <v>477</v>
      </c>
      <c r="F368" s="179" t="s">
        <v>478</v>
      </c>
      <c r="G368" s="180" t="s">
        <v>162</v>
      </c>
      <c r="H368" s="181">
        <v>45.06</v>
      </c>
      <c r="I368" s="182"/>
      <c r="J368" s="183">
        <f>ROUND(I368*H368,2)</f>
        <v>0</v>
      </c>
      <c r="K368" s="179" t="s">
        <v>132</v>
      </c>
      <c r="L368" s="54"/>
      <c r="M368" s="184" t="s">
        <v>36</v>
      </c>
      <c r="N368" s="185" t="s">
        <v>50</v>
      </c>
      <c r="O368" s="35"/>
      <c r="P368" s="186">
        <f>O368*H368</f>
        <v>0</v>
      </c>
      <c r="Q368" s="186">
        <v>0</v>
      </c>
      <c r="R368" s="186">
        <f>Q368*H368</f>
        <v>0</v>
      </c>
      <c r="S368" s="186">
        <v>0</v>
      </c>
      <c r="T368" s="187">
        <f>S368*H368</f>
        <v>0</v>
      </c>
      <c r="AR368" s="16" t="s">
        <v>227</v>
      </c>
      <c r="AT368" s="16" t="s">
        <v>128</v>
      </c>
      <c r="AU368" s="16" t="s">
        <v>22</v>
      </c>
      <c r="AY368" s="16" t="s">
        <v>126</v>
      </c>
      <c r="BE368" s="188">
        <f>IF(N368="základní",J368,0)</f>
        <v>0</v>
      </c>
      <c r="BF368" s="188">
        <f>IF(N368="snížená",J368,0)</f>
        <v>0</v>
      </c>
      <c r="BG368" s="188">
        <f>IF(N368="zákl. přenesená",J368,0)</f>
        <v>0</v>
      </c>
      <c r="BH368" s="188">
        <f>IF(N368="sníž. přenesená",J368,0)</f>
        <v>0</v>
      </c>
      <c r="BI368" s="188">
        <f>IF(N368="nulová",J368,0)</f>
        <v>0</v>
      </c>
      <c r="BJ368" s="16" t="s">
        <v>23</v>
      </c>
      <c r="BK368" s="188">
        <f>ROUND(I368*H368,2)</f>
        <v>0</v>
      </c>
      <c r="BL368" s="16" t="s">
        <v>227</v>
      </c>
      <c r="BM368" s="16" t="s">
        <v>479</v>
      </c>
    </row>
    <row r="369" spans="2:51" s="12" customFormat="1" ht="13.5">
      <c r="B369" s="201"/>
      <c r="C369" s="202"/>
      <c r="D369" s="203" t="s">
        <v>135</v>
      </c>
      <c r="E369" s="204" t="s">
        <v>36</v>
      </c>
      <c r="F369" s="205" t="s">
        <v>406</v>
      </c>
      <c r="G369" s="202"/>
      <c r="H369" s="206" t="s">
        <v>36</v>
      </c>
      <c r="I369" s="207"/>
      <c r="J369" s="202"/>
      <c r="K369" s="202"/>
      <c r="L369" s="208"/>
      <c r="M369" s="209"/>
      <c r="N369" s="210"/>
      <c r="O369" s="210"/>
      <c r="P369" s="210"/>
      <c r="Q369" s="210"/>
      <c r="R369" s="210"/>
      <c r="S369" s="210"/>
      <c r="T369" s="211"/>
      <c r="AT369" s="212" t="s">
        <v>135</v>
      </c>
      <c r="AU369" s="212" t="s">
        <v>22</v>
      </c>
      <c r="AV369" s="12" t="s">
        <v>23</v>
      </c>
      <c r="AW369" s="12" t="s">
        <v>43</v>
      </c>
      <c r="AX369" s="12" t="s">
        <v>79</v>
      </c>
      <c r="AY369" s="212" t="s">
        <v>126</v>
      </c>
    </row>
    <row r="370" spans="2:51" s="11" customFormat="1" ht="13.5">
      <c r="B370" s="189"/>
      <c r="C370" s="190"/>
      <c r="D370" s="191" t="s">
        <v>135</v>
      </c>
      <c r="E370" s="192" t="s">
        <v>36</v>
      </c>
      <c r="F370" s="193" t="s">
        <v>480</v>
      </c>
      <c r="G370" s="190"/>
      <c r="H370" s="194">
        <v>45.06</v>
      </c>
      <c r="I370" s="195"/>
      <c r="J370" s="190"/>
      <c r="K370" s="190"/>
      <c r="L370" s="196"/>
      <c r="M370" s="197"/>
      <c r="N370" s="198"/>
      <c r="O370" s="198"/>
      <c r="P370" s="198"/>
      <c r="Q370" s="198"/>
      <c r="R370" s="198"/>
      <c r="S370" s="198"/>
      <c r="T370" s="199"/>
      <c r="AT370" s="200" t="s">
        <v>135</v>
      </c>
      <c r="AU370" s="200" t="s">
        <v>22</v>
      </c>
      <c r="AV370" s="11" t="s">
        <v>22</v>
      </c>
      <c r="AW370" s="11" t="s">
        <v>43</v>
      </c>
      <c r="AX370" s="11" t="s">
        <v>79</v>
      </c>
      <c r="AY370" s="200" t="s">
        <v>126</v>
      </c>
    </row>
    <row r="371" spans="2:65" s="1" customFormat="1" ht="31.5" customHeight="1">
      <c r="B371" s="34"/>
      <c r="C371" s="177" t="s">
        <v>481</v>
      </c>
      <c r="D371" s="177" t="s">
        <v>128</v>
      </c>
      <c r="E371" s="178" t="s">
        <v>482</v>
      </c>
      <c r="F371" s="179" t="s">
        <v>483</v>
      </c>
      <c r="G371" s="180" t="s">
        <v>484</v>
      </c>
      <c r="H371" s="226"/>
      <c r="I371" s="182"/>
      <c r="J371" s="183">
        <f>ROUND(I371*H371,2)</f>
        <v>0</v>
      </c>
      <c r="K371" s="179" t="s">
        <v>132</v>
      </c>
      <c r="L371" s="54"/>
      <c r="M371" s="184" t="s">
        <v>36</v>
      </c>
      <c r="N371" s="185" t="s">
        <v>50</v>
      </c>
      <c r="O371" s="35"/>
      <c r="P371" s="186">
        <f>O371*H371</f>
        <v>0</v>
      </c>
      <c r="Q371" s="186">
        <v>0</v>
      </c>
      <c r="R371" s="186">
        <f>Q371*H371</f>
        <v>0</v>
      </c>
      <c r="S371" s="186">
        <v>0</v>
      </c>
      <c r="T371" s="187">
        <f>S371*H371</f>
        <v>0</v>
      </c>
      <c r="AR371" s="16" t="s">
        <v>227</v>
      </c>
      <c r="AT371" s="16" t="s">
        <v>128</v>
      </c>
      <c r="AU371" s="16" t="s">
        <v>22</v>
      </c>
      <c r="AY371" s="16" t="s">
        <v>126</v>
      </c>
      <c r="BE371" s="188">
        <f>IF(N371="základní",J371,0)</f>
        <v>0</v>
      </c>
      <c r="BF371" s="188">
        <f>IF(N371="snížená",J371,0)</f>
        <v>0</v>
      </c>
      <c r="BG371" s="188">
        <f>IF(N371="zákl. přenesená",J371,0)</f>
        <v>0</v>
      </c>
      <c r="BH371" s="188">
        <f>IF(N371="sníž. přenesená",J371,0)</f>
        <v>0</v>
      </c>
      <c r="BI371" s="188">
        <f>IF(N371="nulová",J371,0)</f>
        <v>0</v>
      </c>
      <c r="BJ371" s="16" t="s">
        <v>23</v>
      </c>
      <c r="BK371" s="188">
        <f>ROUND(I371*H371,2)</f>
        <v>0</v>
      </c>
      <c r="BL371" s="16" t="s">
        <v>227</v>
      </c>
      <c r="BM371" s="16" t="s">
        <v>485</v>
      </c>
    </row>
    <row r="372" spans="2:63" s="10" customFormat="1" ht="37.35" customHeight="1">
      <c r="B372" s="160"/>
      <c r="C372" s="161"/>
      <c r="D372" s="174" t="s">
        <v>78</v>
      </c>
      <c r="E372" s="227" t="s">
        <v>486</v>
      </c>
      <c r="F372" s="227" t="s">
        <v>487</v>
      </c>
      <c r="G372" s="161"/>
      <c r="H372" s="161"/>
      <c r="I372" s="164"/>
      <c r="J372" s="228">
        <f>BK372</f>
        <v>0</v>
      </c>
      <c r="K372" s="161"/>
      <c r="L372" s="166"/>
      <c r="M372" s="167"/>
      <c r="N372" s="168"/>
      <c r="O372" s="168"/>
      <c r="P372" s="169">
        <f>SUM(P373:P390)</f>
        <v>0</v>
      </c>
      <c r="Q372" s="168"/>
      <c r="R372" s="169">
        <f>SUM(R373:R390)</f>
        <v>0</v>
      </c>
      <c r="S372" s="168"/>
      <c r="T372" s="170">
        <f>SUM(T373:T390)</f>
        <v>0</v>
      </c>
      <c r="AR372" s="171" t="s">
        <v>140</v>
      </c>
      <c r="AT372" s="172" t="s">
        <v>78</v>
      </c>
      <c r="AU372" s="172" t="s">
        <v>79</v>
      </c>
      <c r="AY372" s="171" t="s">
        <v>126</v>
      </c>
      <c r="BK372" s="173">
        <f>SUM(BK373:BK390)</f>
        <v>0</v>
      </c>
    </row>
    <row r="373" spans="2:65" s="1" customFormat="1" ht="22.5" customHeight="1">
      <c r="B373" s="34"/>
      <c r="C373" s="177" t="s">
        <v>488</v>
      </c>
      <c r="D373" s="177" t="s">
        <v>128</v>
      </c>
      <c r="E373" s="178" t="s">
        <v>489</v>
      </c>
      <c r="F373" s="179" t="s">
        <v>490</v>
      </c>
      <c r="G373" s="180" t="s">
        <v>491</v>
      </c>
      <c r="H373" s="181">
        <v>5</v>
      </c>
      <c r="I373" s="182"/>
      <c r="J373" s="183">
        <f>ROUND(I373*H373,2)</f>
        <v>0</v>
      </c>
      <c r="K373" s="179" t="s">
        <v>147</v>
      </c>
      <c r="L373" s="54"/>
      <c r="M373" s="184" t="s">
        <v>36</v>
      </c>
      <c r="N373" s="185" t="s">
        <v>50</v>
      </c>
      <c r="O373" s="35"/>
      <c r="P373" s="186">
        <f>O373*H373</f>
        <v>0</v>
      </c>
      <c r="Q373" s="186">
        <v>0</v>
      </c>
      <c r="R373" s="186">
        <f>Q373*H373</f>
        <v>0</v>
      </c>
      <c r="S373" s="186">
        <v>0</v>
      </c>
      <c r="T373" s="187">
        <f>S373*H373</f>
        <v>0</v>
      </c>
      <c r="AR373" s="16" t="s">
        <v>492</v>
      </c>
      <c r="AT373" s="16" t="s">
        <v>128</v>
      </c>
      <c r="AU373" s="16" t="s">
        <v>23</v>
      </c>
      <c r="AY373" s="16" t="s">
        <v>126</v>
      </c>
      <c r="BE373" s="188">
        <f>IF(N373="základní",J373,0)</f>
        <v>0</v>
      </c>
      <c r="BF373" s="188">
        <f>IF(N373="snížená",J373,0)</f>
        <v>0</v>
      </c>
      <c r="BG373" s="188">
        <f>IF(N373="zákl. přenesená",J373,0)</f>
        <v>0</v>
      </c>
      <c r="BH373" s="188">
        <f>IF(N373="sníž. přenesená",J373,0)</f>
        <v>0</v>
      </c>
      <c r="BI373" s="188">
        <f>IF(N373="nulová",J373,0)</f>
        <v>0</v>
      </c>
      <c r="BJ373" s="16" t="s">
        <v>23</v>
      </c>
      <c r="BK373" s="188">
        <f>ROUND(I373*H373,2)</f>
        <v>0</v>
      </c>
      <c r="BL373" s="16" t="s">
        <v>492</v>
      </c>
      <c r="BM373" s="16" t="s">
        <v>493</v>
      </c>
    </row>
    <row r="374" spans="2:51" s="12" customFormat="1" ht="13.5">
      <c r="B374" s="201"/>
      <c r="C374" s="202"/>
      <c r="D374" s="203" t="s">
        <v>135</v>
      </c>
      <c r="E374" s="204" t="s">
        <v>36</v>
      </c>
      <c r="F374" s="205" t="s">
        <v>494</v>
      </c>
      <c r="G374" s="202"/>
      <c r="H374" s="206" t="s">
        <v>36</v>
      </c>
      <c r="I374" s="207"/>
      <c r="J374" s="202"/>
      <c r="K374" s="202"/>
      <c r="L374" s="208"/>
      <c r="M374" s="209"/>
      <c r="N374" s="210"/>
      <c r="O374" s="210"/>
      <c r="P374" s="210"/>
      <c r="Q374" s="210"/>
      <c r="R374" s="210"/>
      <c r="S374" s="210"/>
      <c r="T374" s="211"/>
      <c r="AT374" s="212" t="s">
        <v>135</v>
      </c>
      <c r="AU374" s="212" t="s">
        <v>23</v>
      </c>
      <c r="AV374" s="12" t="s">
        <v>23</v>
      </c>
      <c r="AW374" s="12" t="s">
        <v>43</v>
      </c>
      <c r="AX374" s="12" t="s">
        <v>79</v>
      </c>
      <c r="AY374" s="212" t="s">
        <v>126</v>
      </c>
    </row>
    <row r="375" spans="2:51" s="11" customFormat="1" ht="13.5">
      <c r="B375" s="189"/>
      <c r="C375" s="190"/>
      <c r="D375" s="191" t="s">
        <v>135</v>
      </c>
      <c r="E375" s="192" t="s">
        <v>36</v>
      </c>
      <c r="F375" s="193" t="s">
        <v>495</v>
      </c>
      <c r="G375" s="190"/>
      <c r="H375" s="194">
        <v>5</v>
      </c>
      <c r="I375" s="195"/>
      <c r="J375" s="190"/>
      <c r="K375" s="190"/>
      <c r="L375" s="196"/>
      <c r="M375" s="197"/>
      <c r="N375" s="198"/>
      <c r="O375" s="198"/>
      <c r="P375" s="198"/>
      <c r="Q375" s="198"/>
      <c r="R375" s="198"/>
      <c r="S375" s="198"/>
      <c r="T375" s="199"/>
      <c r="AT375" s="200" t="s">
        <v>135</v>
      </c>
      <c r="AU375" s="200" t="s">
        <v>23</v>
      </c>
      <c r="AV375" s="11" t="s">
        <v>22</v>
      </c>
      <c r="AW375" s="11" t="s">
        <v>43</v>
      </c>
      <c r="AX375" s="11" t="s">
        <v>79</v>
      </c>
      <c r="AY375" s="200" t="s">
        <v>126</v>
      </c>
    </row>
    <row r="376" spans="2:65" s="1" customFormat="1" ht="22.5" customHeight="1">
      <c r="B376" s="34"/>
      <c r="C376" s="177" t="s">
        <v>496</v>
      </c>
      <c r="D376" s="177" t="s">
        <v>128</v>
      </c>
      <c r="E376" s="178" t="s">
        <v>497</v>
      </c>
      <c r="F376" s="179" t="s">
        <v>498</v>
      </c>
      <c r="G376" s="180" t="s">
        <v>491</v>
      </c>
      <c r="H376" s="181">
        <v>6.5</v>
      </c>
      <c r="I376" s="182"/>
      <c r="J376" s="183">
        <f>ROUND(I376*H376,2)</f>
        <v>0</v>
      </c>
      <c r="K376" s="179" t="s">
        <v>132</v>
      </c>
      <c r="L376" s="54"/>
      <c r="M376" s="184" t="s">
        <v>36</v>
      </c>
      <c r="N376" s="185" t="s">
        <v>50</v>
      </c>
      <c r="O376" s="35"/>
      <c r="P376" s="186">
        <f>O376*H376</f>
        <v>0</v>
      </c>
      <c r="Q376" s="186">
        <v>0</v>
      </c>
      <c r="R376" s="186">
        <f>Q376*H376</f>
        <v>0</v>
      </c>
      <c r="S376" s="186">
        <v>0</v>
      </c>
      <c r="T376" s="187">
        <f>S376*H376</f>
        <v>0</v>
      </c>
      <c r="AR376" s="16" t="s">
        <v>492</v>
      </c>
      <c r="AT376" s="16" t="s">
        <v>128</v>
      </c>
      <c r="AU376" s="16" t="s">
        <v>23</v>
      </c>
      <c r="AY376" s="16" t="s">
        <v>126</v>
      </c>
      <c r="BE376" s="188">
        <f>IF(N376="základní",J376,0)</f>
        <v>0</v>
      </c>
      <c r="BF376" s="188">
        <f>IF(N376="snížená",J376,0)</f>
        <v>0</v>
      </c>
      <c r="BG376" s="188">
        <f>IF(N376="zákl. přenesená",J376,0)</f>
        <v>0</v>
      </c>
      <c r="BH376" s="188">
        <f>IF(N376="sníž. přenesená",J376,0)</f>
        <v>0</v>
      </c>
      <c r="BI376" s="188">
        <f>IF(N376="nulová",J376,0)</f>
        <v>0</v>
      </c>
      <c r="BJ376" s="16" t="s">
        <v>23</v>
      </c>
      <c r="BK376" s="188">
        <f>ROUND(I376*H376,2)</f>
        <v>0</v>
      </c>
      <c r="BL376" s="16" t="s">
        <v>492</v>
      </c>
      <c r="BM376" s="16" t="s">
        <v>499</v>
      </c>
    </row>
    <row r="377" spans="2:51" s="12" customFormat="1" ht="13.5">
      <c r="B377" s="201"/>
      <c r="C377" s="202"/>
      <c r="D377" s="203" t="s">
        <v>135</v>
      </c>
      <c r="E377" s="204" t="s">
        <v>36</v>
      </c>
      <c r="F377" s="205" t="s">
        <v>500</v>
      </c>
      <c r="G377" s="202"/>
      <c r="H377" s="206" t="s">
        <v>36</v>
      </c>
      <c r="I377" s="207"/>
      <c r="J377" s="202"/>
      <c r="K377" s="202"/>
      <c r="L377" s="208"/>
      <c r="M377" s="209"/>
      <c r="N377" s="210"/>
      <c r="O377" s="210"/>
      <c r="P377" s="210"/>
      <c r="Q377" s="210"/>
      <c r="R377" s="210"/>
      <c r="S377" s="210"/>
      <c r="T377" s="211"/>
      <c r="AT377" s="212" t="s">
        <v>135</v>
      </c>
      <c r="AU377" s="212" t="s">
        <v>23</v>
      </c>
      <c r="AV377" s="12" t="s">
        <v>23</v>
      </c>
      <c r="AW377" s="12" t="s">
        <v>43</v>
      </c>
      <c r="AX377" s="12" t="s">
        <v>79</v>
      </c>
      <c r="AY377" s="212" t="s">
        <v>126</v>
      </c>
    </row>
    <row r="378" spans="2:51" s="12" customFormat="1" ht="13.5">
      <c r="B378" s="201"/>
      <c r="C378" s="202"/>
      <c r="D378" s="203" t="s">
        <v>135</v>
      </c>
      <c r="E378" s="204" t="s">
        <v>36</v>
      </c>
      <c r="F378" s="205" t="s">
        <v>501</v>
      </c>
      <c r="G378" s="202"/>
      <c r="H378" s="206" t="s">
        <v>36</v>
      </c>
      <c r="I378" s="207"/>
      <c r="J378" s="202"/>
      <c r="K378" s="202"/>
      <c r="L378" s="208"/>
      <c r="M378" s="209"/>
      <c r="N378" s="210"/>
      <c r="O378" s="210"/>
      <c r="P378" s="210"/>
      <c r="Q378" s="210"/>
      <c r="R378" s="210"/>
      <c r="S378" s="210"/>
      <c r="T378" s="211"/>
      <c r="AT378" s="212" t="s">
        <v>135</v>
      </c>
      <c r="AU378" s="212" t="s">
        <v>23</v>
      </c>
      <c r="AV378" s="12" t="s">
        <v>23</v>
      </c>
      <c r="AW378" s="12" t="s">
        <v>43</v>
      </c>
      <c r="AX378" s="12" t="s">
        <v>79</v>
      </c>
      <c r="AY378" s="212" t="s">
        <v>126</v>
      </c>
    </row>
    <row r="379" spans="2:51" s="11" customFormat="1" ht="13.5">
      <c r="B379" s="189"/>
      <c r="C379" s="190"/>
      <c r="D379" s="203" t="s">
        <v>135</v>
      </c>
      <c r="E379" s="213" t="s">
        <v>36</v>
      </c>
      <c r="F379" s="214" t="s">
        <v>495</v>
      </c>
      <c r="G379" s="190"/>
      <c r="H379" s="215">
        <v>5</v>
      </c>
      <c r="I379" s="195"/>
      <c r="J379" s="190"/>
      <c r="K379" s="190"/>
      <c r="L379" s="196"/>
      <c r="M379" s="197"/>
      <c r="N379" s="198"/>
      <c r="O379" s="198"/>
      <c r="P379" s="198"/>
      <c r="Q379" s="198"/>
      <c r="R379" s="198"/>
      <c r="S379" s="198"/>
      <c r="T379" s="199"/>
      <c r="AT379" s="200" t="s">
        <v>135</v>
      </c>
      <c r="AU379" s="200" t="s">
        <v>23</v>
      </c>
      <c r="AV379" s="11" t="s">
        <v>22</v>
      </c>
      <c r="AW379" s="11" t="s">
        <v>43</v>
      </c>
      <c r="AX379" s="11" t="s">
        <v>79</v>
      </c>
      <c r="AY379" s="200" t="s">
        <v>126</v>
      </c>
    </row>
    <row r="380" spans="2:51" s="12" customFormat="1" ht="13.5">
      <c r="B380" s="201"/>
      <c r="C380" s="202"/>
      <c r="D380" s="203" t="s">
        <v>135</v>
      </c>
      <c r="E380" s="204" t="s">
        <v>36</v>
      </c>
      <c r="F380" s="205" t="s">
        <v>502</v>
      </c>
      <c r="G380" s="202"/>
      <c r="H380" s="206" t="s">
        <v>36</v>
      </c>
      <c r="I380" s="207"/>
      <c r="J380" s="202"/>
      <c r="K380" s="202"/>
      <c r="L380" s="208"/>
      <c r="M380" s="209"/>
      <c r="N380" s="210"/>
      <c r="O380" s="210"/>
      <c r="P380" s="210"/>
      <c r="Q380" s="210"/>
      <c r="R380" s="210"/>
      <c r="S380" s="210"/>
      <c r="T380" s="211"/>
      <c r="AT380" s="212" t="s">
        <v>135</v>
      </c>
      <c r="AU380" s="212" t="s">
        <v>23</v>
      </c>
      <c r="AV380" s="12" t="s">
        <v>23</v>
      </c>
      <c r="AW380" s="12" t="s">
        <v>43</v>
      </c>
      <c r="AX380" s="12" t="s">
        <v>79</v>
      </c>
      <c r="AY380" s="212" t="s">
        <v>126</v>
      </c>
    </row>
    <row r="381" spans="2:51" s="11" customFormat="1" ht="13.5">
      <c r="B381" s="189"/>
      <c r="C381" s="190"/>
      <c r="D381" s="191" t="s">
        <v>135</v>
      </c>
      <c r="E381" s="192" t="s">
        <v>36</v>
      </c>
      <c r="F381" s="193" t="s">
        <v>503</v>
      </c>
      <c r="G381" s="190"/>
      <c r="H381" s="194">
        <v>1.5</v>
      </c>
      <c r="I381" s="195"/>
      <c r="J381" s="190"/>
      <c r="K381" s="190"/>
      <c r="L381" s="196"/>
      <c r="M381" s="197"/>
      <c r="N381" s="198"/>
      <c r="O381" s="198"/>
      <c r="P381" s="198"/>
      <c r="Q381" s="198"/>
      <c r="R381" s="198"/>
      <c r="S381" s="198"/>
      <c r="T381" s="199"/>
      <c r="AT381" s="200" t="s">
        <v>135</v>
      </c>
      <c r="AU381" s="200" t="s">
        <v>23</v>
      </c>
      <c r="AV381" s="11" t="s">
        <v>22</v>
      </c>
      <c r="AW381" s="11" t="s">
        <v>43</v>
      </c>
      <c r="AX381" s="11" t="s">
        <v>79</v>
      </c>
      <c r="AY381" s="200" t="s">
        <v>126</v>
      </c>
    </row>
    <row r="382" spans="2:65" s="1" customFormat="1" ht="22.5" customHeight="1">
      <c r="B382" s="34"/>
      <c r="C382" s="177" t="s">
        <v>504</v>
      </c>
      <c r="D382" s="177" t="s">
        <v>128</v>
      </c>
      <c r="E382" s="178" t="s">
        <v>505</v>
      </c>
      <c r="F382" s="179" t="s">
        <v>506</v>
      </c>
      <c r="G382" s="180" t="s">
        <v>491</v>
      </c>
      <c r="H382" s="181">
        <v>9.5</v>
      </c>
      <c r="I382" s="182"/>
      <c r="J382" s="183">
        <f>ROUND(I382*H382,2)</f>
        <v>0</v>
      </c>
      <c r="K382" s="179" t="s">
        <v>132</v>
      </c>
      <c r="L382" s="54"/>
      <c r="M382" s="184" t="s">
        <v>36</v>
      </c>
      <c r="N382" s="185" t="s">
        <v>50</v>
      </c>
      <c r="O382" s="35"/>
      <c r="P382" s="186">
        <f>O382*H382</f>
        <v>0</v>
      </c>
      <c r="Q382" s="186">
        <v>0</v>
      </c>
      <c r="R382" s="186">
        <f>Q382*H382</f>
        <v>0</v>
      </c>
      <c r="S382" s="186">
        <v>0</v>
      </c>
      <c r="T382" s="187">
        <f>S382*H382</f>
        <v>0</v>
      </c>
      <c r="AR382" s="16" t="s">
        <v>492</v>
      </c>
      <c r="AT382" s="16" t="s">
        <v>128</v>
      </c>
      <c r="AU382" s="16" t="s">
        <v>23</v>
      </c>
      <c r="AY382" s="16" t="s">
        <v>126</v>
      </c>
      <c r="BE382" s="188">
        <f>IF(N382="základní",J382,0)</f>
        <v>0</v>
      </c>
      <c r="BF382" s="188">
        <f>IF(N382="snížená",J382,0)</f>
        <v>0</v>
      </c>
      <c r="BG382" s="188">
        <f>IF(N382="zákl. přenesená",J382,0)</f>
        <v>0</v>
      </c>
      <c r="BH382" s="188">
        <f>IF(N382="sníž. přenesená",J382,0)</f>
        <v>0</v>
      </c>
      <c r="BI382" s="188">
        <f>IF(N382="nulová",J382,0)</f>
        <v>0</v>
      </c>
      <c r="BJ382" s="16" t="s">
        <v>23</v>
      </c>
      <c r="BK382" s="188">
        <f>ROUND(I382*H382,2)</f>
        <v>0</v>
      </c>
      <c r="BL382" s="16" t="s">
        <v>492</v>
      </c>
      <c r="BM382" s="16" t="s">
        <v>507</v>
      </c>
    </row>
    <row r="383" spans="2:51" s="12" customFormat="1" ht="13.5">
      <c r="B383" s="201"/>
      <c r="C383" s="202"/>
      <c r="D383" s="203" t="s">
        <v>135</v>
      </c>
      <c r="E383" s="204" t="s">
        <v>36</v>
      </c>
      <c r="F383" s="205" t="s">
        <v>508</v>
      </c>
      <c r="G383" s="202"/>
      <c r="H383" s="206" t="s">
        <v>36</v>
      </c>
      <c r="I383" s="207"/>
      <c r="J383" s="202"/>
      <c r="K383" s="202"/>
      <c r="L383" s="208"/>
      <c r="M383" s="209"/>
      <c r="N383" s="210"/>
      <c r="O383" s="210"/>
      <c r="P383" s="210"/>
      <c r="Q383" s="210"/>
      <c r="R383" s="210"/>
      <c r="S383" s="210"/>
      <c r="T383" s="211"/>
      <c r="AT383" s="212" t="s">
        <v>135</v>
      </c>
      <c r="AU383" s="212" t="s">
        <v>23</v>
      </c>
      <c r="AV383" s="12" t="s">
        <v>23</v>
      </c>
      <c r="AW383" s="12" t="s">
        <v>43</v>
      </c>
      <c r="AX383" s="12" t="s">
        <v>79</v>
      </c>
      <c r="AY383" s="212" t="s">
        <v>126</v>
      </c>
    </row>
    <row r="384" spans="2:51" s="12" customFormat="1" ht="13.5">
      <c r="B384" s="201"/>
      <c r="C384" s="202"/>
      <c r="D384" s="203" t="s">
        <v>135</v>
      </c>
      <c r="E384" s="204" t="s">
        <v>36</v>
      </c>
      <c r="F384" s="205" t="s">
        <v>509</v>
      </c>
      <c r="G384" s="202"/>
      <c r="H384" s="206" t="s">
        <v>36</v>
      </c>
      <c r="I384" s="207"/>
      <c r="J384" s="202"/>
      <c r="K384" s="202"/>
      <c r="L384" s="208"/>
      <c r="M384" s="209"/>
      <c r="N384" s="210"/>
      <c r="O384" s="210"/>
      <c r="P384" s="210"/>
      <c r="Q384" s="210"/>
      <c r="R384" s="210"/>
      <c r="S384" s="210"/>
      <c r="T384" s="211"/>
      <c r="AT384" s="212" t="s">
        <v>135</v>
      </c>
      <c r="AU384" s="212" t="s">
        <v>23</v>
      </c>
      <c r="AV384" s="12" t="s">
        <v>23</v>
      </c>
      <c r="AW384" s="12" t="s">
        <v>43</v>
      </c>
      <c r="AX384" s="12" t="s">
        <v>79</v>
      </c>
      <c r="AY384" s="212" t="s">
        <v>126</v>
      </c>
    </row>
    <row r="385" spans="2:51" s="11" customFormat="1" ht="13.5">
      <c r="B385" s="189"/>
      <c r="C385" s="190"/>
      <c r="D385" s="203" t="s">
        <v>135</v>
      </c>
      <c r="E385" s="213" t="s">
        <v>36</v>
      </c>
      <c r="F385" s="214" t="s">
        <v>510</v>
      </c>
      <c r="G385" s="190"/>
      <c r="H385" s="215">
        <v>1.5</v>
      </c>
      <c r="I385" s="195"/>
      <c r="J385" s="190"/>
      <c r="K385" s="190"/>
      <c r="L385" s="196"/>
      <c r="M385" s="197"/>
      <c r="N385" s="198"/>
      <c r="O385" s="198"/>
      <c r="P385" s="198"/>
      <c r="Q385" s="198"/>
      <c r="R385" s="198"/>
      <c r="S385" s="198"/>
      <c r="T385" s="199"/>
      <c r="AT385" s="200" t="s">
        <v>135</v>
      </c>
      <c r="AU385" s="200" t="s">
        <v>23</v>
      </c>
      <c r="AV385" s="11" t="s">
        <v>22</v>
      </c>
      <c r="AW385" s="11" t="s">
        <v>43</v>
      </c>
      <c r="AX385" s="11" t="s">
        <v>79</v>
      </c>
      <c r="AY385" s="200" t="s">
        <v>126</v>
      </c>
    </row>
    <row r="386" spans="2:51" s="12" customFormat="1" ht="13.5">
      <c r="B386" s="201"/>
      <c r="C386" s="202"/>
      <c r="D386" s="203" t="s">
        <v>135</v>
      </c>
      <c r="E386" s="204" t="s">
        <v>36</v>
      </c>
      <c r="F386" s="205" t="s">
        <v>511</v>
      </c>
      <c r="G386" s="202"/>
      <c r="H386" s="206" t="s">
        <v>36</v>
      </c>
      <c r="I386" s="207"/>
      <c r="J386" s="202"/>
      <c r="K386" s="202"/>
      <c r="L386" s="208"/>
      <c r="M386" s="209"/>
      <c r="N386" s="210"/>
      <c r="O386" s="210"/>
      <c r="P386" s="210"/>
      <c r="Q386" s="210"/>
      <c r="R386" s="210"/>
      <c r="S386" s="210"/>
      <c r="T386" s="211"/>
      <c r="AT386" s="212" t="s">
        <v>135</v>
      </c>
      <c r="AU386" s="212" t="s">
        <v>23</v>
      </c>
      <c r="AV386" s="12" t="s">
        <v>23</v>
      </c>
      <c r="AW386" s="12" t="s">
        <v>43</v>
      </c>
      <c r="AX386" s="12" t="s">
        <v>79</v>
      </c>
      <c r="AY386" s="212" t="s">
        <v>126</v>
      </c>
    </row>
    <row r="387" spans="2:51" s="12" customFormat="1" ht="13.5">
      <c r="B387" s="201"/>
      <c r="C387" s="202"/>
      <c r="D387" s="203" t="s">
        <v>135</v>
      </c>
      <c r="E387" s="204" t="s">
        <v>36</v>
      </c>
      <c r="F387" s="205" t="s">
        <v>509</v>
      </c>
      <c r="G387" s="202"/>
      <c r="H387" s="206" t="s">
        <v>36</v>
      </c>
      <c r="I387" s="207"/>
      <c r="J387" s="202"/>
      <c r="K387" s="202"/>
      <c r="L387" s="208"/>
      <c r="M387" s="209"/>
      <c r="N387" s="210"/>
      <c r="O387" s="210"/>
      <c r="P387" s="210"/>
      <c r="Q387" s="210"/>
      <c r="R387" s="210"/>
      <c r="S387" s="210"/>
      <c r="T387" s="211"/>
      <c r="AT387" s="212" t="s">
        <v>135</v>
      </c>
      <c r="AU387" s="212" t="s">
        <v>23</v>
      </c>
      <c r="AV387" s="12" t="s">
        <v>23</v>
      </c>
      <c r="AW387" s="12" t="s">
        <v>43</v>
      </c>
      <c r="AX387" s="12" t="s">
        <v>79</v>
      </c>
      <c r="AY387" s="212" t="s">
        <v>126</v>
      </c>
    </row>
    <row r="388" spans="2:51" s="12" customFormat="1" ht="13.5">
      <c r="B388" s="201"/>
      <c r="C388" s="202"/>
      <c r="D388" s="203" t="s">
        <v>135</v>
      </c>
      <c r="E388" s="204" t="s">
        <v>36</v>
      </c>
      <c r="F388" s="205" t="s">
        <v>512</v>
      </c>
      <c r="G388" s="202"/>
      <c r="H388" s="206" t="s">
        <v>36</v>
      </c>
      <c r="I388" s="207"/>
      <c r="J388" s="202"/>
      <c r="K388" s="202"/>
      <c r="L388" s="208"/>
      <c r="M388" s="209"/>
      <c r="N388" s="210"/>
      <c r="O388" s="210"/>
      <c r="P388" s="210"/>
      <c r="Q388" s="210"/>
      <c r="R388" s="210"/>
      <c r="S388" s="210"/>
      <c r="T388" s="211"/>
      <c r="AT388" s="212" t="s">
        <v>135</v>
      </c>
      <c r="AU388" s="212" t="s">
        <v>23</v>
      </c>
      <c r="AV388" s="12" t="s">
        <v>23</v>
      </c>
      <c r="AW388" s="12" t="s">
        <v>43</v>
      </c>
      <c r="AX388" s="12" t="s">
        <v>79</v>
      </c>
      <c r="AY388" s="212" t="s">
        <v>126</v>
      </c>
    </row>
    <row r="389" spans="2:51" s="12" customFormat="1" ht="13.5">
      <c r="B389" s="201"/>
      <c r="C389" s="202"/>
      <c r="D389" s="203" t="s">
        <v>135</v>
      </c>
      <c r="E389" s="204" t="s">
        <v>36</v>
      </c>
      <c r="F389" s="205" t="s">
        <v>406</v>
      </c>
      <c r="G389" s="202"/>
      <c r="H389" s="206" t="s">
        <v>36</v>
      </c>
      <c r="I389" s="207"/>
      <c r="J389" s="202"/>
      <c r="K389" s="202"/>
      <c r="L389" s="208"/>
      <c r="M389" s="209"/>
      <c r="N389" s="210"/>
      <c r="O389" s="210"/>
      <c r="P389" s="210"/>
      <c r="Q389" s="210"/>
      <c r="R389" s="210"/>
      <c r="S389" s="210"/>
      <c r="T389" s="211"/>
      <c r="AT389" s="212" t="s">
        <v>135</v>
      </c>
      <c r="AU389" s="212" t="s">
        <v>23</v>
      </c>
      <c r="AV389" s="12" t="s">
        <v>23</v>
      </c>
      <c r="AW389" s="12" t="s">
        <v>43</v>
      </c>
      <c r="AX389" s="12" t="s">
        <v>79</v>
      </c>
      <c r="AY389" s="212" t="s">
        <v>126</v>
      </c>
    </row>
    <row r="390" spans="2:51" s="11" customFormat="1" ht="13.5">
      <c r="B390" s="189"/>
      <c r="C390" s="190"/>
      <c r="D390" s="203" t="s">
        <v>135</v>
      </c>
      <c r="E390" s="213" t="s">
        <v>36</v>
      </c>
      <c r="F390" s="214" t="s">
        <v>513</v>
      </c>
      <c r="G390" s="190"/>
      <c r="H390" s="215">
        <v>8</v>
      </c>
      <c r="I390" s="195"/>
      <c r="J390" s="190"/>
      <c r="K390" s="190"/>
      <c r="L390" s="196"/>
      <c r="M390" s="229"/>
      <c r="N390" s="230"/>
      <c r="O390" s="230"/>
      <c r="P390" s="230"/>
      <c r="Q390" s="230"/>
      <c r="R390" s="230"/>
      <c r="S390" s="230"/>
      <c r="T390" s="231"/>
      <c r="AT390" s="200" t="s">
        <v>135</v>
      </c>
      <c r="AU390" s="200" t="s">
        <v>23</v>
      </c>
      <c r="AV390" s="11" t="s">
        <v>22</v>
      </c>
      <c r="AW390" s="11" t="s">
        <v>43</v>
      </c>
      <c r="AX390" s="11" t="s">
        <v>79</v>
      </c>
      <c r="AY390" s="200" t="s">
        <v>126</v>
      </c>
    </row>
    <row r="391" spans="2:12" s="1" customFormat="1" ht="6.95" customHeight="1">
      <c r="B391" s="49"/>
      <c r="C391" s="50"/>
      <c r="D391" s="50"/>
      <c r="E391" s="50"/>
      <c r="F391" s="50"/>
      <c r="G391" s="50"/>
      <c r="H391" s="50"/>
      <c r="I391" s="123"/>
      <c r="J391" s="50"/>
      <c r="K391" s="50"/>
      <c r="L391" s="54"/>
    </row>
  </sheetData>
  <sheetProtection password="CC35" sheet="1" objects="1" scenarios="1" formatColumns="0" formatRows="0" sort="0" autoFilter="0"/>
  <autoFilter ref="C89:K8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6" customWidth="1"/>
    <col min="2" max="2" width="1.66796875" style="286" customWidth="1"/>
    <col min="3" max="4" width="5" style="286" customWidth="1"/>
    <col min="5" max="5" width="11.66015625" style="286" customWidth="1"/>
    <col min="6" max="6" width="9.16015625" style="286" customWidth="1"/>
    <col min="7" max="7" width="5" style="286" customWidth="1"/>
    <col min="8" max="8" width="77.83203125" style="286" customWidth="1"/>
    <col min="9" max="10" width="20" style="286" customWidth="1"/>
    <col min="11" max="11" width="1.66796875" style="286" customWidth="1"/>
    <col min="12" max="256" width="9.33203125" style="286" customWidth="1"/>
    <col min="257" max="257" width="8.33203125" style="286" customWidth="1"/>
    <col min="258" max="258" width="1.66796875" style="286" customWidth="1"/>
    <col min="259" max="260" width="5" style="286" customWidth="1"/>
    <col min="261" max="261" width="11.66015625" style="286" customWidth="1"/>
    <col min="262" max="262" width="9.16015625" style="286" customWidth="1"/>
    <col min="263" max="263" width="5" style="286" customWidth="1"/>
    <col min="264" max="264" width="77.83203125" style="286" customWidth="1"/>
    <col min="265" max="266" width="20" style="286" customWidth="1"/>
    <col min="267" max="267" width="1.66796875" style="286" customWidth="1"/>
    <col min="268" max="512" width="9.33203125" style="286" customWidth="1"/>
    <col min="513" max="513" width="8.33203125" style="286" customWidth="1"/>
    <col min="514" max="514" width="1.66796875" style="286" customWidth="1"/>
    <col min="515" max="516" width="5" style="286" customWidth="1"/>
    <col min="517" max="517" width="11.66015625" style="286" customWidth="1"/>
    <col min="518" max="518" width="9.16015625" style="286" customWidth="1"/>
    <col min="519" max="519" width="5" style="286" customWidth="1"/>
    <col min="520" max="520" width="77.83203125" style="286" customWidth="1"/>
    <col min="521" max="522" width="20" style="286" customWidth="1"/>
    <col min="523" max="523" width="1.66796875" style="286" customWidth="1"/>
    <col min="524" max="768" width="9.33203125" style="286" customWidth="1"/>
    <col min="769" max="769" width="8.33203125" style="286" customWidth="1"/>
    <col min="770" max="770" width="1.66796875" style="286" customWidth="1"/>
    <col min="771" max="772" width="5" style="286" customWidth="1"/>
    <col min="773" max="773" width="11.66015625" style="286" customWidth="1"/>
    <col min="774" max="774" width="9.16015625" style="286" customWidth="1"/>
    <col min="775" max="775" width="5" style="286" customWidth="1"/>
    <col min="776" max="776" width="77.83203125" style="286" customWidth="1"/>
    <col min="777" max="778" width="20" style="286" customWidth="1"/>
    <col min="779" max="779" width="1.66796875" style="286" customWidth="1"/>
    <col min="780" max="1024" width="9.33203125" style="286" customWidth="1"/>
    <col min="1025" max="1025" width="8.33203125" style="286" customWidth="1"/>
    <col min="1026" max="1026" width="1.66796875" style="286" customWidth="1"/>
    <col min="1027" max="1028" width="5" style="286" customWidth="1"/>
    <col min="1029" max="1029" width="11.66015625" style="286" customWidth="1"/>
    <col min="1030" max="1030" width="9.16015625" style="286" customWidth="1"/>
    <col min="1031" max="1031" width="5" style="286" customWidth="1"/>
    <col min="1032" max="1032" width="77.83203125" style="286" customWidth="1"/>
    <col min="1033" max="1034" width="20" style="286" customWidth="1"/>
    <col min="1035" max="1035" width="1.66796875" style="286" customWidth="1"/>
    <col min="1036" max="1280" width="9.33203125" style="286" customWidth="1"/>
    <col min="1281" max="1281" width="8.33203125" style="286" customWidth="1"/>
    <col min="1282" max="1282" width="1.66796875" style="286" customWidth="1"/>
    <col min="1283" max="1284" width="5" style="286" customWidth="1"/>
    <col min="1285" max="1285" width="11.66015625" style="286" customWidth="1"/>
    <col min="1286" max="1286" width="9.16015625" style="286" customWidth="1"/>
    <col min="1287" max="1287" width="5" style="286" customWidth="1"/>
    <col min="1288" max="1288" width="77.83203125" style="286" customWidth="1"/>
    <col min="1289" max="1290" width="20" style="286" customWidth="1"/>
    <col min="1291" max="1291" width="1.66796875" style="286" customWidth="1"/>
    <col min="1292" max="1536" width="9.33203125" style="286" customWidth="1"/>
    <col min="1537" max="1537" width="8.33203125" style="286" customWidth="1"/>
    <col min="1538" max="1538" width="1.66796875" style="286" customWidth="1"/>
    <col min="1539" max="1540" width="5" style="286" customWidth="1"/>
    <col min="1541" max="1541" width="11.66015625" style="286" customWidth="1"/>
    <col min="1542" max="1542" width="9.16015625" style="286" customWidth="1"/>
    <col min="1543" max="1543" width="5" style="286" customWidth="1"/>
    <col min="1544" max="1544" width="77.83203125" style="286" customWidth="1"/>
    <col min="1545" max="1546" width="20" style="286" customWidth="1"/>
    <col min="1547" max="1547" width="1.66796875" style="286" customWidth="1"/>
    <col min="1548" max="1792" width="9.33203125" style="286" customWidth="1"/>
    <col min="1793" max="1793" width="8.33203125" style="286" customWidth="1"/>
    <col min="1794" max="1794" width="1.66796875" style="286" customWidth="1"/>
    <col min="1795" max="1796" width="5" style="286" customWidth="1"/>
    <col min="1797" max="1797" width="11.66015625" style="286" customWidth="1"/>
    <col min="1798" max="1798" width="9.16015625" style="286" customWidth="1"/>
    <col min="1799" max="1799" width="5" style="286" customWidth="1"/>
    <col min="1800" max="1800" width="77.83203125" style="286" customWidth="1"/>
    <col min="1801" max="1802" width="20" style="286" customWidth="1"/>
    <col min="1803" max="1803" width="1.66796875" style="286" customWidth="1"/>
    <col min="1804" max="2048" width="9.33203125" style="286" customWidth="1"/>
    <col min="2049" max="2049" width="8.33203125" style="286" customWidth="1"/>
    <col min="2050" max="2050" width="1.66796875" style="286" customWidth="1"/>
    <col min="2051" max="2052" width="5" style="286" customWidth="1"/>
    <col min="2053" max="2053" width="11.66015625" style="286" customWidth="1"/>
    <col min="2054" max="2054" width="9.16015625" style="286" customWidth="1"/>
    <col min="2055" max="2055" width="5" style="286" customWidth="1"/>
    <col min="2056" max="2056" width="77.83203125" style="286" customWidth="1"/>
    <col min="2057" max="2058" width="20" style="286" customWidth="1"/>
    <col min="2059" max="2059" width="1.66796875" style="286" customWidth="1"/>
    <col min="2060" max="2304" width="9.33203125" style="286" customWidth="1"/>
    <col min="2305" max="2305" width="8.33203125" style="286" customWidth="1"/>
    <col min="2306" max="2306" width="1.66796875" style="286" customWidth="1"/>
    <col min="2307" max="2308" width="5" style="286" customWidth="1"/>
    <col min="2309" max="2309" width="11.66015625" style="286" customWidth="1"/>
    <col min="2310" max="2310" width="9.16015625" style="286" customWidth="1"/>
    <col min="2311" max="2311" width="5" style="286" customWidth="1"/>
    <col min="2312" max="2312" width="77.83203125" style="286" customWidth="1"/>
    <col min="2313" max="2314" width="20" style="286" customWidth="1"/>
    <col min="2315" max="2315" width="1.66796875" style="286" customWidth="1"/>
    <col min="2316" max="2560" width="9.33203125" style="286" customWidth="1"/>
    <col min="2561" max="2561" width="8.33203125" style="286" customWidth="1"/>
    <col min="2562" max="2562" width="1.66796875" style="286" customWidth="1"/>
    <col min="2563" max="2564" width="5" style="286" customWidth="1"/>
    <col min="2565" max="2565" width="11.66015625" style="286" customWidth="1"/>
    <col min="2566" max="2566" width="9.16015625" style="286" customWidth="1"/>
    <col min="2567" max="2567" width="5" style="286" customWidth="1"/>
    <col min="2568" max="2568" width="77.83203125" style="286" customWidth="1"/>
    <col min="2569" max="2570" width="20" style="286" customWidth="1"/>
    <col min="2571" max="2571" width="1.66796875" style="286" customWidth="1"/>
    <col min="2572" max="2816" width="9.33203125" style="286" customWidth="1"/>
    <col min="2817" max="2817" width="8.33203125" style="286" customWidth="1"/>
    <col min="2818" max="2818" width="1.66796875" style="286" customWidth="1"/>
    <col min="2819" max="2820" width="5" style="286" customWidth="1"/>
    <col min="2821" max="2821" width="11.66015625" style="286" customWidth="1"/>
    <col min="2822" max="2822" width="9.16015625" style="286" customWidth="1"/>
    <col min="2823" max="2823" width="5" style="286" customWidth="1"/>
    <col min="2824" max="2824" width="77.83203125" style="286" customWidth="1"/>
    <col min="2825" max="2826" width="20" style="286" customWidth="1"/>
    <col min="2827" max="2827" width="1.66796875" style="286" customWidth="1"/>
    <col min="2828" max="3072" width="9.33203125" style="286" customWidth="1"/>
    <col min="3073" max="3073" width="8.33203125" style="286" customWidth="1"/>
    <col min="3074" max="3074" width="1.66796875" style="286" customWidth="1"/>
    <col min="3075" max="3076" width="5" style="286" customWidth="1"/>
    <col min="3077" max="3077" width="11.66015625" style="286" customWidth="1"/>
    <col min="3078" max="3078" width="9.16015625" style="286" customWidth="1"/>
    <col min="3079" max="3079" width="5" style="286" customWidth="1"/>
    <col min="3080" max="3080" width="77.83203125" style="286" customWidth="1"/>
    <col min="3081" max="3082" width="20" style="286" customWidth="1"/>
    <col min="3083" max="3083" width="1.66796875" style="286" customWidth="1"/>
    <col min="3084" max="3328" width="9.33203125" style="286" customWidth="1"/>
    <col min="3329" max="3329" width="8.33203125" style="286" customWidth="1"/>
    <col min="3330" max="3330" width="1.66796875" style="286" customWidth="1"/>
    <col min="3331" max="3332" width="5" style="286" customWidth="1"/>
    <col min="3333" max="3333" width="11.66015625" style="286" customWidth="1"/>
    <col min="3334" max="3334" width="9.16015625" style="286" customWidth="1"/>
    <col min="3335" max="3335" width="5" style="286" customWidth="1"/>
    <col min="3336" max="3336" width="77.83203125" style="286" customWidth="1"/>
    <col min="3337" max="3338" width="20" style="286" customWidth="1"/>
    <col min="3339" max="3339" width="1.66796875" style="286" customWidth="1"/>
    <col min="3340" max="3584" width="9.33203125" style="286" customWidth="1"/>
    <col min="3585" max="3585" width="8.33203125" style="286" customWidth="1"/>
    <col min="3586" max="3586" width="1.66796875" style="286" customWidth="1"/>
    <col min="3587" max="3588" width="5" style="286" customWidth="1"/>
    <col min="3589" max="3589" width="11.66015625" style="286" customWidth="1"/>
    <col min="3590" max="3590" width="9.16015625" style="286" customWidth="1"/>
    <col min="3591" max="3591" width="5" style="286" customWidth="1"/>
    <col min="3592" max="3592" width="77.83203125" style="286" customWidth="1"/>
    <col min="3593" max="3594" width="20" style="286" customWidth="1"/>
    <col min="3595" max="3595" width="1.66796875" style="286" customWidth="1"/>
    <col min="3596" max="3840" width="9.33203125" style="286" customWidth="1"/>
    <col min="3841" max="3841" width="8.33203125" style="286" customWidth="1"/>
    <col min="3842" max="3842" width="1.66796875" style="286" customWidth="1"/>
    <col min="3843" max="3844" width="5" style="286" customWidth="1"/>
    <col min="3845" max="3845" width="11.66015625" style="286" customWidth="1"/>
    <col min="3846" max="3846" width="9.16015625" style="286" customWidth="1"/>
    <col min="3847" max="3847" width="5" style="286" customWidth="1"/>
    <col min="3848" max="3848" width="77.83203125" style="286" customWidth="1"/>
    <col min="3849" max="3850" width="20" style="286" customWidth="1"/>
    <col min="3851" max="3851" width="1.66796875" style="286" customWidth="1"/>
    <col min="3852" max="4096" width="9.33203125" style="286" customWidth="1"/>
    <col min="4097" max="4097" width="8.33203125" style="286" customWidth="1"/>
    <col min="4098" max="4098" width="1.66796875" style="286" customWidth="1"/>
    <col min="4099" max="4100" width="5" style="286" customWidth="1"/>
    <col min="4101" max="4101" width="11.66015625" style="286" customWidth="1"/>
    <col min="4102" max="4102" width="9.16015625" style="286" customWidth="1"/>
    <col min="4103" max="4103" width="5" style="286" customWidth="1"/>
    <col min="4104" max="4104" width="77.83203125" style="286" customWidth="1"/>
    <col min="4105" max="4106" width="20" style="286" customWidth="1"/>
    <col min="4107" max="4107" width="1.66796875" style="286" customWidth="1"/>
    <col min="4108" max="4352" width="9.33203125" style="286" customWidth="1"/>
    <col min="4353" max="4353" width="8.33203125" style="286" customWidth="1"/>
    <col min="4354" max="4354" width="1.66796875" style="286" customWidth="1"/>
    <col min="4355" max="4356" width="5" style="286" customWidth="1"/>
    <col min="4357" max="4357" width="11.66015625" style="286" customWidth="1"/>
    <col min="4358" max="4358" width="9.16015625" style="286" customWidth="1"/>
    <col min="4359" max="4359" width="5" style="286" customWidth="1"/>
    <col min="4360" max="4360" width="77.83203125" style="286" customWidth="1"/>
    <col min="4361" max="4362" width="20" style="286" customWidth="1"/>
    <col min="4363" max="4363" width="1.66796875" style="286" customWidth="1"/>
    <col min="4364" max="4608" width="9.33203125" style="286" customWidth="1"/>
    <col min="4609" max="4609" width="8.33203125" style="286" customWidth="1"/>
    <col min="4610" max="4610" width="1.66796875" style="286" customWidth="1"/>
    <col min="4611" max="4612" width="5" style="286" customWidth="1"/>
    <col min="4613" max="4613" width="11.66015625" style="286" customWidth="1"/>
    <col min="4614" max="4614" width="9.16015625" style="286" customWidth="1"/>
    <col min="4615" max="4615" width="5" style="286" customWidth="1"/>
    <col min="4616" max="4616" width="77.83203125" style="286" customWidth="1"/>
    <col min="4617" max="4618" width="20" style="286" customWidth="1"/>
    <col min="4619" max="4619" width="1.66796875" style="286" customWidth="1"/>
    <col min="4620" max="4864" width="9.33203125" style="286" customWidth="1"/>
    <col min="4865" max="4865" width="8.33203125" style="286" customWidth="1"/>
    <col min="4866" max="4866" width="1.66796875" style="286" customWidth="1"/>
    <col min="4867" max="4868" width="5" style="286" customWidth="1"/>
    <col min="4869" max="4869" width="11.66015625" style="286" customWidth="1"/>
    <col min="4870" max="4870" width="9.16015625" style="286" customWidth="1"/>
    <col min="4871" max="4871" width="5" style="286" customWidth="1"/>
    <col min="4872" max="4872" width="77.83203125" style="286" customWidth="1"/>
    <col min="4873" max="4874" width="20" style="286" customWidth="1"/>
    <col min="4875" max="4875" width="1.66796875" style="286" customWidth="1"/>
    <col min="4876" max="5120" width="9.33203125" style="286" customWidth="1"/>
    <col min="5121" max="5121" width="8.33203125" style="286" customWidth="1"/>
    <col min="5122" max="5122" width="1.66796875" style="286" customWidth="1"/>
    <col min="5123" max="5124" width="5" style="286" customWidth="1"/>
    <col min="5125" max="5125" width="11.66015625" style="286" customWidth="1"/>
    <col min="5126" max="5126" width="9.16015625" style="286" customWidth="1"/>
    <col min="5127" max="5127" width="5" style="286" customWidth="1"/>
    <col min="5128" max="5128" width="77.83203125" style="286" customWidth="1"/>
    <col min="5129" max="5130" width="20" style="286" customWidth="1"/>
    <col min="5131" max="5131" width="1.66796875" style="286" customWidth="1"/>
    <col min="5132" max="5376" width="9.33203125" style="286" customWidth="1"/>
    <col min="5377" max="5377" width="8.33203125" style="286" customWidth="1"/>
    <col min="5378" max="5378" width="1.66796875" style="286" customWidth="1"/>
    <col min="5379" max="5380" width="5" style="286" customWidth="1"/>
    <col min="5381" max="5381" width="11.66015625" style="286" customWidth="1"/>
    <col min="5382" max="5382" width="9.16015625" style="286" customWidth="1"/>
    <col min="5383" max="5383" width="5" style="286" customWidth="1"/>
    <col min="5384" max="5384" width="77.83203125" style="286" customWidth="1"/>
    <col min="5385" max="5386" width="20" style="286" customWidth="1"/>
    <col min="5387" max="5387" width="1.66796875" style="286" customWidth="1"/>
    <col min="5388" max="5632" width="9.33203125" style="286" customWidth="1"/>
    <col min="5633" max="5633" width="8.33203125" style="286" customWidth="1"/>
    <col min="5634" max="5634" width="1.66796875" style="286" customWidth="1"/>
    <col min="5635" max="5636" width="5" style="286" customWidth="1"/>
    <col min="5637" max="5637" width="11.66015625" style="286" customWidth="1"/>
    <col min="5638" max="5638" width="9.16015625" style="286" customWidth="1"/>
    <col min="5639" max="5639" width="5" style="286" customWidth="1"/>
    <col min="5640" max="5640" width="77.83203125" style="286" customWidth="1"/>
    <col min="5641" max="5642" width="20" style="286" customWidth="1"/>
    <col min="5643" max="5643" width="1.66796875" style="286" customWidth="1"/>
    <col min="5644" max="5888" width="9.33203125" style="286" customWidth="1"/>
    <col min="5889" max="5889" width="8.33203125" style="286" customWidth="1"/>
    <col min="5890" max="5890" width="1.66796875" style="286" customWidth="1"/>
    <col min="5891" max="5892" width="5" style="286" customWidth="1"/>
    <col min="5893" max="5893" width="11.66015625" style="286" customWidth="1"/>
    <col min="5894" max="5894" width="9.16015625" style="286" customWidth="1"/>
    <col min="5895" max="5895" width="5" style="286" customWidth="1"/>
    <col min="5896" max="5896" width="77.83203125" style="286" customWidth="1"/>
    <col min="5897" max="5898" width="20" style="286" customWidth="1"/>
    <col min="5899" max="5899" width="1.66796875" style="286" customWidth="1"/>
    <col min="5900" max="6144" width="9.33203125" style="286" customWidth="1"/>
    <col min="6145" max="6145" width="8.33203125" style="286" customWidth="1"/>
    <col min="6146" max="6146" width="1.66796875" style="286" customWidth="1"/>
    <col min="6147" max="6148" width="5" style="286" customWidth="1"/>
    <col min="6149" max="6149" width="11.66015625" style="286" customWidth="1"/>
    <col min="6150" max="6150" width="9.16015625" style="286" customWidth="1"/>
    <col min="6151" max="6151" width="5" style="286" customWidth="1"/>
    <col min="6152" max="6152" width="77.83203125" style="286" customWidth="1"/>
    <col min="6153" max="6154" width="20" style="286" customWidth="1"/>
    <col min="6155" max="6155" width="1.66796875" style="286" customWidth="1"/>
    <col min="6156" max="6400" width="9.33203125" style="286" customWidth="1"/>
    <col min="6401" max="6401" width="8.33203125" style="286" customWidth="1"/>
    <col min="6402" max="6402" width="1.66796875" style="286" customWidth="1"/>
    <col min="6403" max="6404" width="5" style="286" customWidth="1"/>
    <col min="6405" max="6405" width="11.66015625" style="286" customWidth="1"/>
    <col min="6406" max="6406" width="9.16015625" style="286" customWidth="1"/>
    <col min="6407" max="6407" width="5" style="286" customWidth="1"/>
    <col min="6408" max="6408" width="77.83203125" style="286" customWidth="1"/>
    <col min="6409" max="6410" width="20" style="286" customWidth="1"/>
    <col min="6411" max="6411" width="1.66796875" style="286" customWidth="1"/>
    <col min="6412" max="6656" width="9.33203125" style="286" customWidth="1"/>
    <col min="6657" max="6657" width="8.33203125" style="286" customWidth="1"/>
    <col min="6658" max="6658" width="1.66796875" style="286" customWidth="1"/>
    <col min="6659" max="6660" width="5" style="286" customWidth="1"/>
    <col min="6661" max="6661" width="11.66015625" style="286" customWidth="1"/>
    <col min="6662" max="6662" width="9.16015625" style="286" customWidth="1"/>
    <col min="6663" max="6663" width="5" style="286" customWidth="1"/>
    <col min="6664" max="6664" width="77.83203125" style="286" customWidth="1"/>
    <col min="6665" max="6666" width="20" style="286" customWidth="1"/>
    <col min="6667" max="6667" width="1.66796875" style="286" customWidth="1"/>
    <col min="6668" max="6912" width="9.33203125" style="286" customWidth="1"/>
    <col min="6913" max="6913" width="8.33203125" style="286" customWidth="1"/>
    <col min="6914" max="6914" width="1.66796875" style="286" customWidth="1"/>
    <col min="6915" max="6916" width="5" style="286" customWidth="1"/>
    <col min="6917" max="6917" width="11.66015625" style="286" customWidth="1"/>
    <col min="6918" max="6918" width="9.16015625" style="286" customWidth="1"/>
    <col min="6919" max="6919" width="5" style="286" customWidth="1"/>
    <col min="6920" max="6920" width="77.83203125" style="286" customWidth="1"/>
    <col min="6921" max="6922" width="20" style="286" customWidth="1"/>
    <col min="6923" max="6923" width="1.66796875" style="286" customWidth="1"/>
    <col min="6924" max="7168" width="9.33203125" style="286" customWidth="1"/>
    <col min="7169" max="7169" width="8.33203125" style="286" customWidth="1"/>
    <col min="7170" max="7170" width="1.66796875" style="286" customWidth="1"/>
    <col min="7171" max="7172" width="5" style="286" customWidth="1"/>
    <col min="7173" max="7173" width="11.66015625" style="286" customWidth="1"/>
    <col min="7174" max="7174" width="9.16015625" style="286" customWidth="1"/>
    <col min="7175" max="7175" width="5" style="286" customWidth="1"/>
    <col min="7176" max="7176" width="77.83203125" style="286" customWidth="1"/>
    <col min="7177" max="7178" width="20" style="286" customWidth="1"/>
    <col min="7179" max="7179" width="1.66796875" style="286" customWidth="1"/>
    <col min="7180" max="7424" width="9.33203125" style="286" customWidth="1"/>
    <col min="7425" max="7425" width="8.33203125" style="286" customWidth="1"/>
    <col min="7426" max="7426" width="1.66796875" style="286" customWidth="1"/>
    <col min="7427" max="7428" width="5" style="286" customWidth="1"/>
    <col min="7429" max="7429" width="11.66015625" style="286" customWidth="1"/>
    <col min="7430" max="7430" width="9.16015625" style="286" customWidth="1"/>
    <col min="7431" max="7431" width="5" style="286" customWidth="1"/>
    <col min="7432" max="7432" width="77.83203125" style="286" customWidth="1"/>
    <col min="7433" max="7434" width="20" style="286" customWidth="1"/>
    <col min="7435" max="7435" width="1.66796875" style="286" customWidth="1"/>
    <col min="7436" max="7680" width="9.33203125" style="286" customWidth="1"/>
    <col min="7681" max="7681" width="8.33203125" style="286" customWidth="1"/>
    <col min="7682" max="7682" width="1.66796875" style="286" customWidth="1"/>
    <col min="7683" max="7684" width="5" style="286" customWidth="1"/>
    <col min="7685" max="7685" width="11.66015625" style="286" customWidth="1"/>
    <col min="7686" max="7686" width="9.16015625" style="286" customWidth="1"/>
    <col min="7687" max="7687" width="5" style="286" customWidth="1"/>
    <col min="7688" max="7688" width="77.83203125" style="286" customWidth="1"/>
    <col min="7689" max="7690" width="20" style="286" customWidth="1"/>
    <col min="7691" max="7691" width="1.66796875" style="286" customWidth="1"/>
    <col min="7692" max="7936" width="9.33203125" style="286" customWidth="1"/>
    <col min="7937" max="7937" width="8.33203125" style="286" customWidth="1"/>
    <col min="7938" max="7938" width="1.66796875" style="286" customWidth="1"/>
    <col min="7939" max="7940" width="5" style="286" customWidth="1"/>
    <col min="7941" max="7941" width="11.66015625" style="286" customWidth="1"/>
    <col min="7942" max="7942" width="9.16015625" style="286" customWidth="1"/>
    <col min="7943" max="7943" width="5" style="286" customWidth="1"/>
    <col min="7944" max="7944" width="77.83203125" style="286" customWidth="1"/>
    <col min="7945" max="7946" width="20" style="286" customWidth="1"/>
    <col min="7947" max="7947" width="1.66796875" style="286" customWidth="1"/>
    <col min="7948" max="8192" width="9.33203125" style="286" customWidth="1"/>
    <col min="8193" max="8193" width="8.33203125" style="286" customWidth="1"/>
    <col min="8194" max="8194" width="1.66796875" style="286" customWidth="1"/>
    <col min="8195" max="8196" width="5" style="286" customWidth="1"/>
    <col min="8197" max="8197" width="11.66015625" style="286" customWidth="1"/>
    <col min="8198" max="8198" width="9.16015625" style="286" customWidth="1"/>
    <col min="8199" max="8199" width="5" style="286" customWidth="1"/>
    <col min="8200" max="8200" width="77.83203125" style="286" customWidth="1"/>
    <col min="8201" max="8202" width="20" style="286" customWidth="1"/>
    <col min="8203" max="8203" width="1.66796875" style="286" customWidth="1"/>
    <col min="8204" max="8448" width="9.33203125" style="286" customWidth="1"/>
    <col min="8449" max="8449" width="8.33203125" style="286" customWidth="1"/>
    <col min="8450" max="8450" width="1.66796875" style="286" customWidth="1"/>
    <col min="8451" max="8452" width="5" style="286" customWidth="1"/>
    <col min="8453" max="8453" width="11.66015625" style="286" customWidth="1"/>
    <col min="8454" max="8454" width="9.16015625" style="286" customWidth="1"/>
    <col min="8455" max="8455" width="5" style="286" customWidth="1"/>
    <col min="8456" max="8456" width="77.83203125" style="286" customWidth="1"/>
    <col min="8457" max="8458" width="20" style="286" customWidth="1"/>
    <col min="8459" max="8459" width="1.66796875" style="286" customWidth="1"/>
    <col min="8460" max="8704" width="9.33203125" style="286" customWidth="1"/>
    <col min="8705" max="8705" width="8.33203125" style="286" customWidth="1"/>
    <col min="8706" max="8706" width="1.66796875" style="286" customWidth="1"/>
    <col min="8707" max="8708" width="5" style="286" customWidth="1"/>
    <col min="8709" max="8709" width="11.66015625" style="286" customWidth="1"/>
    <col min="8710" max="8710" width="9.16015625" style="286" customWidth="1"/>
    <col min="8711" max="8711" width="5" style="286" customWidth="1"/>
    <col min="8712" max="8712" width="77.83203125" style="286" customWidth="1"/>
    <col min="8713" max="8714" width="20" style="286" customWidth="1"/>
    <col min="8715" max="8715" width="1.66796875" style="286" customWidth="1"/>
    <col min="8716" max="8960" width="9.33203125" style="286" customWidth="1"/>
    <col min="8961" max="8961" width="8.33203125" style="286" customWidth="1"/>
    <col min="8962" max="8962" width="1.66796875" style="286" customWidth="1"/>
    <col min="8963" max="8964" width="5" style="286" customWidth="1"/>
    <col min="8965" max="8965" width="11.66015625" style="286" customWidth="1"/>
    <col min="8966" max="8966" width="9.16015625" style="286" customWidth="1"/>
    <col min="8967" max="8967" width="5" style="286" customWidth="1"/>
    <col min="8968" max="8968" width="77.83203125" style="286" customWidth="1"/>
    <col min="8969" max="8970" width="20" style="286" customWidth="1"/>
    <col min="8971" max="8971" width="1.66796875" style="286" customWidth="1"/>
    <col min="8972" max="9216" width="9.33203125" style="286" customWidth="1"/>
    <col min="9217" max="9217" width="8.33203125" style="286" customWidth="1"/>
    <col min="9218" max="9218" width="1.66796875" style="286" customWidth="1"/>
    <col min="9219" max="9220" width="5" style="286" customWidth="1"/>
    <col min="9221" max="9221" width="11.66015625" style="286" customWidth="1"/>
    <col min="9222" max="9222" width="9.16015625" style="286" customWidth="1"/>
    <col min="9223" max="9223" width="5" style="286" customWidth="1"/>
    <col min="9224" max="9224" width="77.83203125" style="286" customWidth="1"/>
    <col min="9225" max="9226" width="20" style="286" customWidth="1"/>
    <col min="9227" max="9227" width="1.66796875" style="286" customWidth="1"/>
    <col min="9228" max="9472" width="9.33203125" style="286" customWidth="1"/>
    <col min="9473" max="9473" width="8.33203125" style="286" customWidth="1"/>
    <col min="9474" max="9474" width="1.66796875" style="286" customWidth="1"/>
    <col min="9475" max="9476" width="5" style="286" customWidth="1"/>
    <col min="9477" max="9477" width="11.66015625" style="286" customWidth="1"/>
    <col min="9478" max="9478" width="9.16015625" style="286" customWidth="1"/>
    <col min="9479" max="9479" width="5" style="286" customWidth="1"/>
    <col min="9480" max="9480" width="77.83203125" style="286" customWidth="1"/>
    <col min="9481" max="9482" width="20" style="286" customWidth="1"/>
    <col min="9483" max="9483" width="1.66796875" style="286" customWidth="1"/>
    <col min="9484" max="9728" width="9.33203125" style="286" customWidth="1"/>
    <col min="9729" max="9729" width="8.33203125" style="286" customWidth="1"/>
    <col min="9730" max="9730" width="1.66796875" style="286" customWidth="1"/>
    <col min="9731" max="9732" width="5" style="286" customWidth="1"/>
    <col min="9733" max="9733" width="11.66015625" style="286" customWidth="1"/>
    <col min="9734" max="9734" width="9.16015625" style="286" customWidth="1"/>
    <col min="9735" max="9735" width="5" style="286" customWidth="1"/>
    <col min="9736" max="9736" width="77.83203125" style="286" customWidth="1"/>
    <col min="9737" max="9738" width="20" style="286" customWidth="1"/>
    <col min="9739" max="9739" width="1.66796875" style="286" customWidth="1"/>
    <col min="9740" max="9984" width="9.33203125" style="286" customWidth="1"/>
    <col min="9985" max="9985" width="8.33203125" style="286" customWidth="1"/>
    <col min="9986" max="9986" width="1.66796875" style="286" customWidth="1"/>
    <col min="9987" max="9988" width="5" style="286" customWidth="1"/>
    <col min="9989" max="9989" width="11.66015625" style="286" customWidth="1"/>
    <col min="9990" max="9990" width="9.16015625" style="286" customWidth="1"/>
    <col min="9991" max="9991" width="5" style="286" customWidth="1"/>
    <col min="9992" max="9992" width="77.83203125" style="286" customWidth="1"/>
    <col min="9993" max="9994" width="20" style="286" customWidth="1"/>
    <col min="9995" max="9995" width="1.66796875" style="286" customWidth="1"/>
    <col min="9996" max="10240" width="9.33203125" style="286" customWidth="1"/>
    <col min="10241" max="10241" width="8.33203125" style="286" customWidth="1"/>
    <col min="10242" max="10242" width="1.66796875" style="286" customWidth="1"/>
    <col min="10243" max="10244" width="5" style="286" customWidth="1"/>
    <col min="10245" max="10245" width="11.66015625" style="286" customWidth="1"/>
    <col min="10246" max="10246" width="9.16015625" style="286" customWidth="1"/>
    <col min="10247" max="10247" width="5" style="286" customWidth="1"/>
    <col min="10248" max="10248" width="77.83203125" style="286" customWidth="1"/>
    <col min="10249" max="10250" width="20" style="286" customWidth="1"/>
    <col min="10251" max="10251" width="1.66796875" style="286" customWidth="1"/>
    <col min="10252" max="10496" width="9.33203125" style="286" customWidth="1"/>
    <col min="10497" max="10497" width="8.33203125" style="286" customWidth="1"/>
    <col min="10498" max="10498" width="1.66796875" style="286" customWidth="1"/>
    <col min="10499" max="10500" width="5" style="286" customWidth="1"/>
    <col min="10501" max="10501" width="11.66015625" style="286" customWidth="1"/>
    <col min="10502" max="10502" width="9.16015625" style="286" customWidth="1"/>
    <col min="10503" max="10503" width="5" style="286" customWidth="1"/>
    <col min="10504" max="10504" width="77.83203125" style="286" customWidth="1"/>
    <col min="10505" max="10506" width="20" style="286" customWidth="1"/>
    <col min="10507" max="10507" width="1.66796875" style="286" customWidth="1"/>
    <col min="10508" max="10752" width="9.33203125" style="286" customWidth="1"/>
    <col min="10753" max="10753" width="8.33203125" style="286" customWidth="1"/>
    <col min="10754" max="10754" width="1.66796875" style="286" customWidth="1"/>
    <col min="10755" max="10756" width="5" style="286" customWidth="1"/>
    <col min="10757" max="10757" width="11.66015625" style="286" customWidth="1"/>
    <col min="10758" max="10758" width="9.16015625" style="286" customWidth="1"/>
    <col min="10759" max="10759" width="5" style="286" customWidth="1"/>
    <col min="10760" max="10760" width="77.83203125" style="286" customWidth="1"/>
    <col min="10761" max="10762" width="20" style="286" customWidth="1"/>
    <col min="10763" max="10763" width="1.66796875" style="286" customWidth="1"/>
    <col min="10764" max="11008" width="9.33203125" style="286" customWidth="1"/>
    <col min="11009" max="11009" width="8.33203125" style="286" customWidth="1"/>
    <col min="11010" max="11010" width="1.66796875" style="286" customWidth="1"/>
    <col min="11011" max="11012" width="5" style="286" customWidth="1"/>
    <col min="11013" max="11013" width="11.66015625" style="286" customWidth="1"/>
    <col min="11014" max="11014" width="9.16015625" style="286" customWidth="1"/>
    <col min="11015" max="11015" width="5" style="286" customWidth="1"/>
    <col min="11016" max="11016" width="77.83203125" style="286" customWidth="1"/>
    <col min="11017" max="11018" width="20" style="286" customWidth="1"/>
    <col min="11019" max="11019" width="1.66796875" style="286" customWidth="1"/>
    <col min="11020" max="11264" width="9.33203125" style="286" customWidth="1"/>
    <col min="11265" max="11265" width="8.33203125" style="286" customWidth="1"/>
    <col min="11266" max="11266" width="1.66796875" style="286" customWidth="1"/>
    <col min="11267" max="11268" width="5" style="286" customWidth="1"/>
    <col min="11269" max="11269" width="11.66015625" style="286" customWidth="1"/>
    <col min="11270" max="11270" width="9.16015625" style="286" customWidth="1"/>
    <col min="11271" max="11271" width="5" style="286" customWidth="1"/>
    <col min="11272" max="11272" width="77.83203125" style="286" customWidth="1"/>
    <col min="11273" max="11274" width="20" style="286" customWidth="1"/>
    <col min="11275" max="11275" width="1.66796875" style="286" customWidth="1"/>
    <col min="11276" max="11520" width="9.33203125" style="286" customWidth="1"/>
    <col min="11521" max="11521" width="8.33203125" style="286" customWidth="1"/>
    <col min="11522" max="11522" width="1.66796875" style="286" customWidth="1"/>
    <col min="11523" max="11524" width="5" style="286" customWidth="1"/>
    <col min="11525" max="11525" width="11.66015625" style="286" customWidth="1"/>
    <col min="11526" max="11526" width="9.16015625" style="286" customWidth="1"/>
    <col min="11527" max="11527" width="5" style="286" customWidth="1"/>
    <col min="11528" max="11528" width="77.83203125" style="286" customWidth="1"/>
    <col min="11529" max="11530" width="20" style="286" customWidth="1"/>
    <col min="11531" max="11531" width="1.66796875" style="286" customWidth="1"/>
    <col min="11532" max="11776" width="9.33203125" style="286" customWidth="1"/>
    <col min="11777" max="11777" width="8.33203125" style="286" customWidth="1"/>
    <col min="11778" max="11778" width="1.66796875" style="286" customWidth="1"/>
    <col min="11779" max="11780" width="5" style="286" customWidth="1"/>
    <col min="11781" max="11781" width="11.66015625" style="286" customWidth="1"/>
    <col min="11782" max="11782" width="9.16015625" style="286" customWidth="1"/>
    <col min="11783" max="11783" width="5" style="286" customWidth="1"/>
    <col min="11784" max="11784" width="77.83203125" style="286" customWidth="1"/>
    <col min="11785" max="11786" width="20" style="286" customWidth="1"/>
    <col min="11787" max="11787" width="1.66796875" style="286" customWidth="1"/>
    <col min="11788" max="12032" width="9.33203125" style="286" customWidth="1"/>
    <col min="12033" max="12033" width="8.33203125" style="286" customWidth="1"/>
    <col min="12034" max="12034" width="1.66796875" style="286" customWidth="1"/>
    <col min="12035" max="12036" width="5" style="286" customWidth="1"/>
    <col min="12037" max="12037" width="11.66015625" style="286" customWidth="1"/>
    <col min="12038" max="12038" width="9.16015625" style="286" customWidth="1"/>
    <col min="12039" max="12039" width="5" style="286" customWidth="1"/>
    <col min="12040" max="12040" width="77.83203125" style="286" customWidth="1"/>
    <col min="12041" max="12042" width="20" style="286" customWidth="1"/>
    <col min="12043" max="12043" width="1.66796875" style="286" customWidth="1"/>
    <col min="12044" max="12288" width="9.33203125" style="286" customWidth="1"/>
    <col min="12289" max="12289" width="8.33203125" style="286" customWidth="1"/>
    <col min="12290" max="12290" width="1.66796875" style="286" customWidth="1"/>
    <col min="12291" max="12292" width="5" style="286" customWidth="1"/>
    <col min="12293" max="12293" width="11.66015625" style="286" customWidth="1"/>
    <col min="12294" max="12294" width="9.16015625" style="286" customWidth="1"/>
    <col min="12295" max="12295" width="5" style="286" customWidth="1"/>
    <col min="12296" max="12296" width="77.83203125" style="286" customWidth="1"/>
    <col min="12297" max="12298" width="20" style="286" customWidth="1"/>
    <col min="12299" max="12299" width="1.66796875" style="286" customWidth="1"/>
    <col min="12300" max="12544" width="9.33203125" style="286" customWidth="1"/>
    <col min="12545" max="12545" width="8.33203125" style="286" customWidth="1"/>
    <col min="12546" max="12546" width="1.66796875" style="286" customWidth="1"/>
    <col min="12547" max="12548" width="5" style="286" customWidth="1"/>
    <col min="12549" max="12549" width="11.66015625" style="286" customWidth="1"/>
    <col min="12550" max="12550" width="9.16015625" style="286" customWidth="1"/>
    <col min="12551" max="12551" width="5" style="286" customWidth="1"/>
    <col min="12552" max="12552" width="77.83203125" style="286" customWidth="1"/>
    <col min="12553" max="12554" width="20" style="286" customWidth="1"/>
    <col min="12555" max="12555" width="1.66796875" style="286" customWidth="1"/>
    <col min="12556" max="12800" width="9.33203125" style="286" customWidth="1"/>
    <col min="12801" max="12801" width="8.33203125" style="286" customWidth="1"/>
    <col min="12802" max="12802" width="1.66796875" style="286" customWidth="1"/>
    <col min="12803" max="12804" width="5" style="286" customWidth="1"/>
    <col min="12805" max="12805" width="11.66015625" style="286" customWidth="1"/>
    <col min="12806" max="12806" width="9.16015625" style="286" customWidth="1"/>
    <col min="12807" max="12807" width="5" style="286" customWidth="1"/>
    <col min="12808" max="12808" width="77.83203125" style="286" customWidth="1"/>
    <col min="12809" max="12810" width="20" style="286" customWidth="1"/>
    <col min="12811" max="12811" width="1.66796875" style="286" customWidth="1"/>
    <col min="12812" max="13056" width="9.33203125" style="286" customWidth="1"/>
    <col min="13057" max="13057" width="8.33203125" style="286" customWidth="1"/>
    <col min="13058" max="13058" width="1.66796875" style="286" customWidth="1"/>
    <col min="13059" max="13060" width="5" style="286" customWidth="1"/>
    <col min="13061" max="13061" width="11.66015625" style="286" customWidth="1"/>
    <col min="13062" max="13062" width="9.16015625" style="286" customWidth="1"/>
    <col min="13063" max="13063" width="5" style="286" customWidth="1"/>
    <col min="13064" max="13064" width="77.83203125" style="286" customWidth="1"/>
    <col min="13065" max="13066" width="20" style="286" customWidth="1"/>
    <col min="13067" max="13067" width="1.66796875" style="286" customWidth="1"/>
    <col min="13068" max="13312" width="9.33203125" style="286" customWidth="1"/>
    <col min="13313" max="13313" width="8.33203125" style="286" customWidth="1"/>
    <col min="13314" max="13314" width="1.66796875" style="286" customWidth="1"/>
    <col min="13315" max="13316" width="5" style="286" customWidth="1"/>
    <col min="13317" max="13317" width="11.66015625" style="286" customWidth="1"/>
    <col min="13318" max="13318" width="9.16015625" style="286" customWidth="1"/>
    <col min="13319" max="13319" width="5" style="286" customWidth="1"/>
    <col min="13320" max="13320" width="77.83203125" style="286" customWidth="1"/>
    <col min="13321" max="13322" width="20" style="286" customWidth="1"/>
    <col min="13323" max="13323" width="1.66796875" style="286" customWidth="1"/>
    <col min="13324" max="13568" width="9.33203125" style="286" customWidth="1"/>
    <col min="13569" max="13569" width="8.33203125" style="286" customWidth="1"/>
    <col min="13570" max="13570" width="1.66796875" style="286" customWidth="1"/>
    <col min="13571" max="13572" width="5" style="286" customWidth="1"/>
    <col min="13573" max="13573" width="11.66015625" style="286" customWidth="1"/>
    <col min="13574" max="13574" width="9.16015625" style="286" customWidth="1"/>
    <col min="13575" max="13575" width="5" style="286" customWidth="1"/>
    <col min="13576" max="13576" width="77.83203125" style="286" customWidth="1"/>
    <col min="13577" max="13578" width="20" style="286" customWidth="1"/>
    <col min="13579" max="13579" width="1.66796875" style="286" customWidth="1"/>
    <col min="13580" max="13824" width="9.33203125" style="286" customWidth="1"/>
    <col min="13825" max="13825" width="8.33203125" style="286" customWidth="1"/>
    <col min="13826" max="13826" width="1.66796875" style="286" customWidth="1"/>
    <col min="13827" max="13828" width="5" style="286" customWidth="1"/>
    <col min="13829" max="13829" width="11.66015625" style="286" customWidth="1"/>
    <col min="13830" max="13830" width="9.16015625" style="286" customWidth="1"/>
    <col min="13831" max="13831" width="5" style="286" customWidth="1"/>
    <col min="13832" max="13832" width="77.83203125" style="286" customWidth="1"/>
    <col min="13833" max="13834" width="20" style="286" customWidth="1"/>
    <col min="13835" max="13835" width="1.66796875" style="286" customWidth="1"/>
    <col min="13836" max="14080" width="9.33203125" style="286" customWidth="1"/>
    <col min="14081" max="14081" width="8.33203125" style="286" customWidth="1"/>
    <col min="14082" max="14082" width="1.66796875" style="286" customWidth="1"/>
    <col min="14083" max="14084" width="5" style="286" customWidth="1"/>
    <col min="14085" max="14085" width="11.66015625" style="286" customWidth="1"/>
    <col min="14086" max="14086" width="9.16015625" style="286" customWidth="1"/>
    <col min="14087" max="14087" width="5" style="286" customWidth="1"/>
    <col min="14088" max="14088" width="77.83203125" style="286" customWidth="1"/>
    <col min="14089" max="14090" width="20" style="286" customWidth="1"/>
    <col min="14091" max="14091" width="1.66796875" style="286" customWidth="1"/>
    <col min="14092" max="14336" width="9.33203125" style="286" customWidth="1"/>
    <col min="14337" max="14337" width="8.33203125" style="286" customWidth="1"/>
    <col min="14338" max="14338" width="1.66796875" style="286" customWidth="1"/>
    <col min="14339" max="14340" width="5" style="286" customWidth="1"/>
    <col min="14341" max="14341" width="11.66015625" style="286" customWidth="1"/>
    <col min="14342" max="14342" width="9.16015625" style="286" customWidth="1"/>
    <col min="14343" max="14343" width="5" style="286" customWidth="1"/>
    <col min="14344" max="14344" width="77.83203125" style="286" customWidth="1"/>
    <col min="14345" max="14346" width="20" style="286" customWidth="1"/>
    <col min="14347" max="14347" width="1.66796875" style="286" customWidth="1"/>
    <col min="14348" max="14592" width="9.33203125" style="286" customWidth="1"/>
    <col min="14593" max="14593" width="8.33203125" style="286" customWidth="1"/>
    <col min="14594" max="14594" width="1.66796875" style="286" customWidth="1"/>
    <col min="14595" max="14596" width="5" style="286" customWidth="1"/>
    <col min="14597" max="14597" width="11.66015625" style="286" customWidth="1"/>
    <col min="14598" max="14598" width="9.16015625" style="286" customWidth="1"/>
    <col min="14599" max="14599" width="5" style="286" customWidth="1"/>
    <col min="14600" max="14600" width="77.83203125" style="286" customWidth="1"/>
    <col min="14601" max="14602" width="20" style="286" customWidth="1"/>
    <col min="14603" max="14603" width="1.66796875" style="286" customWidth="1"/>
    <col min="14604" max="14848" width="9.33203125" style="286" customWidth="1"/>
    <col min="14849" max="14849" width="8.33203125" style="286" customWidth="1"/>
    <col min="14850" max="14850" width="1.66796875" style="286" customWidth="1"/>
    <col min="14851" max="14852" width="5" style="286" customWidth="1"/>
    <col min="14853" max="14853" width="11.66015625" style="286" customWidth="1"/>
    <col min="14854" max="14854" width="9.16015625" style="286" customWidth="1"/>
    <col min="14855" max="14855" width="5" style="286" customWidth="1"/>
    <col min="14856" max="14856" width="77.83203125" style="286" customWidth="1"/>
    <col min="14857" max="14858" width="20" style="286" customWidth="1"/>
    <col min="14859" max="14859" width="1.66796875" style="286" customWidth="1"/>
    <col min="14860" max="15104" width="9.33203125" style="286" customWidth="1"/>
    <col min="15105" max="15105" width="8.33203125" style="286" customWidth="1"/>
    <col min="15106" max="15106" width="1.66796875" style="286" customWidth="1"/>
    <col min="15107" max="15108" width="5" style="286" customWidth="1"/>
    <col min="15109" max="15109" width="11.66015625" style="286" customWidth="1"/>
    <col min="15110" max="15110" width="9.16015625" style="286" customWidth="1"/>
    <col min="15111" max="15111" width="5" style="286" customWidth="1"/>
    <col min="15112" max="15112" width="77.83203125" style="286" customWidth="1"/>
    <col min="15113" max="15114" width="20" style="286" customWidth="1"/>
    <col min="15115" max="15115" width="1.66796875" style="286" customWidth="1"/>
    <col min="15116" max="15360" width="9.33203125" style="286" customWidth="1"/>
    <col min="15361" max="15361" width="8.33203125" style="286" customWidth="1"/>
    <col min="15362" max="15362" width="1.66796875" style="286" customWidth="1"/>
    <col min="15363" max="15364" width="5" style="286" customWidth="1"/>
    <col min="15365" max="15365" width="11.66015625" style="286" customWidth="1"/>
    <col min="15366" max="15366" width="9.16015625" style="286" customWidth="1"/>
    <col min="15367" max="15367" width="5" style="286" customWidth="1"/>
    <col min="15368" max="15368" width="77.83203125" style="286" customWidth="1"/>
    <col min="15369" max="15370" width="20" style="286" customWidth="1"/>
    <col min="15371" max="15371" width="1.66796875" style="286" customWidth="1"/>
    <col min="15372" max="15616" width="9.33203125" style="286" customWidth="1"/>
    <col min="15617" max="15617" width="8.33203125" style="286" customWidth="1"/>
    <col min="15618" max="15618" width="1.66796875" style="286" customWidth="1"/>
    <col min="15619" max="15620" width="5" style="286" customWidth="1"/>
    <col min="15621" max="15621" width="11.66015625" style="286" customWidth="1"/>
    <col min="15622" max="15622" width="9.16015625" style="286" customWidth="1"/>
    <col min="15623" max="15623" width="5" style="286" customWidth="1"/>
    <col min="15624" max="15624" width="77.83203125" style="286" customWidth="1"/>
    <col min="15625" max="15626" width="20" style="286" customWidth="1"/>
    <col min="15627" max="15627" width="1.66796875" style="286" customWidth="1"/>
    <col min="15628" max="15872" width="9.33203125" style="286" customWidth="1"/>
    <col min="15873" max="15873" width="8.33203125" style="286" customWidth="1"/>
    <col min="15874" max="15874" width="1.66796875" style="286" customWidth="1"/>
    <col min="15875" max="15876" width="5" style="286" customWidth="1"/>
    <col min="15877" max="15877" width="11.66015625" style="286" customWidth="1"/>
    <col min="15878" max="15878" width="9.16015625" style="286" customWidth="1"/>
    <col min="15879" max="15879" width="5" style="286" customWidth="1"/>
    <col min="15880" max="15880" width="77.83203125" style="286" customWidth="1"/>
    <col min="15881" max="15882" width="20" style="286" customWidth="1"/>
    <col min="15883" max="15883" width="1.66796875" style="286" customWidth="1"/>
    <col min="15884" max="16128" width="9.33203125" style="286" customWidth="1"/>
    <col min="16129" max="16129" width="8.33203125" style="286" customWidth="1"/>
    <col min="16130" max="16130" width="1.66796875" style="286" customWidth="1"/>
    <col min="16131" max="16132" width="5" style="286" customWidth="1"/>
    <col min="16133" max="16133" width="11.66015625" style="286" customWidth="1"/>
    <col min="16134" max="16134" width="9.16015625" style="286" customWidth="1"/>
    <col min="16135" max="16135" width="5" style="286" customWidth="1"/>
    <col min="16136" max="16136" width="77.83203125" style="286" customWidth="1"/>
    <col min="16137" max="16138" width="20" style="286" customWidth="1"/>
    <col min="16139" max="16139" width="1.66796875" style="286" customWidth="1"/>
    <col min="16140" max="16384" width="9.33203125" style="286" customWidth="1"/>
  </cols>
  <sheetData>
    <row r="1" ht="37.5" customHeight="1"/>
    <row r="2" spans="2:1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293" customFormat="1" ht="45" customHeight="1">
      <c r="B3" s="290"/>
      <c r="C3" s="291" t="s">
        <v>521</v>
      </c>
      <c r="D3" s="291"/>
      <c r="E3" s="291"/>
      <c r="F3" s="291"/>
      <c r="G3" s="291"/>
      <c r="H3" s="291"/>
      <c r="I3" s="291"/>
      <c r="J3" s="291"/>
      <c r="K3" s="292"/>
    </row>
    <row r="4" spans="2:11" ht="25.5" customHeight="1">
      <c r="B4" s="294"/>
      <c r="C4" s="295" t="s">
        <v>522</v>
      </c>
      <c r="D4" s="295"/>
      <c r="E4" s="295"/>
      <c r="F4" s="295"/>
      <c r="G4" s="295"/>
      <c r="H4" s="295"/>
      <c r="I4" s="295"/>
      <c r="J4" s="295"/>
      <c r="K4" s="296"/>
    </row>
    <row r="5" spans="2:1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ht="15" customHeight="1">
      <c r="B6" s="294"/>
      <c r="C6" s="298" t="s">
        <v>523</v>
      </c>
      <c r="D6" s="298"/>
      <c r="E6" s="298"/>
      <c r="F6" s="298"/>
      <c r="G6" s="298"/>
      <c r="H6" s="298"/>
      <c r="I6" s="298"/>
      <c r="J6" s="298"/>
      <c r="K6" s="296"/>
    </row>
    <row r="7" spans="2:11" ht="15" customHeight="1">
      <c r="B7" s="299"/>
      <c r="C7" s="298" t="s">
        <v>524</v>
      </c>
      <c r="D7" s="298"/>
      <c r="E7" s="298"/>
      <c r="F7" s="298"/>
      <c r="G7" s="298"/>
      <c r="H7" s="298"/>
      <c r="I7" s="298"/>
      <c r="J7" s="298"/>
      <c r="K7" s="296"/>
    </row>
    <row r="8" spans="2:11" ht="12.75" customHeight="1">
      <c r="B8" s="299"/>
      <c r="C8" s="300"/>
      <c r="D8" s="300"/>
      <c r="E8" s="300"/>
      <c r="F8" s="300"/>
      <c r="G8" s="300"/>
      <c r="H8" s="300"/>
      <c r="I8" s="300"/>
      <c r="J8" s="300"/>
      <c r="K8" s="296"/>
    </row>
    <row r="9" spans="2:11" ht="15" customHeight="1">
      <c r="B9" s="299"/>
      <c r="C9" s="298" t="s">
        <v>525</v>
      </c>
      <c r="D9" s="298"/>
      <c r="E9" s="298"/>
      <c r="F9" s="298"/>
      <c r="G9" s="298"/>
      <c r="H9" s="298"/>
      <c r="I9" s="298"/>
      <c r="J9" s="298"/>
      <c r="K9" s="296"/>
    </row>
    <row r="10" spans="2:11" ht="15" customHeight="1">
      <c r="B10" s="299"/>
      <c r="C10" s="300"/>
      <c r="D10" s="298" t="s">
        <v>526</v>
      </c>
      <c r="E10" s="298"/>
      <c r="F10" s="298"/>
      <c r="G10" s="298"/>
      <c r="H10" s="298"/>
      <c r="I10" s="298"/>
      <c r="J10" s="298"/>
      <c r="K10" s="296"/>
    </row>
    <row r="11" spans="2:11" ht="15" customHeight="1">
      <c r="B11" s="299"/>
      <c r="C11" s="301"/>
      <c r="D11" s="298" t="s">
        <v>527</v>
      </c>
      <c r="E11" s="298"/>
      <c r="F11" s="298"/>
      <c r="G11" s="298"/>
      <c r="H11" s="298"/>
      <c r="I11" s="298"/>
      <c r="J11" s="298"/>
      <c r="K11" s="296"/>
    </row>
    <row r="12" spans="2:11" ht="12.75" customHeight="1">
      <c r="B12" s="299"/>
      <c r="C12" s="301"/>
      <c r="D12" s="301"/>
      <c r="E12" s="301"/>
      <c r="F12" s="301"/>
      <c r="G12" s="301"/>
      <c r="H12" s="301"/>
      <c r="I12" s="301"/>
      <c r="J12" s="301"/>
      <c r="K12" s="296"/>
    </row>
    <row r="13" spans="2:11" ht="15" customHeight="1">
      <c r="B13" s="299"/>
      <c r="C13" s="301"/>
      <c r="D13" s="298" t="s">
        <v>528</v>
      </c>
      <c r="E13" s="298"/>
      <c r="F13" s="298"/>
      <c r="G13" s="298"/>
      <c r="H13" s="298"/>
      <c r="I13" s="298"/>
      <c r="J13" s="298"/>
      <c r="K13" s="296"/>
    </row>
    <row r="14" spans="2:11" ht="15" customHeight="1">
      <c r="B14" s="299"/>
      <c r="C14" s="301"/>
      <c r="D14" s="298" t="s">
        <v>529</v>
      </c>
      <c r="E14" s="298"/>
      <c r="F14" s="298"/>
      <c r="G14" s="298"/>
      <c r="H14" s="298"/>
      <c r="I14" s="298"/>
      <c r="J14" s="298"/>
      <c r="K14" s="296"/>
    </row>
    <row r="15" spans="2:11" ht="15" customHeight="1">
      <c r="B15" s="299"/>
      <c r="C15" s="301"/>
      <c r="D15" s="298" t="s">
        <v>530</v>
      </c>
      <c r="E15" s="298"/>
      <c r="F15" s="298"/>
      <c r="G15" s="298"/>
      <c r="H15" s="298"/>
      <c r="I15" s="298"/>
      <c r="J15" s="298"/>
      <c r="K15" s="296"/>
    </row>
    <row r="16" spans="2:11" ht="15" customHeight="1">
      <c r="B16" s="299"/>
      <c r="C16" s="301"/>
      <c r="D16" s="301"/>
      <c r="E16" s="302" t="s">
        <v>85</v>
      </c>
      <c r="F16" s="298" t="s">
        <v>531</v>
      </c>
      <c r="G16" s="298"/>
      <c r="H16" s="298"/>
      <c r="I16" s="298"/>
      <c r="J16" s="298"/>
      <c r="K16" s="296"/>
    </row>
    <row r="17" spans="2:11" ht="15" customHeight="1">
      <c r="B17" s="299"/>
      <c r="C17" s="301"/>
      <c r="D17" s="301"/>
      <c r="E17" s="302" t="s">
        <v>532</v>
      </c>
      <c r="F17" s="298" t="s">
        <v>533</v>
      </c>
      <c r="G17" s="298"/>
      <c r="H17" s="298"/>
      <c r="I17" s="298"/>
      <c r="J17" s="298"/>
      <c r="K17" s="296"/>
    </row>
    <row r="18" spans="2:11" ht="15" customHeight="1">
      <c r="B18" s="299"/>
      <c r="C18" s="301"/>
      <c r="D18" s="301"/>
      <c r="E18" s="302" t="s">
        <v>534</v>
      </c>
      <c r="F18" s="298" t="s">
        <v>535</v>
      </c>
      <c r="G18" s="298"/>
      <c r="H18" s="298"/>
      <c r="I18" s="298"/>
      <c r="J18" s="298"/>
      <c r="K18" s="296"/>
    </row>
    <row r="19" spans="2:11" ht="15" customHeight="1">
      <c r="B19" s="299"/>
      <c r="C19" s="301"/>
      <c r="D19" s="301"/>
      <c r="E19" s="302" t="s">
        <v>536</v>
      </c>
      <c r="F19" s="298" t="s">
        <v>537</v>
      </c>
      <c r="G19" s="298"/>
      <c r="H19" s="298"/>
      <c r="I19" s="298"/>
      <c r="J19" s="298"/>
      <c r="K19" s="296"/>
    </row>
    <row r="20" spans="2:11" ht="15" customHeight="1">
      <c r="B20" s="299"/>
      <c r="C20" s="301"/>
      <c r="D20" s="301"/>
      <c r="E20" s="302" t="s">
        <v>538</v>
      </c>
      <c r="F20" s="298" t="s">
        <v>539</v>
      </c>
      <c r="G20" s="298"/>
      <c r="H20" s="298"/>
      <c r="I20" s="298"/>
      <c r="J20" s="298"/>
      <c r="K20" s="296"/>
    </row>
    <row r="21" spans="2:11" ht="15" customHeight="1">
      <c r="B21" s="299"/>
      <c r="C21" s="301"/>
      <c r="D21" s="301"/>
      <c r="E21" s="302" t="s">
        <v>540</v>
      </c>
      <c r="F21" s="298" t="s">
        <v>541</v>
      </c>
      <c r="G21" s="298"/>
      <c r="H21" s="298"/>
      <c r="I21" s="298"/>
      <c r="J21" s="298"/>
      <c r="K21" s="296"/>
    </row>
    <row r="22" spans="2:11" ht="12.75" customHeight="1">
      <c r="B22" s="299"/>
      <c r="C22" s="301"/>
      <c r="D22" s="301"/>
      <c r="E22" s="301"/>
      <c r="F22" s="301"/>
      <c r="G22" s="301"/>
      <c r="H22" s="301"/>
      <c r="I22" s="301"/>
      <c r="J22" s="301"/>
      <c r="K22" s="296"/>
    </row>
    <row r="23" spans="2:11" ht="15" customHeight="1">
      <c r="B23" s="299"/>
      <c r="C23" s="298" t="s">
        <v>542</v>
      </c>
      <c r="D23" s="298"/>
      <c r="E23" s="298"/>
      <c r="F23" s="298"/>
      <c r="G23" s="298"/>
      <c r="H23" s="298"/>
      <c r="I23" s="298"/>
      <c r="J23" s="298"/>
      <c r="K23" s="296"/>
    </row>
    <row r="24" spans="2:11" ht="15" customHeight="1">
      <c r="B24" s="299"/>
      <c r="C24" s="298" t="s">
        <v>543</v>
      </c>
      <c r="D24" s="298"/>
      <c r="E24" s="298"/>
      <c r="F24" s="298"/>
      <c r="G24" s="298"/>
      <c r="H24" s="298"/>
      <c r="I24" s="298"/>
      <c r="J24" s="298"/>
      <c r="K24" s="296"/>
    </row>
    <row r="25" spans="2:11" ht="15" customHeight="1">
      <c r="B25" s="299"/>
      <c r="C25" s="300"/>
      <c r="D25" s="298" t="s">
        <v>544</v>
      </c>
      <c r="E25" s="298"/>
      <c r="F25" s="298"/>
      <c r="G25" s="298"/>
      <c r="H25" s="298"/>
      <c r="I25" s="298"/>
      <c r="J25" s="298"/>
      <c r="K25" s="296"/>
    </row>
    <row r="26" spans="2:11" ht="15" customHeight="1">
      <c r="B26" s="299"/>
      <c r="C26" s="301"/>
      <c r="D26" s="298" t="s">
        <v>545</v>
      </c>
      <c r="E26" s="298"/>
      <c r="F26" s="298"/>
      <c r="G26" s="298"/>
      <c r="H26" s="298"/>
      <c r="I26" s="298"/>
      <c r="J26" s="298"/>
      <c r="K26" s="296"/>
    </row>
    <row r="27" spans="2:11" ht="12.75" customHeight="1">
      <c r="B27" s="299"/>
      <c r="C27" s="301"/>
      <c r="D27" s="301"/>
      <c r="E27" s="301"/>
      <c r="F27" s="301"/>
      <c r="G27" s="301"/>
      <c r="H27" s="301"/>
      <c r="I27" s="301"/>
      <c r="J27" s="301"/>
      <c r="K27" s="296"/>
    </row>
    <row r="28" spans="2:11" ht="15" customHeight="1">
      <c r="B28" s="299"/>
      <c r="C28" s="301"/>
      <c r="D28" s="298" t="s">
        <v>546</v>
      </c>
      <c r="E28" s="298"/>
      <c r="F28" s="298"/>
      <c r="G28" s="298"/>
      <c r="H28" s="298"/>
      <c r="I28" s="298"/>
      <c r="J28" s="298"/>
      <c r="K28" s="296"/>
    </row>
    <row r="29" spans="2:11" ht="15" customHeight="1">
      <c r="B29" s="299"/>
      <c r="C29" s="301"/>
      <c r="D29" s="298" t="s">
        <v>547</v>
      </c>
      <c r="E29" s="298"/>
      <c r="F29" s="298"/>
      <c r="G29" s="298"/>
      <c r="H29" s="298"/>
      <c r="I29" s="298"/>
      <c r="J29" s="298"/>
      <c r="K29" s="296"/>
    </row>
    <row r="30" spans="2:11" ht="12.75" customHeight="1">
      <c r="B30" s="299"/>
      <c r="C30" s="301"/>
      <c r="D30" s="301"/>
      <c r="E30" s="301"/>
      <c r="F30" s="301"/>
      <c r="G30" s="301"/>
      <c r="H30" s="301"/>
      <c r="I30" s="301"/>
      <c r="J30" s="301"/>
      <c r="K30" s="296"/>
    </row>
    <row r="31" spans="2:11" ht="15" customHeight="1">
      <c r="B31" s="299"/>
      <c r="C31" s="301"/>
      <c r="D31" s="298" t="s">
        <v>548</v>
      </c>
      <c r="E31" s="298"/>
      <c r="F31" s="298"/>
      <c r="G31" s="298"/>
      <c r="H31" s="298"/>
      <c r="I31" s="298"/>
      <c r="J31" s="298"/>
      <c r="K31" s="296"/>
    </row>
    <row r="32" spans="2:11" ht="15" customHeight="1">
      <c r="B32" s="299"/>
      <c r="C32" s="301"/>
      <c r="D32" s="298" t="s">
        <v>549</v>
      </c>
      <c r="E32" s="298"/>
      <c r="F32" s="298"/>
      <c r="G32" s="298"/>
      <c r="H32" s="298"/>
      <c r="I32" s="298"/>
      <c r="J32" s="298"/>
      <c r="K32" s="296"/>
    </row>
    <row r="33" spans="2:11" ht="15" customHeight="1">
      <c r="B33" s="299"/>
      <c r="C33" s="301"/>
      <c r="D33" s="298" t="s">
        <v>550</v>
      </c>
      <c r="E33" s="298"/>
      <c r="F33" s="298"/>
      <c r="G33" s="298"/>
      <c r="H33" s="298"/>
      <c r="I33" s="298"/>
      <c r="J33" s="298"/>
      <c r="K33" s="296"/>
    </row>
    <row r="34" spans="2:11" ht="15" customHeight="1">
      <c r="B34" s="299"/>
      <c r="C34" s="301"/>
      <c r="D34" s="300"/>
      <c r="E34" s="303" t="s">
        <v>111</v>
      </c>
      <c r="F34" s="300"/>
      <c r="G34" s="298" t="s">
        <v>551</v>
      </c>
      <c r="H34" s="298"/>
      <c r="I34" s="298"/>
      <c r="J34" s="298"/>
      <c r="K34" s="296"/>
    </row>
    <row r="35" spans="2:11" ht="30.75" customHeight="1">
      <c r="B35" s="299"/>
      <c r="C35" s="301"/>
      <c r="D35" s="300"/>
      <c r="E35" s="303" t="s">
        <v>552</v>
      </c>
      <c r="F35" s="300"/>
      <c r="G35" s="298" t="s">
        <v>553</v>
      </c>
      <c r="H35" s="298"/>
      <c r="I35" s="298"/>
      <c r="J35" s="298"/>
      <c r="K35" s="296"/>
    </row>
    <row r="36" spans="2:11" ht="15" customHeight="1">
      <c r="B36" s="299"/>
      <c r="C36" s="301"/>
      <c r="D36" s="300"/>
      <c r="E36" s="303" t="s">
        <v>60</v>
      </c>
      <c r="F36" s="300"/>
      <c r="G36" s="298" t="s">
        <v>554</v>
      </c>
      <c r="H36" s="298"/>
      <c r="I36" s="298"/>
      <c r="J36" s="298"/>
      <c r="K36" s="296"/>
    </row>
    <row r="37" spans="2:11" ht="15" customHeight="1">
      <c r="B37" s="299"/>
      <c r="C37" s="301"/>
      <c r="D37" s="300"/>
      <c r="E37" s="303" t="s">
        <v>112</v>
      </c>
      <c r="F37" s="300"/>
      <c r="G37" s="298" t="s">
        <v>555</v>
      </c>
      <c r="H37" s="298"/>
      <c r="I37" s="298"/>
      <c r="J37" s="298"/>
      <c r="K37" s="296"/>
    </row>
    <row r="38" spans="2:11" ht="15" customHeight="1">
      <c r="B38" s="299"/>
      <c r="C38" s="301"/>
      <c r="D38" s="300"/>
      <c r="E38" s="303" t="s">
        <v>113</v>
      </c>
      <c r="F38" s="300"/>
      <c r="G38" s="298" t="s">
        <v>556</v>
      </c>
      <c r="H38" s="298"/>
      <c r="I38" s="298"/>
      <c r="J38" s="298"/>
      <c r="K38" s="296"/>
    </row>
    <row r="39" spans="2:11" ht="15" customHeight="1">
      <c r="B39" s="299"/>
      <c r="C39" s="301"/>
      <c r="D39" s="300"/>
      <c r="E39" s="303" t="s">
        <v>114</v>
      </c>
      <c r="F39" s="300"/>
      <c r="G39" s="298" t="s">
        <v>557</v>
      </c>
      <c r="H39" s="298"/>
      <c r="I39" s="298"/>
      <c r="J39" s="298"/>
      <c r="K39" s="296"/>
    </row>
    <row r="40" spans="2:11" ht="15" customHeight="1">
      <c r="B40" s="299"/>
      <c r="C40" s="301"/>
      <c r="D40" s="300"/>
      <c r="E40" s="303" t="s">
        <v>558</v>
      </c>
      <c r="F40" s="300"/>
      <c r="G40" s="298" t="s">
        <v>559</v>
      </c>
      <c r="H40" s="298"/>
      <c r="I40" s="298"/>
      <c r="J40" s="298"/>
      <c r="K40" s="296"/>
    </row>
    <row r="41" spans="2:11" ht="15" customHeight="1">
      <c r="B41" s="299"/>
      <c r="C41" s="301"/>
      <c r="D41" s="300"/>
      <c r="E41" s="303"/>
      <c r="F41" s="300"/>
      <c r="G41" s="298" t="s">
        <v>560</v>
      </c>
      <c r="H41" s="298"/>
      <c r="I41" s="298"/>
      <c r="J41" s="298"/>
      <c r="K41" s="296"/>
    </row>
    <row r="42" spans="2:11" ht="15" customHeight="1">
      <c r="B42" s="299"/>
      <c r="C42" s="301"/>
      <c r="D42" s="300"/>
      <c r="E42" s="303" t="s">
        <v>561</v>
      </c>
      <c r="F42" s="300"/>
      <c r="G42" s="298" t="s">
        <v>562</v>
      </c>
      <c r="H42" s="298"/>
      <c r="I42" s="298"/>
      <c r="J42" s="298"/>
      <c r="K42" s="296"/>
    </row>
    <row r="43" spans="2:11" ht="15" customHeight="1">
      <c r="B43" s="299"/>
      <c r="C43" s="301"/>
      <c r="D43" s="300"/>
      <c r="E43" s="303" t="s">
        <v>116</v>
      </c>
      <c r="F43" s="300"/>
      <c r="G43" s="298" t="s">
        <v>563</v>
      </c>
      <c r="H43" s="298"/>
      <c r="I43" s="298"/>
      <c r="J43" s="298"/>
      <c r="K43" s="296"/>
    </row>
    <row r="44" spans="2:11" ht="12.75" customHeight="1">
      <c r="B44" s="299"/>
      <c r="C44" s="301"/>
      <c r="D44" s="300"/>
      <c r="E44" s="300"/>
      <c r="F44" s="300"/>
      <c r="G44" s="300"/>
      <c r="H44" s="300"/>
      <c r="I44" s="300"/>
      <c r="J44" s="300"/>
      <c r="K44" s="296"/>
    </row>
    <row r="45" spans="2:11" ht="15" customHeight="1">
      <c r="B45" s="299"/>
      <c r="C45" s="301"/>
      <c r="D45" s="298" t="s">
        <v>564</v>
      </c>
      <c r="E45" s="298"/>
      <c r="F45" s="298"/>
      <c r="G45" s="298"/>
      <c r="H45" s="298"/>
      <c r="I45" s="298"/>
      <c r="J45" s="298"/>
      <c r="K45" s="296"/>
    </row>
    <row r="46" spans="2:11" ht="15" customHeight="1">
      <c r="B46" s="299"/>
      <c r="C46" s="301"/>
      <c r="D46" s="301"/>
      <c r="E46" s="298" t="s">
        <v>565</v>
      </c>
      <c r="F46" s="298"/>
      <c r="G46" s="298"/>
      <c r="H46" s="298"/>
      <c r="I46" s="298"/>
      <c r="J46" s="298"/>
      <c r="K46" s="296"/>
    </row>
    <row r="47" spans="2:11" ht="15" customHeight="1">
      <c r="B47" s="299"/>
      <c r="C47" s="301"/>
      <c r="D47" s="301"/>
      <c r="E47" s="298" t="s">
        <v>566</v>
      </c>
      <c r="F47" s="298"/>
      <c r="G47" s="298"/>
      <c r="H47" s="298"/>
      <c r="I47" s="298"/>
      <c r="J47" s="298"/>
      <c r="K47" s="296"/>
    </row>
    <row r="48" spans="2:11" ht="15" customHeight="1">
      <c r="B48" s="299"/>
      <c r="C48" s="301"/>
      <c r="D48" s="301"/>
      <c r="E48" s="298" t="s">
        <v>567</v>
      </c>
      <c r="F48" s="298"/>
      <c r="G48" s="298"/>
      <c r="H48" s="298"/>
      <c r="I48" s="298"/>
      <c r="J48" s="298"/>
      <c r="K48" s="296"/>
    </row>
    <row r="49" spans="2:11" ht="15" customHeight="1">
      <c r="B49" s="299"/>
      <c r="C49" s="301"/>
      <c r="D49" s="298" t="s">
        <v>568</v>
      </c>
      <c r="E49" s="298"/>
      <c r="F49" s="298"/>
      <c r="G49" s="298"/>
      <c r="H49" s="298"/>
      <c r="I49" s="298"/>
      <c r="J49" s="298"/>
      <c r="K49" s="296"/>
    </row>
    <row r="50" spans="2:11" ht="25.5" customHeight="1">
      <c r="B50" s="294"/>
      <c r="C50" s="295" t="s">
        <v>569</v>
      </c>
      <c r="D50" s="295"/>
      <c r="E50" s="295"/>
      <c r="F50" s="295"/>
      <c r="G50" s="295"/>
      <c r="H50" s="295"/>
      <c r="I50" s="295"/>
      <c r="J50" s="295"/>
      <c r="K50" s="296"/>
    </row>
    <row r="51" spans="2:11" ht="5.25" customHeight="1">
      <c r="B51" s="294"/>
      <c r="C51" s="297"/>
      <c r="D51" s="297"/>
      <c r="E51" s="297"/>
      <c r="F51" s="297"/>
      <c r="G51" s="297"/>
      <c r="H51" s="297"/>
      <c r="I51" s="297"/>
      <c r="J51" s="297"/>
      <c r="K51" s="296"/>
    </row>
    <row r="52" spans="2:11" ht="15" customHeight="1">
      <c r="B52" s="294"/>
      <c r="C52" s="298" t="s">
        <v>570</v>
      </c>
      <c r="D52" s="298"/>
      <c r="E52" s="298"/>
      <c r="F52" s="298"/>
      <c r="G52" s="298"/>
      <c r="H52" s="298"/>
      <c r="I52" s="298"/>
      <c r="J52" s="298"/>
      <c r="K52" s="296"/>
    </row>
    <row r="53" spans="2:11" ht="15" customHeight="1">
      <c r="B53" s="294"/>
      <c r="C53" s="298" t="s">
        <v>571</v>
      </c>
      <c r="D53" s="298"/>
      <c r="E53" s="298"/>
      <c r="F53" s="298"/>
      <c r="G53" s="298"/>
      <c r="H53" s="298"/>
      <c r="I53" s="298"/>
      <c r="J53" s="298"/>
      <c r="K53" s="296"/>
    </row>
    <row r="54" spans="2:11" ht="12.75" customHeight="1">
      <c r="B54" s="294"/>
      <c r="C54" s="300"/>
      <c r="D54" s="300"/>
      <c r="E54" s="300"/>
      <c r="F54" s="300"/>
      <c r="G54" s="300"/>
      <c r="H54" s="300"/>
      <c r="I54" s="300"/>
      <c r="J54" s="300"/>
      <c r="K54" s="296"/>
    </row>
    <row r="55" spans="2:11" ht="15" customHeight="1">
      <c r="B55" s="294"/>
      <c r="C55" s="298" t="s">
        <v>572</v>
      </c>
      <c r="D55" s="298"/>
      <c r="E55" s="298"/>
      <c r="F55" s="298"/>
      <c r="G55" s="298"/>
      <c r="H55" s="298"/>
      <c r="I55" s="298"/>
      <c r="J55" s="298"/>
      <c r="K55" s="296"/>
    </row>
    <row r="56" spans="2:11" ht="15" customHeight="1">
      <c r="B56" s="294"/>
      <c r="C56" s="301"/>
      <c r="D56" s="298" t="s">
        <v>573</v>
      </c>
      <c r="E56" s="298"/>
      <c r="F56" s="298"/>
      <c r="G56" s="298"/>
      <c r="H56" s="298"/>
      <c r="I56" s="298"/>
      <c r="J56" s="298"/>
      <c r="K56" s="296"/>
    </row>
    <row r="57" spans="2:11" ht="15" customHeight="1">
      <c r="B57" s="294"/>
      <c r="C57" s="301"/>
      <c r="D57" s="298" t="s">
        <v>574</v>
      </c>
      <c r="E57" s="298"/>
      <c r="F57" s="298"/>
      <c r="G57" s="298"/>
      <c r="H57" s="298"/>
      <c r="I57" s="298"/>
      <c r="J57" s="298"/>
      <c r="K57" s="296"/>
    </row>
    <row r="58" spans="2:11" ht="15" customHeight="1">
      <c r="B58" s="294"/>
      <c r="C58" s="301"/>
      <c r="D58" s="298" t="s">
        <v>575</v>
      </c>
      <c r="E58" s="298"/>
      <c r="F58" s="298"/>
      <c r="G58" s="298"/>
      <c r="H58" s="298"/>
      <c r="I58" s="298"/>
      <c r="J58" s="298"/>
      <c r="K58" s="296"/>
    </row>
    <row r="59" spans="2:11" ht="15" customHeight="1">
      <c r="B59" s="294"/>
      <c r="C59" s="301"/>
      <c r="D59" s="298" t="s">
        <v>576</v>
      </c>
      <c r="E59" s="298"/>
      <c r="F59" s="298"/>
      <c r="G59" s="298"/>
      <c r="H59" s="298"/>
      <c r="I59" s="298"/>
      <c r="J59" s="298"/>
      <c r="K59" s="296"/>
    </row>
    <row r="60" spans="2:11" ht="15" customHeight="1">
      <c r="B60" s="294"/>
      <c r="C60" s="301"/>
      <c r="D60" s="304" t="s">
        <v>577</v>
      </c>
      <c r="E60" s="304"/>
      <c r="F60" s="304"/>
      <c r="G60" s="304"/>
      <c r="H60" s="304"/>
      <c r="I60" s="304"/>
      <c r="J60" s="304"/>
      <c r="K60" s="296"/>
    </row>
    <row r="61" spans="2:11" ht="15" customHeight="1">
      <c r="B61" s="294"/>
      <c r="C61" s="301"/>
      <c r="D61" s="298" t="s">
        <v>578</v>
      </c>
      <c r="E61" s="298"/>
      <c r="F61" s="298"/>
      <c r="G61" s="298"/>
      <c r="H61" s="298"/>
      <c r="I61" s="298"/>
      <c r="J61" s="298"/>
      <c r="K61" s="296"/>
    </row>
    <row r="62" spans="2:11" ht="12.75" customHeight="1">
      <c r="B62" s="294"/>
      <c r="C62" s="301"/>
      <c r="D62" s="301"/>
      <c r="E62" s="305"/>
      <c r="F62" s="301"/>
      <c r="G62" s="301"/>
      <c r="H62" s="301"/>
      <c r="I62" s="301"/>
      <c r="J62" s="301"/>
      <c r="K62" s="296"/>
    </row>
    <row r="63" spans="2:11" ht="15" customHeight="1">
      <c r="B63" s="294"/>
      <c r="C63" s="301"/>
      <c r="D63" s="298" t="s">
        <v>579</v>
      </c>
      <c r="E63" s="298"/>
      <c r="F63" s="298"/>
      <c r="G63" s="298"/>
      <c r="H63" s="298"/>
      <c r="I63" s="298"/>
      <c r="J63" s="298"/>
      <c r="K63" s="296"/>
    </row>
    <row r="64" spans="2:11" ht="15" customHeight="1">
      <c r="B64" s="294"/>
      <c r="C64" s="301"/>
      <c r="D64" s="304" t="s">
        <v>580</v>
      </c>
      <c r="E64" s="304"/>
      <c r="F64" s="304"/>
      <c r="G64" s="304"/>
      <c r="H64" s="304"/>
      <c r="I64" s="304"/>
      <c r="J64" s="304"/>
      <c r="K64" s="296"/>
    </row>
    <row r="65" spans="2:11" ht="15" customHeight="1">
      <c r="B65" s="294"/>
      <c r="C65" s="301"/>
      <c r="D65" s="298" t="s">
        <v>581</v>
      </c>
      <c r="E65" s="298"/>
      <c r="F65" s="298"/>
      <c r="G65" s="298"/>
      <c r="H65" s="298"/>
      <c r="I65" s="298"/>
      <c r="J65" s="298"/>
      <c r="K65" s="296"/>
    </row>
    <row r="66" spans="2:11" ht="15" customHeight="1">
      <c r="B66" s="294"/>
      <c r="C66" s="301"/>
      <c r="D66" s="298" t="s">
        <v>582</v>
      </c>
      <c r="E66" s="298"/>
      <c r="F66" s="298"/>
      <c r="G66" s="298"/>
      <c r="H66" s="298"/>
      <c r="I66" s="298"/>
      <c r="J66" s="298"/>
      <c r="K66" s="296"/>
    </row>
    <row r="67" spans="2:11" ht="15" customHeight="1">
      <c r="B67" s="294"/>
      <c r="C67" s="301"/>
      <c r="D67" s="298" t="s">
        <v>583</v>
      </c>
      <c r="E67" s="298"/>
      <c r="F67" s="298"/>
      <c r="G67" s="298"/>
      <c r="H67" s="298"/>
      <c r="I67" s="298"/>
      <c r="J67" s="298"/>
      <c r="K67" s="296"/>
    </row>
    <row r="68" spans="2:11" ht="15" customHeight="1">
      <c r="B68" s="294"/>
      <c r="C68" s="301"/>
      <c r="D68" s="298" t="s">
        <v>584</v>
      </c>
      <c r="E68" s="298"/>
      <c r="F68" s="298"/>
      <c r="G68" s="298"/>
      <c r="H68" s="298"/>
      <c r="I68" s="298"/>
      <c r="J68" s="298"/>
      <c r="K68" s="296"/>
    </row>
    <row r="69" spans="2:11" ht="12.75" customHeight="1">
      <c r="B69" s="306"/>
      <c r="C69" s="307"/>
      <c r="D69" s="307"/>
      <c r="E69" s="307"/>
      <c r="F69" s="307"/>
      <c r="G69" s="307"/>
      <c r="H69" s="307"/>
      <c r="I69" s="307"/>
      <c r="J69" s="307"/>
      <c r="K69" s="308"/>
    </row>
    <row r="70" spans="2:11" ht="18.75" customHeight="1">
      <c r="B70" s="309"/>
      <c r="C70" s="309"/>
      <c r="D70" s="309"/>
      <c r="E70" s="309"/>
      <c r="F70" s="309"/>
      <c r="G70" s="309"/>
      <c r="H70" s="309"/>
      <c r="I70" s="309"/>
      <c r="J70" s="309"/>
      <c r="K70" s="310"/>
    </row>
    <row r="71" spans="2:11" ht="18.75" customHeight="1">
      <c r="B71" s="310"/>
      <c r="C71" s="310"/>
      <c r="D71" s="310"/>
      <c r="E71" s="310"/>
      <c r="F71" s="310"/>
      <c r="G71" s="310"/>
      <c r="H71" s="310"/>
      <c r="I71" s="310"/>
      <c r="J71" s="310"/>
      <c r="K71" s="310"/>
    </row>
    <row r="72" spans="2:11" ht="7.5" customHeight="1">
      <c r="B72" s="311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ht="45" customHeight="1">
      <c r="B73" s="314"/>
      <c r="C73" s="315" t="s">
        <v>520</v>
      </c>
      <c r="D73" s="315"/>
      <c r="E73" s="315"/>
      <c r="F73" s="315"/>
      <c r="G73" s="315"/>
      <c r="H73" s="315"/>
      <c r="I73" s="315"/>
      <c r="J73" s="315"/>
      <c r="K73" s="316"/>
    </row>
    <row r="74" spans="2:11" ht="17.25" customHeight="1">
      <c r="B74" s="314"/>
      <c r="C74" s="317" t="s">
        <v>585</v>
      </c>
      <c r="D74" s="317"/>
      <c r="E74" s="317"/>
      <c r="F74" s="317" t="s">
        <v>586</v>
      </c>
      <c r="G74" s="318"/>
      <c r="H74" s="317" t="s">
        <v>112</v>
      </c>
      <c r="I74" s="317" t="s">
        <v>64</v>
      </c>
      <c r="J74" s="317" t="s">
        <v>587</v>
      </c>
      <c r="K74" s="316"/>
    </row>
    <row r="75" spans="2:11" ht="17.25" customHeight="1">
      <c r="B75" s="314"/>
      <c r="C75" s="319" t="s">
        <v>588</v>
      </c>
      <c r="D75" s="319"/>
      <c r="E75" s="319"/>
      <c r="F75" s="320" t="s">
        <v>589</v>
      </c>
      <c r="G75" s="321"/>
      <c r="H75" s="319"/>
      <c r="I75" s="319"/>
      <c r="J75" s="319" t="s">
        <v>590</v>
      </c>
      <c r="K75" s="316"/>
    </row>
    <row r="76" spans="2:11" ht="5.25" customHeight="1">
      <c r="B76" s="314"/>
      <c r="C76" s="322"/>
      <c r="D76" s="322"/>
      <c r="E76" s="322"/>
      <c r="F76" s="322"/>
      <c r="G76" s="323"/>
      <c r="H76" s="322"/>
      <c r="I76" s="322"/>
      <c r="J76" s="322"/>
      <c r="K76" s="316"/>
    </row>
    <row r="77" spans="2:11" ht="15" customHeight="1">
      <c r="B77" s="314"/>
      <c r="C77" s="303" t="s">
        <v>60</v>
      </c>
      <c r="D77" s="322"/>
      <c r="E77" s="322"/>
      <c r="F77" s="324" t="s">
        <v>591</v>
      </c>
      <c r="G77" s="323"/>
      <c r="H77" s="303" t="s">
        <v>592</v>
      </c>
      <c r="I77" s="303" t="s">
        <v>593</v>
      </c>
      <c r="J77" s="303">
        <v>20</v>
      </c>
      <c r="K77" s="316"/>
    </row>
    <row r="78" spans="2:11" ht="15" customHeight="1">
      <c r="B78" s="314"/>
      <c r="C78" s="303" t="s">
        <v>594</v>
      </c>
      <c r="D78" s="303"/>
      <c r="E78" s="303"/>
      <c r="F78" s="324" t="s">
        <v>591</v>
      </c>
      <c r="G78" s="323"/>
      <c r="H78" s="303" t="s">
        <v>595</v>
      </c>
      <c r="I78" s="303" t="s">
        <v>593</v>
      </c>
      <c r="J78" s="303">
        <v>120</v>
      </c>
      <c r="K78" s="316"/>
    </row>
    <row r="79" spans="2:11" ht="15" customHeight="1">
      <c r="B79" s="325"/>
      <c r="C79" s="303" t="s">
        <v>596</v>
      </c>
      <c r="D79" s="303"/>
      <c r="E79" s="303"/>
      <c r="F79" s="324" t="s">
        <v>597</v>
      </c>
      <c r="G79" s="323"/>
      <c r="H79" s="303" t="s">
        <v>598</v>
      </c>
      <c r="I79" s="303" t="s">
        <v>593</v>
      </c>
      <c r="J79" s="303">
        <v>50</v>
      </c>
      <c r="K79" s="316"/>
    </row>
    <row r="80" spans="2:11" ht="15" customHeight="1">
      <c r="B80" s="325"/>
      <c r="C80" s="303" t="s">
        <v>599</v>
      </c>
      <c r="D80" s="303"/>
      <c r="E80" s="303"/>
      <c r="F80" s="324" t="s">
        <v>591</v>
      </c>
      <c r="G80" s="323"/>
      <c r="H80" s="303" t="s">
        <v>600</v>
      </c>
      <c r="I80" s="303" t="s">
        <v>601</v>
      </c>
      <c r="J80" s="303"/>
      <c r="K80" s="316"/>
    </row>
    <row r="81" spans="2:11" ht="15" customHeight="1">
      <c r="B81" s="325"/>
      <c r="C81" s="326" t="s">
        <v>602</v>
      </c>
      <c r="D81" s="326"/>
      <c r="E81" s="326"/>
      <c r="F81" s="327" t="s">
        <v>597</v>
      </c>
      <c r="G81" s="326"/>
      <c r="H81" s="326" t="s">
        <v>603</v>
      </c>
      <c r="I81" s="326" t="s">
        <v>593</v>
      </c>
      <c r="J81" s="326">
        <v>15</v>
      </c>
      <c r="K81" s="316"/>
    </row>
    <row r="82" spans="2:11" ht="15" customHeight="1">
      <c r="B82" s="325"/>
      <c r="C82" s="326" t="s">
        <v>604</v>
      </c>
      <c r="D82" s="326"/>
      <c r="E82" s="326"/>
      <c r="F82" s="327" t="s">
        <v>597</v>
      </c>
      <c r="G82" s="326"/>
      <c r="H82" s="326" t="s">
        <v>605</v>
      </c>
      <c r="I82" s="326" t="s">
        <v>593</v>
      </c>
      <c r="J82" s="326">
        <v>15</v>
      </c>
      <c r="K82" s="316"/>
    </row>
    <row r="83" spans="2:11" ht="15" customHeight="1">
      <c r="B83" s="325"/>
      <c r="C83" s="326" t="s">
        <v>606</v>
      </c>
      <c r="D83" s="326"/>
      <c r="E83" s="326"/>
      <c r="F83" s="327" t="s">
        <v>597</v>
      </c>
      <c r="G83" s="326"/>
      <c r="H83" s="326" t="s">
        <v>607</v>
      </c>
      <c r="I83" s="326" t="s">
        <v>593</v>
      </c>
      <c r="J83" s="326">
        <v>20</v>
      </c>
      <c r="K83" s="316"/>
    </row>
    <row r="84" spans="2:11" ht="15" customHeight="1">
      <c r="B84" s="325"/>
      <c r="C84" s="326" t="s">
        <v>608</v>
      </c>
      <c r="D84" s="326"/>
      <c r="E84" s="326"/>
      <c r="F84" s="327" t="s">
        <v>597</v>
      </c>
      <c r="G84" s="326"/>
      <c r="H84" s="326" t="s">
        <v>609</v>
      </c>
      <c r="I84" s="326" t="s">
        <v>593</v>
      </c>
      <c r="J84" s="326">
        <v>20</v>
      </c>
      <c r="K84" s="316"/>
    </row>
    <row r="85" spans="2:11" ht="15" customHeight="1">
      <c r="B85" s="325"/>
      <c r="C85" s="303" t="s">
        <v>610</v>
      </c>
      <c r="D85" s="303"/>
      <c r="E85" s="303"/>
      <c r="F85" s="324" t="s">
        <v>597</v>
      </c>
      <c r="G85" s="323"/>
      <c r="H85" s="303" t="s">
        <v>611</v>
      </c>
      <c r="I85" s="303" t="s">
        <v>593</v>
      </c>
      <c r="J85" s="303">
        <v>50</v>
      </c>
      <c r="K85" s="316"/>
    </row>
    <row r="86" spans="2:11" ht="15" customHeight="1">
      <c r="B86" s="325"/>
      <c r="C86" s="303" t="s">
        <v>612</v>
      </c>
      <c r="D86" s="303"/>
      <c r="E86" s="303"/>
      <c r="F86" s="324" t="s">
        <v>597</v>
      </c>
      <c r="G86" s="323"/>
      <c r="H86" s="303" t="s">
        <v>613</v>
      </c>
      <c r="I86" s="303" t="s">
        <v>593</v>
      </c>
      <c r="J86" s="303">
        <v>20</v>
      </c>
      <c r="K86" s="316"/>
    </row>
    <row r="87" spans="2:11" ht="15" customHeight="1">
      <c r="B87" s="325"/>
      <c r="C87" s="303" t="s">
        <v>614</v>
      </c>
      <c r="D87" s="303"/>
      <c r="E87" s="303"/>
      <c r="F87" s="324" t="s">
        <v>597</v>
      </c>
      <c r="G87" s="323"/>
      <c r="H87" s="303" t="s">
        <v>615</v>
      </c>
      <c r="I87" s="303" t="s">
        <v>593</v>
      </c>
      <c r="J87" s="303">
        <v>20</v>
      </c>
      <c r="K87" s="316"/>
    </row>
    <row r="88" spans="2:11" ht="15" customHeight="1">
      <c r="B88" s="325"/>
      <c r="C88" s="303" t="s">
        <v>616</v>
      </c>
      <c r="D88" s="303"/>
      <c r="E88" s="303"/>
      <c r="F88" s="324" t="s">
        <v>597</v>
      </c>
      <c r="G88" s="323"/>
      <c r="H88" s="303" t="s">
        <v>617</v>
      </c>
      <c r="I88" s="303" t="s">
        <v>593</v>
      </c>
      <c r="J88" s="303">
        <v>50</v>
      </c>
      <c r="K88" s="316"/>
    </row>
    <row r="89" spans="2:11" ht="15" customHeight="1">
      <c r="B89" s="325"/>
      <c r="C89" s="303" t="s">
        <v>618</v>
      </c>
      <c r="D89" s="303"/>
      <c r="E89" s="303"/>
      <c r="F89" s="324" t="s">
        <v>597</v>
      </c>
      <c r="G89" s="323"/>
      <c r="H89" s="303" t="s">
        <v>618</v>
      </c>
      <c r="I89" s="303" t="s">
        <v>593</v>
      </c>
      <c r="J89" s="303">
        <v>50</v>
      </c>
      <c r="K89" s="316"/>
    </row>
    <row r="90" spans="2:11" ht="15" customHeight="1">
      <c r="B90" s="325"/>
      <c r="C90" s="303" t="s">
        <v>117</v>
      </c>
      <c r="D90" s="303"/>
      <c r="E90" s="303"/>
      <c r="F90" s="324" t="s">
        <v>597</v>
      </c>
      <c r="G90" s="323"/>
      <c r="H90" s="303" t="s">
        <v>619</v>
      </c>
      <c r="I90" s="303" t="s">
        <v>593</v>
      </c>
      <c r="J90" s="303">
        <v>255</v>
      </c>
      <c r="K90" s="316"/>
    </row>
    <row r="91" spans="2:11" ht="15" customHeight="1">
      <c r="B91" s="325"/>
      <c r="C91" s="303" t="s">
        <v>620</v>
      </c>
      <c r="D91" s="303"/>
      <c r="E91" s="303"/>
      <c r="F91" s="324" t="s">
        <v>591</v>
      </c>
      <c r="G91" s="323"/>
      <c r="H91" s="303" t="s">
        <v>621</v>
      </c>
      <c r="I91" s="303" t="s">
        <v>622</v>
      </c>
      <c r="J91" s="303"/>
      <c r="K91" s="316"/>
    </row>
    <row r="92" spans="2:11" ht="15" customHeight="1">
      <c r="B92" s="325"/>
      <c r="C92" s="303" t="s">
        <v>623</v>
      </c>
      <c r="D92" s="303"/>
      <c r="E92" s="303"/>
      <c r="F92" s="324" t="s">
        <v>591</v>
      </c>
      <c r="G92" s="323"/>
      <c r="H92" s="303" t="s">
        <v>624</v>
      </c>
      <c r="I92" s="303" t="s">
        <v>625</v>
      </c>
      <c r="J92" s="303"/>
      <c r="K92" s="316"/>
    </row>
    <row r="93" spans="2:11" ht="15" customHeight="1">
      <c r="B93" s="325"/>
      <c r="C93" s="303" t="s">
        <v>626</v>
      </c>
      <c r="D93" s="303"/>
      <c r="E93" s="303"/>
      <c r="F93" s="324" t="s">
        <v>591</v>
      </c>
      <c r="G93" s="323"/>
      <c r="H93" s="303" t="s">
        <v>626</v>
      </c>
      <c r="I93" s="303" t="s">
        <v>625</v>
      </c>
      <c r="J93" s="303"/>
      <c r="K93" s="316"/>
    </row>
    <row r="94" spans="2:11" ht="15" customHeight="1">
      <c r="B94" s="325"/>
      <c r="C94" s="303" t="s">
        <v>45</v>
      </c>
      <c r="D94" s="303"/>
      <c r="E94" s="303"/>
      <c r="F94" s="324" t="s">
        <v>591</v>
      </c>
      <c r="G94" s="323"/>
      <c r="H94" s="303" t="s">
        <v>627</v>
      </c>
      <c r="I94" s="303" t="s">
        <v>625</v>
      </c>
      <c r="J94" s="303"/>
      <c r="K94" s="316"/>
    </row>
    <row r="95" spans="2:11" ht="15" customHeight="1">
      <c r="B95" s="325"/>
      <c r="C95" s="303" t="s">
        <v>55</v>
      </c>
      <c r="D95" s="303"/>
      <c r="E95" s="303"/>
      <c r="F95" s="324" t="s">
        <v>591</v>
      </c>
      <c r="G95" s="323"/>
      <c r="H95" s="303" t="s">
        <v>628</v>
      </c>
      <c r="I95" s="303" t="s">
        <v>625</v>
      </c>
      <c r="J95" s="303"/>
      <c r="K95" s="316"/>
    </row>
    <row r="96" spans="2:11" ht="15" customHeight="1">
      <c r="B96" s="328"/>
      <c r="C96" s="329"/>
      <c r="D96" s="329"/>
      <c r="E96" s="329"/>
      <c r="F96" s="329"/>
      <c r="G96" s="329"/>
      <c r="H96" s="329"/>
      <c r="I96" s="329"/>
      <c r="J96" s="329"/>
      <c r="K96" s="330"/>
    </row>
    <row r="97" spans="2:11" ht="18.75" customHeight="1">
      <c r="B97" s="331"/>
      <c r="C97" s="332"/>
      <c r="D97" s="332"/>
      <c r="E97" s="332"/>
      <c r="F97" s="332"/>
      <c r="G97" s="332"/>
      <c r="H97" s="332"/>
      <c r="I97" s="332"/>
      <c r="J97" s="332"/>
      <c r="K97" s="331"/>
    </row>
    <row r="98" spans="2:11" ht="18.75" customHeight="1">
      <c r="B98" s="310"/>
      <c r="C98" s="310"/>
      <c r="D98" s="310"/>
      <c r="E98" s="310"/>
      <c r="F98" s="310"/>
      <c r="G98" s="310"/>
      <c r="H98" s="310"/>
      <c r="I98" s="310"/>
      <c r="J98" s="310"/>
      <c r="K98" s="310"/>
    </row>
    <row r="99" spans="2:11" ht="7.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3"/>
    </row>
    <row r="100" spans="2:11" ht="45" customHeight="1">
      <c r="B100" s="314"/>
      <c r="C100" s="315" t="s">
        <v>629</v>
      </c>
      <c r="D100" s="315"/>
      <c r="E100" s="315"/>
      <c r="F100" s="315"/>
      <c r="G100" s="315"/>
      <c r="H100" s="315"/>
      <c r="I100" s="315"/>
      <c r="J100" s="315"/>
      <c r="K100" s="316"/>
    </row>
    <row r="101" spans="2:11" ht="17.25" customHeight="1">
      <c r="B101" s="314"/>
      <c r="C101" s="317" t="s">
        <v>585</v>
      </c>
      <c r="D101" s="317"/>
      <c r="E101" s="317"/>
      <c r="F101" s="317" t="s">
        <v>586</v>
      </c>
      <c r="G101" s="318"/>
      <c r="H101" s="317" t="s">
        <v>112</v>
      </c>
      <c r="I101" s="317" t="s">
        <v>64</v>
      </c>
      <c r="J101" s="317" t="s">
        <v>587</v>
      </c>
      <c r="K101" s="316"/>
    </row>
    <row r="102" spans="2:11" ht="17.25" customHeight="1">
      <c r="B102" s="314"/>
      <c r="C102" s="319" t="s">
        <v>588</v>
      </c>
      <c r="D102" s="319"/>
      <c r="E102" s="319"/>
      <c r="F102" s="320" t="s">
        <v>589</v>
      </c>
      <c r="G102" s="321"/>
      <c r="H102" s="319"/>
      <c r="I102" s="319"/>
      <c r="J102" s="319" t="s">
        <v>590</v>
      </c>
      <c r="K102" s="316"/>
    </row>
    <row r="103" spans="2:11" ht="5.25" customHeight="1">
      <c r="B103" s="314"/>
      <c r="C103" s="317"/>
      <c r="D103" s="317"/>
      <c r="E103" s="317"/>
      <c r="F103" s="317"/>
      <c r="G103" s="333"/>
      <c r="H103" s="317"/>
      <c r="I103" s="317"/>
      <c r="J103" s="317"/>
      <c r="K103" s="316"/>
    </row>
    <row r="104" spans="2:11" ht="15" customHeight="1">
      <c r="B104" s="314"/>
      <c r="C104" s="303" t="s">
        <v>60</v>
      </c>
      <c r="D104" s="322"/>
      <c r="E104" s="322"/>
      <c r="F104" s="324" t="s">
        <v>591</v>
      </c>
      <c r="G104" s="333"/>
      <c r="H104" s="303" t="s">
        <v>630</v>
      </c>
      <c r="I104" s="303" t="s">
        <v>593</v>
      </c>
      <c r="J104" s="303">
        <v>20</v>
      </c>
      <c r="K104" s="316"/>
    </row>
    <row r="105" spans="2:11" ht="15" customHeight="1">
      <c r="B105" s="314"/>
      <c r="C105" s="303" t="s">
        <v>594</v>
      </c>
      <c r="D105" s="303"/>
      <c r="E105" s="303"/>
      <c r="F105" s="324" t="s">
        <v>591</v>
      </c>
      <c r="G105" s="303"/>
      <c r="H105" s="303" t="s">
        <v>630</v>
      </c>
      <c r="I105" s="303" t="s">
        <v>593</v>
      </c>
      <c r="J105" s="303">
        <v>120</v>
      </c>
      <c r="K105" s="316"/>
    </row>
    <row r="106" spans="2:11" ht="15" customHeight="1">
      <c r="B106" s="325"/>
      <c r="C106" s="303" t="s">
        <v>596</v>
      </c>
      <c r="D106" s="303"/>
      <c r="E106" s="303"/>
      <c r="F106" s="324" t="s">
        <v>597</v>
      </c>
      <c r="G106" s="303"/>
      <c r="H106" s="303" t="s">
        <v>630</v>
      </c>
      <c r="I106" s="303" t="s">
        <v>593</v>
      </c>
      <c r="J106" s="303">
        <v>50</v>
      </c>
      <c r="K106" s="316"/>
    </row>
    <row r="107" spans="2:11" ht="15" customHeight="1">
      <c r="B107" s="325"/>
      <c r="C107" s="303" t="s">
        <v>599</v>
      </c>
      <c r="D107" s="303"/>
      <c r="E107" s="303"/>
      <c r="F107" s="324" t="s">
        <v>591</v>
      </c>
      <c r="G107" s="303"/>
      <c r="H107" s="303" t="s">
        <v>630</v>
      </c>
      <c r="I107" s="303" t="s">
        <v>601</v>
      </c>
      <c r="J107" s="303"/>
      <c r="K107" s="316"/>
    </row>
    <row r="108" spans="2:11" ht="15" customHeight="1">
      <c r="B108" s="325"/>
      <c r="C108" s="303" t="s">
        <v>610</v>
      </c>
      <c r="D108" s="303"/>
      <c r="E108" s="303"/>
      <c r="F108" s="324" t="s">
        <v>597</v>
      </c>
      <c r="G108" s="303"/>
      <c r="H108" s="303" t="s">
        <v>630</v>
      </c>
      <c r="I108" s="303" t="s">
        <v>593</v>
      </c>
      <c r="J108" s="303">
        <v>50</v>
      </c>
      <c r="K108" s="316"/>
    </row>
    <row r="109" spans="2:11" ht="15" customHeight="1">
      <c r="B109" s="325"/>
      <c r="C109" s="303" t="s">
        <v>618</v>
      </c>
      <c r="D109" s="303"/>
      <c r="E109" s="303"/>
      <c r="F109" s="324" t="s">
        <v>597</v>
      </c>
      <c r="G109" s="303"/>
      <c r="H109" s="303" t="s">
        <v>630</v>
      </c>
      <c r="I109" s="303" t="s">
        <v>593</v>
      </c>
      <c r="J109" s="303">
        <v>50</v>
      </c>
      <c r="K109" s="316"/>
    </row>
    <row r="110" spans="2:11" ht="15" customHeight="1">
      <c r="B110" s="325"/>
      <c r="C110" s="303" t="s">
        <v>616</v>
      </c>
      <c r="D110" s="303"/>
      <c r="E110" s="303"/>
      <c r="F110" s="324" t="s">
        <v>597</v>
      </c>
      <c r="G110" s="303"/>
      <c r="H110" s="303" t="s">
        <v>630</v>
      </c>
      <c r="I110" s="303" t="s">
        <v>593</v>
      </c>
      <c r="J110" s="303">
        <v>50</v>
      </c>
      <c r="K110" s="316"/>
    </row>
    <row r="111" spans="2:11" ht="15" customHeight="1">
      <c r="B111" s="325"/>
      <c r="C111" s="303" t="s">
        <v>60</v>
      </c>
      <c r="D111" s="303"/>
      <c r="E111" s="303"/>
      <c r="F111" s="324" t="s">
        <v>591</v>
      </c>
      <c r="G111" s="303"/>
      <c r="H111" s="303" t="s">
        <v>631</v>
      </c>
      <c r="I111" s="303" t="s">
        <v>593</v>
      </c>
      <c r="J111" s="303">
        <v>20</v>
      </c>
      <c r="K111" s="316"/>
    </row>
    <row r="112" spans="2:11" ht="15" customHeight="1">
      <c r="B112" s="325"/>
      <c r="C112" s="303" t="s">
        <v>632</v>
      </c>
      <c r="D112" s="303"/>
      <c r="E112" s="303"/>
      <c r="F112" s="324" t="s">
        <v>591</v>
      </c>
      <c r="G112" s="303"/>
      <c r="H112" s="303" t="s">
        <v>633</v>
      </c>
      <c r="I112" s="303" t="s">
        <v>593</v>
      </c>
      <c r="J112" s="303">
        <v>120</v>
      </c>
      <c r="K112" s="316"/>
    </row>
    <row r="113" spans="2:11" ht="15" customHeight="1">
      <c r="B113" s="325"/>
      <c r="C113" s="303" t="s">
        <v>45</v>
      </c>
      <c r="D113" s="303"/>
      <c r="E113" s="303"/>
      <c r="F113" s="324" t="s">
        <v>591</v>
      </c>
      <c r="G113" s="303"/>
      <c r="H113" s="303" t="s">
        <v>634</v>
      </c>
      <c r="I113" s="303" t="s">
        <v>625</v>
      </c>
      <c r="J113" s="303"/>
      <c r="K113" s="316"/>
    </row>
    <row r="114" spans="2:11" ht="15" customHeight="1">
      <c r="B114" s="325"/>
      <c r="C114" s="303" t="s">
        <v>55</v>
      </c>
      <c r="D114" s="303"/>
      <c r="E114" s="303"/>
      <c r="F114" s="324" t="s">
        <v>591</v>
      </c>
      <c r="G114" s="303"/>
      <c r="H114" s="303" t="s">
        <v>635</v>
      </c>
      <c r="I114" s="303" t="s">
        <v>625</v>
      </c>
      <c r="J114" s="303"/>
      <c r="K114" s="316"/>
    </row>
    <row r="115" spans="2:11" ht="15" customHeight="1">
      <c r="B115" s="325"/>
      <c r="C115" s="303" t="s">
        <v>64</v>
      </c>
      <c r="D115" s="303"/>
      <c r="E115" s="303"/>
      <c r="F115" s="324" t="s">
        <v>591</v>
      </c>
      <c r="G115" s="303"/>
      <c r="H115" s="303" t="s">
        <v>636</v>
      </c>
      <c r="I115" s="303" t="s">
        <v>637</v>
      </c>
      <c r="J115" s="303"/>
      <c r="K115" s="316"/>
    </row>
    <row r="116" spans="2:11" ht="15" customHeight="1">
      <c r="B116" s="328"/>
      <c r="C116" s="334"/>
      <c r="D116" s="334"/>
      <c r="E116" s="334"/>
      <c r="F116" s="334"/>
      <c r="G116" s="334"/>
      <c r="H116" s="334"/>
      <c r="I116" s="334"/>
      <c r="J116" s="334"/>
      <c r="K116" s="330"/>
    </row>
    <row r="117" spans="2:11" ht="18.75" customHeight="1">
      <c r="B117" s="335"/>
      <c r="C117" s="300"/>
      <c r="D117" s="300"/>
      <c r="E117" s="300"/>
      <c r="F117" s="336"/>
      <c r="G117" s="300"/>
      <c r="H117" s="300"/>
      <c r="I117" s="300"/>
      <c r="J117" s="300"/>
      <c r="K117" s="335"/>
    </row>
    <row r="118" spans="2:11" ht="18.75" customHeight="1"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</row>
    <row r="119" spans="2:11" ht="7.5" customHeight="1">
      <c r="B119" s="337"/>
      <c r="C119" s="338"/>
      <c r="D119" s="338"/>
      <c r="E119" s="338"/>
      <c r="F119" s="338"/>
      <c r="G119" s="338"/>
      <c r="H119" s="338"/>
      <c r="I119" s="338"/>
      <c r="J119" s="338"/>
      <c r="K119" s="339"/>
    </row>
    <row r="120" spans="2:11" ht="45" customHeight="1">
      <c r="B120" s="340"/>
      <c r="C120" s="291" t="s">
        <v>638</v>
      </c>
      <c r="D120" s="291"/>
      <c r="E120" s="291"/>
      <c r="F120" s="291"/>
      <c r="G120" s="291"/>
      <c r="H120" s="291"/>
      <c r="I120" s="291"/>
      <c r="J120" s="291"/>
      <c r="K120" s="341"/>
    </row>
    <row r="121" spans="2:11" ht="17.25" customHeight="1">
      <c r="B121" s="342"/>
      <c r="C121" s="317" t="s">
        <v>585</v>
      </c>
      <c r="D121" s="317"/>
      <c r="E121" s="317"/>
      <c r="F121" s="317" t="s">
        <v>586</v>
      </c>
      <c r="G121" s="318"/>
      <c r="H121" s="317" t="s">
        <v>112</v>
      </c>
      <c r="I121" s="317" t="s">
        <v>64</v>
      </c>
      <c r="J121" s="317" t="s">
        <v>587</v>
      </c>
      <c r="K121" s="343"/>
    </row>
    <row r="122" spans="2:11" ht="17.25" customHeight="1">
      <c r="B122" s="342"/>
      <c r="C122" s="319" t="s">
        <v>588</v>
      </c>
      <c r="D122" s="319"/>
      <c r="E122" s="319"/>
      <c r="F122" s="320" t="s">
        <v>589</v>
      </c>
      <c r="G122" s="321"/>
      <c r="H122" s="319"/>
      <c r="I122" s="319"/>
      <c r="J122" s="319" t="s">
        <v>590</v>
      </c>
      <c r="K122" s="343"/>
    </row>
    <row r="123" spans="2:11" ht="5.25" customHeight="1">
      <c r="B123" s="344"/>
      <c r="C123" s="322"/>
      <c r="D123" s="322"/>
      <c r="E123" s="322"/>
      <c r="F123" s="322"/>
      <c r="G123" s="303"/>
      <c r="H123" s="322"/>
      <c r="I123" s="322"/>
      <c r="J123" s="322"/>
      <c r="K123" s="345"/>
    </row>
    <row r="124" spans="2:11" ht="15" customHeight="1">
      <c r="B124" s="344"/>
      <c r="C124" s="303" t="s">
        <v>594</v>
      </c>
      <c r="D124" s="322"/>
      <c r="E124" s="322"/>
      <c r="F124" s="324" t="s">
        <v>591</v>
      </c>
      <c r="G124" s="303"/>
      <c r="H124" s="303" t="s">
        <v>630</v>
      </c>
      <c r="I124" s="303" t="s">
        <v>593</v>
      </c>
      <c r="J124" s="303">
        <v>120</v>
      </c>
      <c r="K124" s="346"/>
    </row>
    <row r="125" spans="2:11" ht="15" customHeight="1">
      <c r="B125" s="344"/>
      <c r="C125" s="303" t="s">
        <v>639</v>
      </c>
      <c r="D125" s="303"/>
      <c r="E125" s="303"/>
      <c r="F125" s="324" t="s">
        <v>591</v>
      </c>
      <c r="G125" s="303"/>
      <c r="H125" s="303" t="s">
        <v>640</v>
      </c>
      <c r="I125" s="303" t="s">
        <v>593</v>
      </c>
      <c r="J125" s="303" t="s">
        <v>641</v>
      </c>
      <c r="K125" s="346"/>
    </row>
    <row r="126" spans="2:11" ht="15" customHeight="1">
      <c r="B126" s="344"/>
      <c r="C126" s="303" t="s">
        <v>540</v>
      </c>
      <c r="D126" s="303"/>
      <c r="E126" s="303"/>
      <c r="F126" s="324" t="s">
        <v>591</v>
      </c>
      <c r="G126" s="303"/>
      <c r="H126" s="303" t="s">
        <v>642</v>
      </c>
      <c r="I126" s="303" t="s">
        <v>593</v>
      </c>
      <c r="J126" s="303" t="s">
        <v>641</v>
      </c>
      <c r="K126" s="346"/>
    </row>
    <row r="127" spans="2:11" ht="15" customHeight="1">
      <c r="B127" s="344"/>
      <c r="C127" s="303" t="s">
        <v>602</v>
      </c>
      <c r="D127" s="303"/>
      <c r="E127" s="303"/>
      <c r="F127" s="324" t="s">
        <v>597</v>
      </c>
      <c r="G127" s="303"/>
      <c r="H127" s="303" t="s">
        <v>603</v>
      </c>
      <c r="I127" s="303" t="s">
        <v>593</v>
      </c>
      <c r="J127" s="303">
        <v>15</v>
      </c>
      <c r="K127" s="346"/>
    </row>
    <row r="128" spans="2:11" ht="15" customHeight="1">
      <c r="B128" s="344"/>
      <c r="C128" s="326" t="s">
        <v>604</v>
      </c>
      <c r="D128" s="326"/>
      <c r="E128" s="326"/>
      <c r="F128" s="327" t="s">
        <v>597</v>
      </c>
      <c r="G128" s="326"/>
      <c r="H128" s="326" t="s">
        <v>605</v>
      </c>
      <c r="I128" s="326" t="s">
        <v>593</v>
      </c>
      <c r="J128" s="326">
        <v>15</v>
      </c>
      <c r="K128" s="346"/>
    </row>
    <row r="129" spans="2:11" ht="15" customHeight="1">
      <c r="B129" s="344"/>
      <c r="C129" s="326" t="s">
        <v>606</v>
      </c>
      <c r="D129" s="326"/>
      <c r="E129" s="326"/>
      <c r="F129" s="327" t="s">
        <v>597</v>
      </c>
      <c r="G129" s="326"/>
      <c r="H129" s="326" t="s">
        <v>607</v>
      </c>
      <c r="I129" s="326" t="s">
        <v>593</v>
      </c>
      <c r="J129" s="326">
        <v>20</v>
      </c>
      <c r="K129" s="346"/>
    </row>
    <row r="130" spans="2:11" ht="15" customHeight="1">
      <c r="B130" s="344"/>
      <c r="C130" s="326" t="s">
        <v>608</v>
      </c>
      <c r="D130" s="326"/>
      <c r="E130" s="326"/>
      <c r="F130" s="327" t="s">
        <v>597</v>
      </c>
      <c r="G130" s="326"/>
      <c r="H130" s="326" t="s">
        <v>609</v>
      </c>
      <c r="I130" s="326" t="s">
        <v>593</v>
      </c>
      <c r="J130" s="326">
        <v>20</v>
      </c>
      <c r="K130" s="346"/>
    </row>
    <row r="131" spans="2:11" ht="15" customHeight="1">
      <c r="B131" s="344"/>
      <c r="C131" s="303" t="s">
        <v>596</v>
      </c>
      <c r="D131" s="303"/>
      <c r="E131" s="303"/>
      <c r="F131" s="324" t="s">
        <v>597</v>
      </c>
      <c r="G131" s="303"/>
      <c r="H131" s="303" t="s">
        <v>630</v>
      </c>
      <c r="I131" s="303" t="s">
        <v>593</v>
      </c>
      <c r="J131" s="303">
        <v>50</v>
      </c>
      <c r="K131" s="346"/>
    </row>
    <row r="132" spans="2:11" ht="15" customHeight="1">
      <c r="B132" s="344"/>
      <c r="C132" s="303" t="s">
        <v>610</v>
      </c>
      <c r="D132" s="303"/>
      <c r="E132" s="303"/>
      <c r="F132" s="324" t="s">
        <v>597</v>
      </c>
      <c r="G132" s="303"/>
      <c r="H132" s="303" t="s">
        <v>630</v>
      </c>
      <c r="I132" s="303" t="s">
        <v>593</v>
      </c>
      <c r="J132" s="303">
        <v>50</v>
      </c>
      <c r="K132" s="346"/>
    </row>
    <row r="133" spans="2:11" ht="15" customHeight="1">
      <c r="B133" s="344"/>
      <c r="C133" s="303" t="s">
        <v>616</v>
      </c>
      <c r="D133" s="303"/>
      <c r="E133" s="303"/>
      <c r="F133" s="324" t="s">
        <v>597</v>
      </c>
      <c r="G133" s="303"/>
      <c r="H133" s="303" t="s">
        <v>630</v>
      </c>
      <c r="I133" s="303" t="s">
        <v>593</v>
      </c>
      <c r="J133" s="303">
        <v>50</v>
      </c>
      <c r="K133" s="346"/>
    </row>
    <row r="134" spans="2:11" ht="15" customHeight="1">
      <c r="B134" s="344"/>
      <c r="C134" s="303" t="s">
        <v>618</v>
      </c>
      <c r="D134" s="303"/>
      <c r="E134" s="303"/>
      <c r="F134" s="324" t="s">
        <v>597</v>
      </c>
      <c r="G134" s="303"/>
      <c r="H134" s="303" t="s">
        <v>630</v>
      </c>
      <c r="I134" s="303" t="s">
        <v>593</v>
      </c>
      <c r="J134" s="303">
        <v>50</v>
      </c>
      <c r="K134" s="346"/>
    </row>
    <row r="135" spans="2:11" ht="15" customHeight="1">
      <c r="B135" s="344"/>
      <c r="C135" s="303" t="s">
        <v>117</v>
      </c>
      <c r="D135" s="303"/>
      <c r="E135" s="303"/>
      <c r="F135" s="324" t="s">
        <v>597</v>
      </c>
      <c r="G135" s="303"/>
      <c r="H135" s="303" t="s">
        <v>643</v>
      </c>
      <c r="I135" s="303" t="s">
        <v>593</v>
      </c>
      <c r="J135" s="303">
        <v>255</v>
      </c>
      <c r="K135" s="346"/>
    </row>
    <row r="136" spans="2:11" ht="15" customHeight="1">
      <c r="B136" s="344"/>
      <c r="C136" s="303" t="s">
        <v>620</v>
      </c>
      <c r="D136" s="303"/>
      <c r="E136" s="303"/>
      <c r="F136" s="324" t="s">
        <v>591</v>
      </c>
      <c r="G136" s="303"/>
      <c r="H136" s="303" t="s">
        <v>644</v>
      </c>
      <c r="I136" s="303" t="s">
        <v>622</v>
      </c>
      <c r="J136" s="303"/>
      <c r="K136" s="346"/>
    </row>
    <row r="137" spans="2:11" ht="15" customHeight="1">
      <c r="B137" s="344"/>
      <c r="C137" s="303" t="s">
        <v>623</v>
      </c>
      <c r="D137" s="303"/>
      <c r="E137" s="303"/>
      <c r="F137" s="324" t="s">
        <v>591</v>
      </c>
      <c r="G137" s="303"/>
      <c r="H137" s="303" t="s">
        <v>645</v>
      </c>
      <c r="I137" s="303" t="s">
        <v>625</v>
      </c>
      <c r="J137" s="303"/>
      <c r="K137" s="346"/>
    </row>
    <row r="138" spans="2:11" ht="15" customHeight="1">
      <c r="B138" s="344"/>
      <c r="C138" s="303" t="s">
        <v>626</v>
      </c>
      <c r="D138" s="303"/>
      <c r="E138" s="303"/>
      <c r="F138" s="324" t="s">
        <v>591</v>
      </c>
      <c r="G138" s="303"/>
      <c r="H138" s="303" t="s">
        <v>626</v>
      </c>
      <c r="I138" s="303" t="s">
        <v>625</v>
      </c>
      <c r="J138" s="303"/>
      <c r="K138" s="346"/>
    </row>
    <row r="139" spans="2:11" ht="15" customHeight="1">
      <c r="B139" s="344"/>
      <c r="C139" s="303" t="s">
        <v>45</v>
      </c>
      <c r="D139" s="303"/>
      <c r="E139" s="303"/>
      <c r="F139" s="324" t="s">
        <v>591</v>
      </c>
      <c r="G139" s="303"/>
      <c r="H139" s="303" t="s">
        <v>646</v>
      </c>
      <c r="I139" s="303" t="s">
        <v>625</v>
      </c>
      <c r="J139" s="303"/>
      <c r="K139" s="346"/>
    </row>
    <row r="140" spans="2:11" ht="15" customHeight="1">
      <c r="B140" s="344"/>
      <c r="C140" s="303" t="s">
        <v>647</v>
      </c>
      <c r="D140" s="303"/>
      <c r="E140" s="303"/>
      <c r="F140" s="324" t="s">
        <v>591</v>
      </c>
      <c r="G140" s="303"/>
      <c r="H140" s="303" t="s">
        <v>648</v>
      </c>
      <c r="I140" s="303" t="s">
        <v>625</v>
      </c>
      <c r="J140" s="303"/>
      <c r="K140" s="346"/>
    </row>
    <row r="141" spans="2:11" ht="15" customHeight="1">
      <c r="B141" s="347"/>
      <c r="C141" s="348"/>
      <c r="D141" s="348"/>
      <c r="E141" s="348"/>
      <c r="F141" s="348"/>
      <c r="G141" s="348"/>
      <c r="H141" s="348"/>
      <c r="I141" s="348"/>
      <c r="J141" s="348"/>
      <c r="K141" s="349"/>
    </row>
    <row r="142" spans="2:11" ht="18.75" customHeight="1">
      <c r="B142" s="300"/>
      <c r="C142" s="300"/>
      <c r="D142" s="300"/>
      <c r="E142" s="300"/>
      <c r="F142" s="336"/>
      <c r="G142" s="300"/>
      <c r="H142" s="300"/>
      <c r="I142" s="300"/>
      <c r="J142" s="300"/>
      <c r="K142" s="300"/>
    </row>
    <row r="143" spans="2:11" ht="18.75" customHeight="1">
      <c r="B143" s="310"/>
      <c r="C143" s="310"/>
      <c r="D143" s="310"/>
      <c r="E143" s="310"/>
      <c r="F143" s="310"/>
      <c r="G143" s="310"/>
      <c r="H143" s="310"/>
      <c r="I143" s="310"/>
      <c r="J143" s="310"/>
      <c r="K143" s="310"/>
    </row>
    <row r="144" spans="2:11" ht="7.5" customHeight="1">
      <c r="B144" s="311"/>
      <c r="C144" s="312"/>
      <c r="D144" s="312"/>
      <c r="E144" s="312"/>
      <c r="F144" s="312"/>
      <c r="G144" s="312"/>
      <c r="H144" s="312"/>
      <c r="I144" s="312"/>
      <c r="J144" s="312"/>
      <c r="K144" s="313"/>
    </row>
    <row r="145" spans="2:11" ht="45" customHeight="1">
      <c r="B145" s="314"/>
      <c r="C145" s="315" t="s">
        <v>649</v>
      </c>
      <c r="D145" s="315"/>
      <c r="E145" s="315"/>
      <c r="F145" s="315"/>
      <c r="G145" s="315"/>
      <c r="H145" s="315"/>
      <c r="I145" s="315"/>
      <c r="J145" s="315"/>
      <c r="K145" s="316"/>
    </row>
    <row r="146" spans="2:11" ht="17.25" customHeight="1">
      <c r="B146" s="314"/>
      <c r="C146" s="317" t="s">
        <v>585</v>
      </c>
      <c r="D146" s="317"/>
      <c r="E146" s="317"/>
      <c r="F146" s="317" t="s">
        <v>586</v>
      </c>
      <c r="G146" s="318"/>
      <c r="H146" s="317" t="s">
        <v>112</v>
      </c>
      <c r="I146" s="317" t="s">
        <v>64</v>
      </c>
      <c r="J146" s="317" t="s">
        <v>587</v>
      </c>
      <c r="K146" s="316"/>
    </row>
    <row r="147" spans="2:11" ht="17.25" customHeight="1">
      <c r="B147" s="314"/>
      <c r="C147" s="319" t="s">
        <v>588</v>
      </c>
      <c r="D147" s="319"/>
      <c r="E147" s="319"/>
      <c r="F147" s="320" t="s">
        <v>589</v>
      </c>
      <c r="G147" s="321"/>
      <c r="H147" s="319"/>
      <c r="I147" s="319"/>
      <c r="J147" s="319" t="s">
        <v>590</v>
      </c>
      <c r="K147" s="316"/>
    </row>
    <row r="148" spans="2:11" ht="5.25" customHeight="1">
      <c r="B148" s="325"/>
      <c r="C148" s="322"/>
      <c r="D148" s="322"/>
      <c r="E148" s="322"/>
      <c r="F148" s="322"/>
      <c r="G148" s="323"/>
      <c r="H148" s="322"/>
      <c r="I148" s="322"/>
      <c r="J148" s="322"/>
      <c r="K148" s="346"/>
    </row>
    <row r="149" spans="2:11" ht="15" customHeight="1">
      <c r="B149" s="325"/>
      <c r="C149" s="350" t="s">
        <v>594</v>
      </c>
      <c r="D149" s="303"/>
      <c r="E149" s="303"/>
      <c r="F149" s="351" t="s">
        <v>591</v>
      </c>
      <c r="G149" s="303"/>
      <c r="H149" s="350" t="s">
        <v>630</v>
      </c>
      <c r="I149" s="350" t="s">
        <v>593</v>
      </c>
      <c r="J149" s="350">
        <v>120</v>
      </c>
      <c r="K149" s="346"/>
    </row>
    <row r="150" spans="2:11" ht="15" customHeight="1">
      <c r="B150" s="325"/>
      <c r="C150" s="350" t="s">
        <v>639</v>
      </c>
      <c r="D150" s="303"/>
      <c r="E150" s="303"/>
      <c r="F150" s="351" t="s">
        <v>591</v>
      </c>
      <c r="G150" s="303"/>
      <c r="H150" s="350" t="s">
        <v>650</v>
      </c>
      <c r="I150" s="350" t="s">
        <v>593</v>
      </c>
      <c r="J150" s="350" t="s">
        <v>641</v>
      </c>
      <c r="K150" s="346"/>
    </row>
    <row r="151" spans="2:11" ht="15" customHeight="1">
      <c r="B151" s="325"/>
      <c r="C151" s="350" t="s">
        <v>540</v>
      </c>
      <c r="D151" s="303"/>
      <c r="E151" s="303"/>
      <c r="F151" s="351" t="s">
        <v>591</v>
      </c>
      <c r="G151" s="303"/>
      <c r="H151" s="350" t="s">
        <v>651</v>
      </c>
      <c r="I151" s="350" t="s">
        <v>593</v>
      </c>
      <c r="J151" s="350" t="s">
        <v>641</v>
      </c>
      <c r="K151" s="346"/>
    </row>
    <row r="152" spans="2:11" ht="15" customHeight="1">
      <c r="B152" s="325"/>
      <c r="C152" s="350" t="s">
        <v>596</v>
      </c>
      <c r="D152" s="303"/>
      <c r="E152" s="303"/>
      <c r="F152" s="351" t="s">
        <v>597</v>
      </c>
      <c r="G152" s="303"/>
      <c r="H152" s="350" t="s">
        <v>630</v>
      </c>
      <c r="I152" s="350" t="s">
        <v>593</v>
      </c>
      <c r="J152" s="350">
        <v>50</v>
      </c>
      <c r="K152" s="346"/>
    </row>
    <row r="153" spans="2:11" ht="15" customHeight="1">
      <c r="B153" s="325"/>
      <c r="C153" s="350" t="s">
        <v>599</v>
      </c>
      <c r="D153" s="303"/>
      <c r="E153" s="303"/>
      <c r="F153" s="351" t="s">
        <v>591</v>
      </c>
      <c r="G153" s="303"/>
      <c r="H153" s="350" t="s">
        <v>630</v>
      </c>
      <c r="I153" s="350" t="s">
        <v>601</v>
      </c>
      <c r="J153" s="350"/>
      <c r="K153" s="346"/>
    </row>
    <row r="154" spans="2:11" ht="15" customHeight="1">
      <c r="B154" s="325"/>
      <c r="C154" s="350" t="s">
        <v>610</v>
      </c>
      <c r="D154" s="303"/>
      <c r="E154" s="303"/>
      <c r="F154" s="351" t="s">
        <v>597</v>
      </c>
      <c r="G154" s="303"/>
      <c r="H154" s="350" t="s">
        <v>630</v>
      </c>
      <c r="I154" s="350" t="s">
        <v>593</v>
      </c>
      <c r="J154" s="350">
        <v>50</v>
      </c>
      <c r="K154" s="346"/>
    </row>
    <row r="155" spans="2:11" ht="15" customHeight="1">
      <c r="B155" s="325"/>
      <c r="C155" s="350" t="s">
        <v>618</v>
      </c>
      <c r="D155" s="303"/>
      <c r="E155" s="303"/>
      <c r="F155" s="351" t="s">
        <v>597</v>
      </c>
      <c r="G155" s="303"/>
      <c r="H155" s="350" t="s">
        <v>630</v>
      </c>
      <c r="I155" s="350" t="s">
        <v>593</v>
      </c>
      <c r="J155" s="350">
        <v>50</v>
      </c>
      <c r="K155" s="346"/>
    </row>
    <row r="156" spans="2:11" ht="15" customHeight="1">
      <c r="B156" s="325"/>
      <c r="C156" s="350" t="s">
        <v>616</v>
      </c>
      <c r="D156" s="303"/>
      <c r="E156" s="303"/>
      <c r="F156" s="351" t="s">
        <v>597</v>
      </c>
      <c r="G156" s="303"/>
      <c r="H156" s="350" t="s">
        <v>630</v>
      </c>
      <c r="I156" s="350" t="s">
        <v>593</v>
      </c>
      <c r="J156" s="350">
        <v>50</v>
      </c>
      <c r="K156" s="346"/>
    </row>
    <row r="157" spans="2:11" ht="15" customHeight="1">
      <c r="B157" s="325"/>
      <c r="C157" s="350" t="s">
        <v>92</v>
      </c>
      <c r="D157" s="303"/>
      <c r="E157" s="303"/>
      <c r="F157" s="351" t="s">
        <v>591</v>
      </c>
      <c r="G157" s="303"/>
      <c r="H157" s="350" t="s">
        <v>652</v>
      </c>
      <c r="I157" s="350" t="s">
        <v>593</v>
      </c>
      <c r="J157" s="350" t="s">
        <v>653</v>
      </c>
      <c r="K157" s="346"/>
    </row>
    <row r="158" spans="2:11" ht="15" customHeight="1">
      <c r="B158" s="325"/>
      <c r="C158" s="350" t="s">
        <v>654</v>
      </c>
      <c r="D158" s="303"/>
      <c r="E158" s="303"/>
      <c r="F158" s="351" t="s">
        <v>591</v>
      </c>
      <c r="G158" s="303"/>
      <c r="H158" s="350" t="s">
        <v>655</v>
      </c>
      <c r="I158" s="350" t="s">
        <v>625</v>
      </c>
      <c r="J158" s="350"/>
      <c r="K158" s="346"/>
    </row>
    <row r="159" spans="2:11" ht="15" customHeight="1">
      <c r="B159" s="352"/>
      <c r="C159" s="334"/>
      <c r="D159" s="334"/>
      <c r="E159" s="334"/>
      <c r="F159" s="334"/>
      <c r="G159" s="334"/>
      <c r="H159" s="334"/>
      <c r="I159" s="334"/>
      <c r="J159" s="334"/>
      <c r="K159" s="353"/>
    </row>
    <row r="160" spans="2:11" ht="18.75" customHeight="1">
      <c r="B160" s="300"/>
      <c r="C160" s="303"/>
      <c r="D160" s="303"/>
      <c r="E160" s="303"/>
      <c r="F160" s="324"/>
      <c r="G160" s="303"/>
      <c r="H160" s="303"/>
      <c r="I160" s="303"/>
      <c r="J160" s="303"/>
      <c r="K160" s="300"/>
    </row>
    <row r="161" spans="2:11" ht="18.75" customHeight="1"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</row>
    <row r="162" spans="2:11" ht="7.5" customHeight="1">
      <c r="B162" s="287"/>
      <c r="C162" s="288"/>
      <c r="D162" s="288"/>
      <c r="E162" s="288"/>
      <c r="F162" s="288"/>
      <c r="G162" s="288"/>
      <c r="H162" s="288"/>
      <c r="I162" s="288"/>
      <c r="J162" s="288"/>
      <c r="K162" s="289"/>
    </row>
    <row r="163" spans="2:11" ht="45" customHeight="1">
      <c r="B163" s="290"/>
      <c r="C163" s="291" t="s">
        <v>656</v>
      </c>
      <c r="D163" s="291"/>
      <c r="E163" s="291"/>
      <c r="F163" s="291"/>
      <c r="G163" s="291"/>
      <c r="H163" s="291"/>
      <c r="I163" s="291"/>
      <c r="J163" s="291"/>
      <c r="K163" s="292"/>
    </row>
    <row r="164" spans="2:11" ht="17.25" customHeight="1">
      <c r="B164" s="290"/>
      <c r="C164" s="317" t="s">
        <v>585</v>
      </c>
      <c r="D164" s="317"/>
      <c r="E164" s="317"/>
      <c r="F164" s="317" t="s">
        <v>586</v>
      </c>
      <c r="G164" s="354"/>
      <c r="H164" s="355" t="s">
        <v>112</v>
      </c>
      <c r="I164" s="355" t="s">
        <v>64</v>
      </c>
      <c r="J164" s="317" t="s">
        <v>587</v>
      </c>
      <c r="K164" s="292"/>
    </row>
    <row r="165" spans="2:11" ht="17.25" customHeight="1">
      <c r="B165" s="294"/>
      <c r="C165" s="319" t="s">
        <v>588</v>
      </c>
      <c r="D165" s="319"/>
      <c r="E165" s="319"/>
      <c r="F165" s="320" t="s">
        <v>589</v>
      </c>
      <c r="G165" s="356"/>
      <c r="H165" s="357"/>
      <c r="I165" s="357"/>
      <c r="J165" s="319" t="s">
        <v>590</v>
      </c>
      <c r="K165" s="296"/>
    </row>
    <row r="166" spans="2:11" ht="5.25" customHeight="1">
      <c r="B166" s="325"/>
      <c r="C166" s="322"/>
      <c r="D166" s="322"/>
      <c r="E166" s="322"/>
      <c r="F166" s="322"/>
      <c r="G166" s="323"/>
      <c r="H166" s="322"/>
      <c r="I166" s="322"/>
      <c r="J166" s="322"/>
      <c r="K166" s="346"/>
    </row>
    <row r="167" spans="2:11" ht="15" customHeight="1">
      <c r="B167" s="325"/>
      <c r="C167" s="303" t="s">
        <v>594</v>
      </c>
      <c r="D167" s="303"/>
      <c r="E167" s="303"/>
      <c r="F167" s="324" t="s">
        <v>591</v>
      </c>
      <c r="G167" s="303"/>
      <c r="H167" s="303" t="s">
        <v>630</v>
      </c>
      <c r="I167" s="303" t="s">
        <v>593</v>
      </c>
      <c r="J167" s="303">
        <v>120</v>
      </c>
      <c r="K167" s="346"/>
    </row>
    <row r="168" spans="2:11" ht="15" customHeight="1">
      <c r="B168" s="325"/>
      <c r="C168" s="303" t="s">
        <v>639</v>
      </c>
      <c r="D168" s="303"/>
      <c r="E168" s="303"/>
      <c r="F168" s="324" t="s">
        <v>591</v>
      </c>
      <c r="G168" s="303"/>
      <c r="H168" s="303" t="s">
        <v>640</v>
      </c>
      <c r="I168" s="303" t="s">
        <v>593</v>
      </c>
      <c r="J168" s="303" t="s">
        <v>641</v>
      </c>
      <c r="K168" s="346"/>
    </row>
    <row r="169" spans="2:11" ht="15" customHeight="1">
      <c r="B169" s="325"/>
      <c r="C169" s="303" t="s">
        <v>540</v>
      </c>
      <c r="D169" s="303"/>
      <c r="E169" s="303"/>
      <c r="F169" s="324" t="s">
        <v>591</v>
      </c>
      <c r="G169" s="303"/>
      <c r="H169" s="303" t="s">
        <v>657</v>
      </c>
      <c r="I169" s="303" t="s">
        <v>593</v>
      </c>
      <c r="J169" s="303" t="s">
        <v>641</v>
      </c>
      <c r="K169" s="346"/>
    </row>
    <row r="170" spans="2:11" ht="15" customHeight="1">
      <c r="B170" s="325"/>
      <c r="C170" s="303" t="s">
        <v>596</v>
      </c>
      <c r="D170" s="303"/>
      <c r="E170" s="303"/>
      <c r="F170" s="324" t="s">
        <v>597</v>
      </c>
      <c r="G170" s="303"/>
      <c r="H170" s="303" t="s">
        <v>657</v>
      </c>
      <c r="I170" s="303" t="s">
        <v>593</v>
      </c>
      <c r="J170" s="303">
        <v>50</v>
      </c>
      <c r="K170" s="346"/>
    </row>
    <row r="171" spans="2:11" ht="15" customHeight="1">
      <c r="B171" s="325"/>
      <c r="C171" s="303" t="s">
        <v>599</v>
      </c>
      <c r="D171" s="303"/>
      <c r="E171" s="303"/>
      <c r="F171" s="324" t="s">
        <v>591</v>
      </c>
      <c r="G171" s="303"/>
      <c r="H171" s="303" t="s">
        <v>657</v>
      </c>
      <c r="I171" s="303" t="s">
        <v>601</v>
      </c>
      <c r="J171" s="303"/>
      <c r="K171" s="346"/>
    </row>
    <row r="172" spans="2:11" ht="15" customHeight="1">
      <c r="B172" s="325"/>
      <c r="C172" s="303" t="s">
        <v>610</v>
      </c>
      <c r="D172" s="303"/>
      <c r="E172" s="303"/>
      <c r="F172" s="324" t="s">
        <v>597</v>
      </c>
      <c r="G172" s="303"/>
      <c r="H172" s="303" t="s">
        <v>657</v>
      </c>
      <c r="I172" s="303" t="s">
        <v>593</v>
      </c>
      <c r="J172" s="303">
        <v>50</v>
      </c>
      <c r="K172" s="346"/>
    </row>
    <row r="173" spans="2:11" ht="15" customHeight="1">
      <c r="B173" s="325"/>
      <c r="C173" s="303" t="s">
        <v>618</v>
      </c>
      <c r="D173" s="303"/>
      <c r="E173" s="303"/>
      <c r="F173" s="324" t="s">
        <v>597</v>
      </c>
      <c r="G173" s="303"/>
      <c r="H173" s="303" t="s">
        <v>657</v>
      </c>
      <c r="I173" s="303" t="s">
        <v>593</v>
      </c>
      <c r="J173" s="303">
        <v>50</v>
      </c>
      <c r="K173" s="346"/>
    </row>
    <row r="174" spans="2:11" ht="15" customHeight="1">
      <c r="B174" s="325"/>
      <c r="C174" s="303" t="s">
        <v>616</v>
      </c>
      <c r="D174" s="303"/>
      <c r="E174" s="303"/>
      <c r="F174" s="324" t="s">
        <v>597</v>
      </c>
      <c r="G174" s="303"/>
      <c r="H174" s="303" t="s">
        <v>657</v>
      </c>
      <c r="I174" s="303" t="s">
        <v>593</v>
      </c>
      <c r="J174" s="303">
        <v>50</v>
      </c>
      <c r="K174" s="346"/>
    </row>
    <row r="175" spans="2:11" ht="15" customHeight="1">
      <c r="B175" s="325"/>
      <c r="C175" s="303" t="s">
        <v>111</v>
      </c>
      <c r="D175" s="303"/>
      <c r="E175" s="303"/>
      <c r="F175" s="324" t="s">
        <v>591</v>
      </c>
      <c r="G175" s="303"/>
      <c r="H175" s="303" t="s">
        <v>658</v>
      </c>
      <c r="I175" s="303" t="s">
        <v>659</v>
      </c>
      <c r="J175" s="303"/>
      <c r="K175" s="346"/>
    </row>
    <row r="176" spans="2:11" ht="15" customHeight="1">
      <c r="B176" s="325"/>
      <c r="C176" s="303" t="s">
        <v>64</v>
      </c>
      <c r="D176" s="303"/>
      <c r="E176" s="303"/>
      <c r="F176" s="324" t="s">
        <v>591</v>
      </c>
      <c r="G176" s="303"/>
      <c r="H176" s="303" t="s">
        <v>660</v>
      </c>
      <c r="I176" s="303" t="s">
        <v>661</v>
      </c>
      <c r="J176" s="303">
        <v>1</v>
      </c>
      <c r="K176" s="346"/>
    </row>
    <row r="177" spans="2:11" ht="15" customHeight="1">
      <c r="B177" s="325"/>
      <c r="C177" s="303" t="s">
        <v>60</v>
      </c>
      <c r="D177" s="303"/>
      <c r="E177" s="303"/>
      <c r="F177" s="324" t="s">
        <v>591</v>
      </c>
      <c r="G177" s="303"/>
      <c r="H177" s="303" t="s">
        <v>662</v>
      </c>
      <c r="I177" s="303" t="s">
        <v>593</v>
      </c>
      <c r="J177" s="303">
        <v>20</v>
      </c>
      <c r="K177" s="346"/>
    </row>
    <row r="178" spans="2:11" ht="15" customHeight="1">
      <c r="B178" s="325"/>
      <c r="C178" s="303" t="s">
        <v>112</v>
      </c>
      <c r="D178" s="303"/>
      <c r="E178" s="303"/>
      <c r="F178" s="324" t="s">
        <v>591</v>
      </c>
      <c r="G178" s="303"/>
      <c r="H178" s="303" t="s">
        <v>663</v>
      </c>
      <c r="I178" s="303" t="s">
        <v>593</v>
      </c>
      <c r="J178" s="303">
        <v>255</v>
      </c>
      <c r="K178" s="346"/>
    </row>
    <row r="179" spans="2:11" ht="15" customHeight="1">
      <c r="B179" s="325"/>
      <c r="C179" s="303" t="s">
        <v>113</v>
      </c>
      <c r="D179" s="303"/>
      <c r="E179" s="303"/>
      <c r="F179" s="324" t="s">
        <v>591</v>
      </c>
      <c r="G179" s="303"/>
      <c r="H179" s="303" t="s">
        <v>556</v>
      </c>
      <c r="I179" s="303" t="s">
        <v>593</v>
      </c>
      <c r="J179" s="303">
        <v>10</v>
      </c>
      <c r="K179" s="346"/>
    </row>
    <row r="180" spans="2:11" ht="15" customHeight="1">
      <c r="B180" s="325"/>
      <c r="C180" s="303" t="s">
        <v>114</v>
      </c>
      <c r="D180" s="303"/>
      <c r="E180" s="303"/>
      <c r="F180" s="324" t="s">
        <v>591</v>
      </c>
      <c r="G180" s="303"/>
      <c r="H180" s="303" t="s">
        <v>664</v>
      </c>
      <c r="I180" s="303" t="s">
        <v>625</v>
      </c>
      <c r="J180" s="303"/>
      <c r="K180" s="346"/>
    </row>
    <row r="181" spans="2:11" ht="15" customHeight="1">
      <c r="B181" s="325"/>
      <c r="C181" s="303" t="s">
        <v>665</v>
      </c>
      <c r="D181" s="303"/>
      <c r="E181" s="303"/>
      <c r="F181" s="324" t="s">
        <v>591</v>
      </c>
      <c r="G181" s="303"/>
      <c r="H181" s="303" t="s">
        <v>666</v>
      </c>
      <c r="I181" s="303" t="s">
        <v>625</v>
      </c>
      <c r="J181" s="303"/>
      <c r="K181" s="346"/>
    </row>
    <row r="182" spans="2:11" ht="15" customHeight="1">
      <c r="B182" s="325"/>
      <c r="C182" s="303" t="s">
        <v>654</v>
      </c>
      <c r="D182" s="303"/>
      <c r="E182" s="303"/>
      <c r="F182" s="324" t="s">
        <v>591</v>
      </c>
      <c r="G182" s="303"/>
      <c r="H182" s="303" t="s">
        <v>667</v>
      </c>
      <c r="I182" s="303" t="s">
        <v>625</v>
      </c>
      <c r="J182" s="303"/>
      <c r="K182" s="346"/>
    </row>
    <row r="183" spans="2:11" ht="15" customHeight="1">
      <c r="B183" s="325"/>
      <c r="C183" s="303" t="s">
        <v>116</v>
      </c>
      <c r="D183" s="303"/>
      <c r="E183" s="303"/>
      <c r="F183" s="324" t="s">
        <v>597</v>
      </c>
      <c r="G183" s="303"/>
      <c r="H183" s="303" t="s">
        <v>668</v>
      </c>
      <c r="I183" s="303" t="s">
        <v>593</v>
      </c>
      <c r="J183" s="303">
        <v>50</v>
      </c>
      <c r="K183" s="346"/>
    </row>
    <row r="184" spans="2:11" ht="15" customHeight="1">
      <c r="B184" s="325"/>
      <c r="C184" s="303" t="s">
        <v>669</v>
      </c>
      <c r="D184" s="303"/>
      <c r="E184" s="303"/>
      <c r="F184" s="324" t="s">
        <v>597</v>
      </c>
      <c r="G184" s="303"/>
      <c r="H184" s="303" t="s">
        <v>670</v>
      </c>
      <c r="I184" s="303" t="s">
        <v>671</v>
      </c>
      <c r="J184" s="303"/>
      <c r="K184" s="346"/>
    </row>
    <row r="185" spans="2:11" ht="15" customHeight="1">
      <c r="B185" s="325"/>
      <c r="C185" s="303" t="s">
        <v>672</v>
      </c>
      <c r="D185" s="303"/>
      <c r="E185" s="303"/>
      <c r="F185" s="324" t="s">
        <v>597</v>
      </c>
      <c r="G185" s="303"/>
      <c r="H185" s="303" t="s">
        <v>673</v>
      </c>
      <c r="I185" s="303" t="s">
        <v>671</v>
      </c>
      <c r="J185" s="303"/>
      <c r="K185" s="346"/>
    </row>
    <row r="186" spans="2:11" ht="15" customHeight="1">
      <c r="B186" s="325"/>
      <c r="C186" s="303" t="s">
        <v>674</v>
      </c>
      <c r="D186" s="303"/>
      <c r="E186" s="303"/>
      <c r="F186" s="324" t="s">
        <v>597</v>
      </c>
      <c r="G186" s="303"/>
      <c r="H186" s="303" t="s">
        <v>675</v>
      </c>
      <c r="I186" s="303" t="s">
        <v>671</v>
      </c>
      <c r="J186" s="303"/>
      <c r="K186" s="346"/>
    </row>
    <row r="187" spans="2:11" ht="15" customHeight="1">
      <c r="B187" s="325"/>
      <c r="C187" s="358" t="s">
        <v>676</v>
      </c>
      <c r="D187" s="303"/>
      <c r="E187" s="303"/>
      <c r="F187" s="324" t="s">
        <v>597</v>
      </c>
      <c r="G187" s="303"/>
      <c r="H187" s="303" t="s">
        <v>677</v>
      </c>
      <c r="I187" s="303" t="s">
        <v>678</v>
      </c>
      <c r="J187" s="359" t="s">
        <v>679</v>
      </c>
      <c r="K187" s="346"/>
    </row>
    <row r="188" spans="2:11" ht="15" customHeight="1">
      <c r="B188" s="325"/>
      <c r="C188" s="309" t="s">
        <v>49</v>
      </c>
      <c r="D188" s="303"/>
      <c r="E188" s="303"/>
      <c r="F188" s="324" t="s">
        <v>591</v>
      </c>
      <c r="G188" s="303"/>
      <c r="H188" s="300" t="s">
        <v>680</v>
      </c>
      <c r="I188" s="303" t="s">
        <v>681</v>
      </c>
      <c r="J188" s="303"/>
      <c r="K188" s="346"/>
    </row>
    <row r="189" spans="2:11" ht="15" customHeight="1">
      <c r="B189" s="325"/>
      <c r="C189" s="309" t="s">
        <v>682</v>
      </c>
      <c r="D189" s="303"/>
      <c r="E189" s="303"/>
      <c r="F189" s="324" t="s">
        <v>591</v>
      </c>
      <c r="G189" s="303"/>
      <c r="H189" s="303" t="s">
        <v>683</v>
      </c>
      <c r="I189" s="303" t="s">
        <v>625</v>
      </c>
      <c r="J189" s="303"/>
      <c r="K189" s="346"/>
    </row>
    <row r="190" spans="2:11" ht="15" customHeight="1">
      <c r="B190" s="325"/>
      <c r="C190" s="309" t="s">
        <v>684</v>
      </c>
      <c r="D190" s="303"/>
      <c r="E190" s="303"/>
      <c r="F190" s="324" t="s">
        <v>591</v>
      </c>
      <c r="G190" s="303"/>
      <c r="H190" s="303" t="s">
        <v>685</v>
      </c>
      <c r="I190" s="303" t="s">
        <v>625</v>
      </c>
      <c r="J190" s="303"/>
      <c r="K190" s="346"/>
    </row>
    <row r="191" spans="2:11" ht="15" customHeight="1">
      <c r="B191" s="325"/>
      <c r="C191" s="309" t="s">
        <v>686</v>
      </c>
      <c r="D191" s="303"/>
      <c r="E191" s="303"/>
      <c r="F191" s="324" t="s">
        <v>597</v>
      </c>
      <c r="G191" s="303"/>
      <c r="H191" s="303" t="s">
        <v>687</v>
      </c>
      <c r="I191" s="303" t="s">
        <v>625</v>
      </c>
      <c r="J191" s="303"/>
      <c r="K191" s="346"/>
    </row>
    <row r="192" spans="2:11" ht="15" customHeight="1">
      <c r="B192" s="352"/>
      <c r="C192" s="360"/>
      <c r="D192" s="334"/>
      <c r="E192" s="334"/>
      <c r="F192" s="334"/>
      <c r="G192" s="334"/>
      <c r="H192" s="334"/>
      <c r="I192" s="334"/>
      <c r="J192" s="334"/>
      <c r="K192" s="353"/>
    </row>
    <row r="193" spans="2:11" ht="18.75" customHeight="1">
      <c r="B193" s="300"/>
      <c r="C193" s="303"/>
      <c r="D193" s="303"/>
      <c r="E193" s="303"/>
      <c r="F193" s="324"/>
      <c r="G193" s="303"/>
      <c r="H193" s="303"/>
      <c r="I193" s="303"/>
      <c r="J193" s="303"/>
      <c r="K193" s="300"/>
    </row>
    <row r="194" spans="2:11" ht="18.75" customHeight="1">
      <c r="B194" s="300"/>
      <c r="C194" s="303"/>
      <c r="D194" s="303"/>
      <c r="E194" s="303"/>
      <c r="F194" s="324"/>
      <c r="G194" s="303"/>
      <c r="H194" s="303"/>
      <c r="I194" s="303"/>
      <c r="J194" s="303"/>
      <c r="K194" s="300"/>
    </row>
    <row r="195" spans="2:11" ht="18.75" customHeight="1">
      <c r="B195" s="310"/>
      <c r="C195" s="310"/>
      <c r="D195" s="310"/>
      <c r="E195" s="310"/>
      <c r="F195" s="310"/>
      <c r="G195" s="310"/>
      <c r="H195" s="310"/>
      <c r="I195" s="310"/>
      <c r="J195" s="310"/>
      <c r="K195" s="310"/>
    </row>
    <row r="196" spans="2:11" ht="13.5">
      <c r="B196" s="287"/>
      <c r="C196" s="288"/>
      <c r="D196" s="288"/>
      <c r="E196" s="288"/>
      <c r="F196" s="288"/>
      <c r="G196" s="288"/>
      <c r="H196" s="288"/>
      <c r="I196" s="288"/>
      <c r="J196" s="288"/>
      <c r="K196" s="289"/>
    </row>
    <row r="197" spans="2:11" ht="21">
      <c r="B197" s="290"/>
      <c r="C197" s="291" t="s">
        <v>688</v>
      </c>
      <c r="D197" s="291"/>
      <c r="E197" s="291"/>
      <c r="F197" s="291"/>
      <c r="G197" s="291"/>
      <c r="H197" s="291"/>
      <c r="I197" s="291"/>
      <c r="J197" s="291"/>
      <c r="K197" s="292"/>
    </row>
    <row r="198" spans="2:11" ht="25.5" customHeight="1">
      <c r="B198" s="290"/>
      <c r="C198" s="361" t="s">
        <v>689</v>
      </c>
      <c r="D198" s="361"/>
      <c r="E198" s="361"/>
      <c r="F198" s="361" t="s">
        <v>690</v>
      </c>
      <c r="G198" s="362"/>
      <c r="H198" s="363" t="s">
        <v>691</v>
      </c>
      <c r="I198" s="363"/>
      <c r="J198" s="363"/>
      <c r="K198" s="292"/>
    </row>
    <row r="199" spans="2:11" ht="5.25" customHeight="1">
      <c r="B199" s="325"/>
      <c r="C199" s="322"/>
      <c r="D199" s="322"/>
      <c r="E199" s="322"/>
      <c r="F199" s="322"/>
      <c r="G199" s="303"/>
      <c r="H199" s="322"/>
      <c r="I199" s="322"/>
      <c r="J199" s="322"/>
      <c r="K199" s="346"/>
    </row>
    <row r="200" spans="2:11" ht="15" customHeight="1">
      <c r="B200" s="325"/>
      <c r="C200" s="303" t="s">
        <v>681</v>
      </c>
      <c r="D200" s="303"/>
      <c r="E200" s="303"/>
      <c r="F200" s="324" t="s">
        <v>50</v>
      </c>
      <c r="G200" s="303"/>
      <c r="H200" s="364" t="s">
        <v>692</v>
      </c>
      <c r="I200" s="364"/>
      <c r="J200" s="364"/>
      <c r="K200" s="346"/>
    </row>
    <row r="201" spans="2:11" ht="15" customHeight="1">
      <c r="B201" s="325"/>
      <c r="C201" s="331"/>
      <c r="D201" s="303"/>
      <c r="E201" s="303"/>
      <c r="F201" s="324" t="s">
        <v>51</v>
      </c>
      <c r="G201" s="303"/>
      <c r="H201" s="364" t="s">
        <v>693</v>
      </c>
      <c r="I201" s="364"/>
      <c r="J201" s="364"/>
      <c r="K201" s="346"/>
    </row>
    <row r="202" spans="2:11" ht="15" customHeight="1">
      <c r="B202" s="325"/>
      <c r="C202" s="331"/>
      <c r="D202" s="303"/>
      <c r="E202" s="303"/>
      <c r="F202" s="324" t="s">
        <v>54</v>
      </c>
      <c r="G202" s="303"/>
      <c r="H202" s="364" t="s">
        <v>694</v>
      </c>
      <c r="I202" s="364"/>
      <c r="J202" s="364"/>
      <c r="K202" s="346"/>
    </row>
    <row r="203" spans="2:11" ht="15" customHeight="1">
      <c r="B203" s="325"/>
      <c r="C203" s="303"/>
      <c r="D203" s="303"/>
      <c r="E203" s="303"/>
      <c r="F203" s="324" t="s">
        <v>52</v>
      </c>
      <c r="G203" s="303"/>
      <c r="H203" s="364" t="s">
        <v>695</v>
      </c>
      <c r="I203" s="364"/>
      <c r="J203" s="364"/>
      <c r="K203" s="346"/>
    </row>
    <row r="204" spans="2:11" ht="15" customHeight="1">
      <c r="B204" s="325"/>
      <c r="C204" s="303"/>
      <c r="D204" s="303"/>
      <c r="E204" s="303"/>
      <c r="F204" s="324" t="s">
        <v>53</v>
      </c>
      <c r="G204" s="303"/>
      <c r="H204" s="364" t="s">
        <v>696</v>
      </c>
      <c r="I204" s="364"/>
      <c r="J204" s="364"/>
      <c r="K204" s="346"/>
    </row>
    <row r="205" spans="2:11" ht="15" customHeight="1">
      <c r="B205" s="325"/>
      <c r="C205" s="303"/>
      <c r="D205" s="303"/>
      <c r="E205" s="303"/>
      <c r="F205" s="324"/>
      <c r="G205" s="303"/>
      <c r="H205" s="303"/>
      <c r="I205" s="303"/>
      <c r="J205" s="303"/>
      <c r="K205" s="346"/>
    </row>
    <row r="206" spans="2:11" ht="15" customHeight="1">
      <c r="B206" s="325"/>
      <c r="C206" s="303" t="s">
        <v>637</v>
      </c>
      <c r="D206" s="303"/>
      <c r="E206" s="303"/>
      <c r="F206" s="324" t="s">
        <v>85</v>
      </c>
      <c r="G206" s="303"/>
      <c r="H206" s="364" t="s">
        <v>697</v>
      </c>
      <c r="I206" s="364"/>
      <c r="J206" s="364"/>
      <c r="K206" s="346"/>
    </row>
    <row r="207" spans="2:11" ht="15" customHeight="1">
      <c r="B207" s="325"/>
      <c r="C207" s="331"/>
      <c r="D207" s="303"/>
      <c r="E207" s="303"/>
      <c r="F207" s="324" t="s">
        <v>534</v>
      </c>
      <c r="G207" s="303"/>
      <c r="H207" s="364" t="s">
        <v>535</v>
      </c>
      <c r="I207" s="364"/>
      <c r="J207" s="364"/>
      <c r="K207" s="346"/>
    </row>
    <row r="208" spans="2:11" ht="15" customHeight="1">
      <c r="B208" s="325"/>
      <c r="C208" s="303"/>
      <c r="D208" s="303"/>
      <c r="E208" s="303"/>
      <c r="F208" s="324" t="s">
        <v>532</v>
      </c>
      <c r="G208" s="303"/>
      <c r="H208" s="364" t="s">
        <v>698</v>
      </c>
      <c r="I208" s="364"/>
      <c r="J208" s="364"/>
      <c r="K208" s="346"/>
    </row>
    <row r="209" spans="2:11" ht="15" customHeight="1">
      <c r="B209" s="365"/>
      <c r="C209" s="331"/>
      <c r="D209" s="331"/>
      <c r="E209" s="331"/>
      <c r="F209" s="324" t="s">
        <v>536</v>
      </c>
      <c r="G209" s="309"/>
      <c r="H209" s="366" t="s">
        <v>537</v>
      </c>
      <c r="I209" s="366"/>
      <c r="J209" s="366"/>
      <c r="K209" s="367"/>
    </row>
    <row r="210" spans="2:11" ht="15" customHeight="1">
      <c r="B210" s="365"/>
      <c r="C210" s="331"/>
      <c r="D210" s="331"/>
      <c r="E210" s="331"/>
      <c r="F210" s="324" t="s">
        <v>538</v>
      </c>
      <c r="G210" s="309"/>
      <c r="H210" s="366" t="s">
        <v>699</v>
      </c>
      <c r="I210" s="366"/>
      <c r="J210" s="366"/>
      <c r="K210" s="367"/>
    </row>
    <row r="211" spans="2:11" ht="15" customHeight="1">
      <c r="B211" s="365"/>
      <c r="C211" s="331"/>
      <c r="D211" s="331"/>
      <c r="E211" s="331"/>
      <c r="F211" s="368"/>
      <c r="G211" s="309"/>
      <c r="H211" s="369"/>
      <c r="I211" s="369"/>
      <c r="J211" s="369"/>
      <c r="K211" s="367"/>
    </row>
    <row r="212" spans="2:11" ht="15" customHeight="1">
      <c r="B212" s="365"/>
      <c r="C212" s="303" t="s">
        <v>661</v>
      </c>
      <c r="D212" s="331"/>
      <c r="E212" s="331"/>
      <c r="F212" s="324">
        <v>1</v>
      </c>
      <c r="G212" s="309"/>
      <c r="H212" s="366" t="s">
        <v>700</v>
      </c>
      <c r="I212" s="366"/>
      <c r="J212" s="366"/>
      <c r="K212" s="367"/>
    </row>
    <row r="213" spans="2:11" ht="15" customHeight="1">
      <c r="B213" s="365"/>
      <c r="C213" s="331"/>
      <c r="D213" s="331"/>
      <c r="E213" s="331"/>
      <c r="F213" s="324">
        <v>2</v>
      </c>
      <c r="G213" s="309"/>
      <c r="H213" s="366" t="s">
        <v>701</v>
      </c>
      <c r="I213" s="366"/>
      <c r="J213" s="366"/>
      <c r="K213" s="367"/>
    </row>
    <row r="214" spans="2:11" ht="15" customHeight="1">
      <c r="B214" s="365"/>
      <c r="C214" s="331"/>
      <c r="D214" s="331"/>
      <c r="E214" s="331"/>
      <c r="F214" s="324">
        <v>3</v>
      </c>
      <c r="G214" s="309"/>
      <c r="H214" s="366" t="s">
        <v>702</v>
      </c>
      <c r="I214" s="366"/>
      <c r="J214" s="366"/>
      <c r="K214" s="367"/>
    </row>
    <row r="215" spans="2:11" ht="15" customHeight="1">
      <c r="B215" s="365"/>
      <c r="C215" s="331"/>
      <c r="D215" s="331"/>
      <c r="E215" s="331"/>
      <c r="F215" s="324">
        <v>4</v>
      </c>
      <c r="G215" s="309"/>
      <c r="H215" s="366" t="s">
        <v>703</v>
      </c>
      <c r="I215" s="366"/>
      <c r="J215" s="366"/>
      <c r="K215" s="367"/>
    </row>
    <row r="216" spans="2:11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Lang</dc:creator>
  <cp:keywords/>
  <dc:description/>
  <cp:lastModifiedBy>Karel Lang</cp:lastModifiedBy>
  <dcterms:created xsi:type="dcterms:W3CDTF">2017-08-07T09:08:27Z</dcterms:created>
  <dcterms:modified xsi:type="dcterms:W3CDTF">2017-08-07T09:08:32Z</dcterms:modified>
  <cp:category/>
  <cp:version/>
  <cp:contentType/>
  <cp:contentStatus/>
</cp:coreProperties>
</file>