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3"/>
  </bookViews>
  <sheets>
    <sheet name="Rekapitulace stavby" sheetId="1" r:id="rId1"/>
    <sheet name="0 - Ostatní a vedlejší ná..." sheetId="2" r:id="rId2"/>
    <sheet name="1.1 - Etapa 1" sheetId="3" r:id="rId3"/>
    <sheet name="1.2 - Etapa 1 - sanace pl..." sheetId="4" r:id="rId4"/>
  </sheets>
  <definedNames>
    <definedName name="_xlnm._FilterDatabase" localSheetId="1" hidden="1">'0 - Ostatní a vedlejší ná...'!$C$77:$K$104</definedName>
    <definedName name="_xlnm._FilterDatabase" localSheetId="2" hidden="1">'1.1 - Etapa 1'!$C$89:$K$259</definedName>
    <definedName name="_xlnm._FilterDatabase" localSheetId="3" hidden="1">'1.2 - Etapa 1 - sanace pl...'!$C$86:$K$116</definedName>
    <definedName name="_xlnm.Print_Area" localSheetId="1">'0 - Ostatní a vedlejší ná...'!$C$4:$J$36,'0 - Ostatní a vedlejší ná...'!$C$42:$J$59,'0 - Ostatní a vedlejší ná...'!$C$65:$K$104</definedName>
    <definedName name="_xlnm.Print_Area" localSheetId="2">'1.1 - Etapa 1'!$C$4:$J$38,'1.1 - Etapa 1'!$C$44:$J$69,'1.1 - Etapa 1'!$C$75:$K$259</definedName>
    <definedName name="_xlnm.Print_Area" localSheetId="3">'1.2 - Etapa 1 - sanace pl...'!$C$4:$J$38,'1.2 - Etapa 1 - sanace pl...'!$C$44:$J$66,'1.2 - Etapa 1 - sanace pl...'!$C$72:$K$116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'0 - Ostatní a vedlejší ná...'!$77:$77</definedName>
    <definedName name="_xlnm.Print_Titles" localSheetId="2">'1.1 - Etapa 1'!$89:$89</definedName>
    <definedName name="_xlnm.Print_Titles" localSheetId="3">'1.2 - Etapa 1 - sanace pl...'!$86:$86</definedName>
  </definedNames>
  <calcPr calcId="179017"/>
</workbook>
</file>

<file path=xl/sharedStrings.xml><?xml version="1.0" encoding="utf-8"?>
<sst xmlns="http://schemas.openxmlformats.org/spreadsheetml/2006/main" count="2785" uniqueCount="477">
  <si>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</si>
  <si>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</si>
  <si>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</si>
  <si>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</si>
  <si>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</si>
  <si>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</si>
  <si>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</si>
  <si>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{ef03d8b9-39ef-4293-b06c-364014b16e46}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</si>
  <si>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</si>
  <si>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</si>
  <si>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</si>
  <si>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</si>
  <si>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</si>
  <si>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</si>
  <si>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</si>
  <si>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</si>
  <si>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1156-1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</si>
  <si>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</si>
  <si>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</si>
  <si>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chodníků a ploch SPC, Krnov - 1.etapa</t>
  </si>
  <si>
    <t>KSO:</t>
  </si>
  <si>
    <t/>
  </si>
  <si>
    <t>CC-CZ:</t>
  </si>
  <si>
    <t>Místo:</t>
  </si>
  <si>
    <t>Krnov</t>
  </si>
  <si>
    <t>Datum:</t>
  </si>
  <si>
    <t>12. 6. 2018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</si>
  <si>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</si>
  <si>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</si>
  <si>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</si>
  <si>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</si>
  <si>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</si>
  <si>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</si>
  <si>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</si>
  <si>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</si>
  <si>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</si>
  <si>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>25893076</t>
  </si>
  <si>
    <t>True</t>
  </si>
  <si>
    <t>UDI MORAVA s.r.o.</t>
  </si>
  <si>
    <t>CZ25893076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</si>
  <si>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</si>
  <si>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</si>
  <si>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</si>
  <si>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</si>
  <si>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</si>
  <si>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</si>
  <si>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</si>
  <si>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</si>
  <si>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</si>
  <si>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</si>
  <si>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</si>
  <si>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</si>
  <si>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</si>
  <si>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</si>
  <si>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</si>
  <si>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</si>
  <si>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</si>
  <si>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</si>
  <si>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</si>
  <si>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</si>
  <si>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</si>
  <si>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</si>
  <si>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</si>
  <si>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</si>
  <si>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</si>
  <si>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</si>
  <si>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</si>
  <si>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</si>
  <si>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</si>
  <si>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</si>
  <si>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</si>
  <si>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</si>
  <si>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</si>
  <si>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</si>
  <si>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</si>
  <si>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</si>
  <si>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</si>
  <si>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</si>
  <si>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</si>
  <si>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</si>
  <si>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</si>
  <si>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</si>
  <si>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</si>
  <si>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{bd81dbe3-3d13-4581-a086-766e14ee4704}</t>
  </si>
  <si>
    <t>2</t>
  </si>
  <si>
    <t>Oprava chodníků a ploch SPC - etapa 1</t>
  </si>
  <si>
    <t>{9efca2bb-2871-4d2f-9619-0fefc95a4671}</t>
  </si>
  <si>
    <t>1.1</t>
  </si>
  <si>
    <t>Etapa 1</t>
  </si>
  <si>
    <t>Soupis</t>
  </si>
  <si>
    <t>{a1219d53-84c0-498a-b018-f39949c14f53}</t>
  </si>
  <si>
    <t>1.2</t>
  </si>
  <si>
    <t>Etapa 1 - sanace pláně se souhlasem investora</t>
  </si>
  <si>
    <t>{63648b3a-7805-4bb2-ba71-f36047404fed}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</si>
  <si>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</si>
  <si>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</si>
  <si>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</si>
  <si>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</si>
  <si>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</si>
  <si>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</si>
  <si>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</si>
  <si>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</si>
  <si>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</si>
  <si>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</si>
  <si>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</si>
  <si>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</si>
  <si>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</si>
  <si>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</si>
  <si>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</si>
  <si>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</si>
  <si>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</si>
  <si>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</si>
  <si>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</si>
  <si>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</si>
  <si>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</si>
  <si>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</si>
  <si>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</si>
  <si>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</si>
  <si>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</si>
  <si>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</si>
  <si>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</si>
  <si>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</si>
  <si>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</si>
  <si>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</si>
  <si>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</si>
  <si>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</si>
  <si>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</si>
  <si>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</si>
  <si>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</si>
  <si>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</si>
  <si>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</t>
  </si>
  <si>
    <t>CS ÚRS 2018 01</t>
  </si>
  <si>
    <t>1024</t>
  </si>
  <si>
    <t>-14627734</t>
  </si>
  <si>
    <t>P</t>
  </si>
  <si>
    <t>Poznámka k položce:
vytyčení stávajících inženýrských sítí</t>
  </si>
  <si>
    <t>012203000</t>
  </si>
  <si>
    <t>Geodetické práce při provádění stavby</t>
  </si>
  <si>
    <t>823026092</t>
  </si>
  <si>
    <t>3</t>
  </si>
  <si>
    <t>012303000</t>
  </si>
  <si>
    <t>Geodetické práce po výstavbě</t>
  </si>
  <si>
    <t>1062109875</t>
  </si>
  <si>
    <t>Poznámka k položce:
zaměření skutečného provedení stavby na podkladě KN</t>
  </si>
  <si>
    <t>012303000a</t>
  </si>
  <si>
    <t>-669459111</t>
  </si>
  <si>
    <t>Poznámka k položce:
Zaměření a vypracování geometrických (oddělovacích) plánů.</t>
  </si>
  <si>
    <t>5</t>
  </si>
  <si>
    <t>013254000</t>
  </si>
  <si>
    <t>Dokumentace skutečného provedení stavby</t>
  </si>
  <si>
    <t>-1665038623</t>
  </si>
  <si>
    <t>Poznámka k položce:
Dokumentace pro kolaudaci a závěrečná zpráva kvality</t>
  </si>
  <si>
    <t>6</t>
  </si>
  <si>
    <t>041103000</t>
  </si>
  <si>
    <t>Autorský dozor projektanta</t>
  </si>
  <si>
    <t>815958442</t>
  </si>
  <si>
    <t>7</t>
  </si>
  <si>
    <t>043103000</t>
  </si>
  <si>
    <t>Zkoušky bez rozlišení</t>
  </si>
  <si>
    <t>-316048759</t>
  </si>
  <si>
    <t>Poznámka k položce:
zkoušky únosnosti zemní pláně chodníku po odtěžení podkladu - 4x
zkoušky únosnosti po položení podkladní vrstvy - 4x
zkoušky zemní pláně po sanaci (se souhlasem investora) - 6x
zkoušky živičných vrstev (kontrolní odvrty)</t>
  </si>
  <si>
    <t>8</t>
  </si>
  <si>
    <t>049102000</t>
  </si>
  <si>
    <t>Náklady vzniklé v souvislosti s přípravou stavby</t>
  </si>
  <si>
    <t>-145837716</t>
  </si>
  <si>
    <t>Poznámka k položce:
Dokumentace přechodného dopravního značení včetně projednání a odsouhlasení uzavírek s příslušnými orgány a zajištění stanovení dočasného dopravního značení.</t>
  </si>
  <si>
    <t>9</t>
  </si>
  <si>
    <t>049103000</t>
  </si>
  <si>
    <t>Náklady vzniklé v souvislosti s realizací stavby</t>
  </si>
  <si>
    <t>1496420393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</si>
  <si>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</si>
  <si>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10</t>
  </si>
  <si>
    <t>079002000</t>
  </si>
  <si>
    <t>Ostatní provozní vlivy - zajištění bezpečnosti chodců</t>
  </si>
  <si>
    <t>-1225065234</t>
  </si>
  <si>
    <t>Poznámka k položce:
náklady související s usměrněním provozu chodců - výstražné ohraničující pásky, zábrany, přenosná dočasná zábradlí, výstražné cedulky BOZP - osazení, odstranění a údržba(výměna) po celou dobu stavby.</t>
  </si>
  <si>
    <t>11</t>
  </si>
  <si>
    <t>R</t>
  </si>
  <si>
    <t>Provizorní dopravní značení</t>
  </si>
  <si>
    <t>vlastní</t>
  </si>
  <si>
    <t>427114846</t>
  </si>
  <si>
    <t>Poznámka k položce:
Montáž a demontáž dočasného DZ dle jednotlivých etap, včetně údržby a výměny baterií v akumulátorech po dobu instalace dočasného dopravního značení.</t>
  </si>
  <si>
    <t>VRN</t>
  </si>
  <si>
    <t>Vedlejší rozpočtové náklady</t>
  </si>
  <si>
    <t>12</t>
  </si>
  <si>
    <t>032103000</t>
  </si>
  <si>
    <t>Náklady na stavební buňky - zřízení a provoz zařízení staveniště po dobu stavby</t>
  </si>
  <si>
    <t>-548550445</t>
  </si>
  <si>
    <t>Poznámka k položce:
Položka bude uplatněna jen v případě průkazného využití zhotovitelem.</t>
  </si>
  <si>
    <t>13</t>
  </si>
  <si>
    <t>039103000</t>
  </si>
  <si>
    <t>Rozebrání, bourání a odvoz zařízení staveniště</t>
  </si>
  <si>
    <t>1712353398</t>
  </si>
  <si>
    <t>Poznámka k položce:
Rozebrání ZS, odvoz a úprava ploch</t>
  </si>
  <si>
    <t>1 - Oprava chodníků a ploch SPC - etapa 1</t>
  </si>
  <si>
    <t>Soupis:</t>
  </si>
  <si>
    <t>1.1 - Etapa 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</si>
  <si>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</si>
  <si>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</si>
  <si>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</si>
  <si>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</si>
  <si>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</si>
  <si>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</si>
  <si>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</si>
  <si>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</si>
  <si>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</si>
  <si>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</si>
  <si>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</si>
  <si>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113107171</t>
  </si>
  <si>
    <t>Odstranění podkladu z betonu prostého tl 150 mm strojně pl přes 50 do 200 m2</t>
  </si>
  <si>
    <t>m2</t>
  </si>
  <si>
    <t>-775703874</t>
  </si>
  <si>
    <t>VV</t>
  </si>
  <si>
    <t>"odstranění chodníku s povrchem litého asf. =" 665,0</t>
  </si>
  <si>
    <t>"odstr. chodníku s povrchem živičným =" 75,0</t>
  </si>
  <si>
    <t>"demolice chodníku z lit. asf. u bloku D =" 6,0</t>
  </si>
  <si>
    <t>Součet</t>
  </si>
  <si>
    <t>113107241</t>
  </si>
  <si>
    <t>Odstranění podkladu živičného tl 50 mm strojně pl přes 200 m2</t>
  </si>
  <si>
    <t>1562963549</t>
  </si>
  <si>
    <t>113107343</t>
  </si>
  <si>
    <t>Odstranění podkladu živičného tl 150 mm strojně pl do 50 m2</t>
  </si>
  <si>
    <t>-68772664</t>
  </si>
  <si>
    <t>"odstranění části vozovoky u bloku A na parkovišti až po nestmelené vrstvy  =" 48,0</t>
  </si>
  <si>
    <t>113202111</t>
  </si>
  <si>
    <t>Vytrhání obrub krajníků obrubníků stojatých</t>
  </si>
  <si>
    <t>m</t>
  </si>
  <si>
    <t>-313955007</t>
  </si>
  <si>
    <t>"vybourání obrub =" 565,0</t>
  </si>
  <si>
    <t>122302201</t>
  </si>
  <si>
    <t>Odkopávky a prokopávky nezapažené pro silnice objemu do 100 m3 v hornině tř. 4</t>
  </si>
  <si>
    <t>m3</t>
  </si>
  <si>
    <t>-1613141555</t>
  </si>
  <si>
    <t>"odtěžení zeminy pro vytrhání obrub =" 360 * 0,3 * 0,3</t>
  </si>
  <si>
    <t>"odtěžení zeminy pro výstavbu nezpevněného chodníku =" 0,2 * 42,0</t>
  </si>
  <si>
    <t>"odtěžení zeminy do hl. 0,3m pro rozšíření parkoviště =" 0,3 * 25,0</t>
  </si>
  <si>
    <t>Mezisoučet</t>
  </si>
  <si>
    <t>"dotěžení zeminy na úroveň -0,24 m pod vybourání chodníků z LA (AB) =" 0,04 * 746,0</t>
  </si>
  <si>
    <t>130001101</t>
  </si>
  <si>
    <t>Příplatek za ztížení vykopávky v blízkosti podzemního vedení</t>
  </si>
  <si>
    <t>1610847723</t>
  </si>
  <si>
    <t>"ztížená vykopávka v blízkosti inženýrských sítí =" 0,5 * 48,30</t>
  </si>
  <si>
    <t>"ztížená vykopávka v místech dotěžení zeminy na úroveň -0,24 m po vybourání chodníků z LA (AB) =" 0,5 * 29,84</t>
  </si>
  <si>
    <t>162601102</t>
  </si>
  <si>
    <t>Vodorovné přemístění do 5000 m výkopku/sypaniny z horniny tř. 1 až 4</t>
  </si>
  <si>
    <t>-1128525094</t>
  </si>
  <si>
    <t>"odvoz výkopku na skládku =" 48,30 + 29,84</t>
  </si>
  <si>
    <t>"odpočet kubatury pro zpětné zásypy kolem obrub =" -3,50</t>
  </si>
  <si>
    <t>171201211</t>
  </si>
  <si>
    <t>Poplatek za uložení stavebního odpadu - zeminy a kameniva na skládce</t>
  </si>
  <si>
    <t>t</t>
  </si>
  <si>
    <t>1606173097</t>
  </si>
  <si>
    <t>"výpočet =" 1,65 * 74,64</t>
  </si>
  <si>
    <t>174101101</t>
  </si>
  <si>
    <t>Zásyp jam, šachet rýh nebo kolem objektů sypaninou se zhutněním</t>
  </si>
  <si>
    <t>1281811003</t>
  </si>
  <si>
    <t>"zásypy kolem obrub =" 3,50</t>
  </si>
  <si>
    <t>181301103</t>
  </si>
  <si>
    <t>Rozprostření ornice tl vrstvy do 200 mm pl do 500 m2 v rovině nebo ve svahu do 1:5</t>
  </si>
  <si>
    <t>-1272079171</t>
  </si>
  <si>
    <t>"ohumusování nezpevněných ploch - pruh š. 0,50 m =" 450,0</t>
  </si>
  <si>
    <t>"ohumusování navazujících nezpevněných ploch pro rekultivaci zp. ploch =" 42,0</t>
  </si>
  <si>
    <t>M</t>
  </si>
  <si>
    <t>181R1</t>
  </si>
  <si>
    <t xml:space="preserve">Nákup a dovoz chybějící ornice </t>
  </si>
  <si>
    <t>881372728</t>
  </si>
  <si>
    <t>"spotřeba =" 0,20 * 492,0</t>
  </si>
  <si>
    <t>181411121</t>
  </si>
  <si>
    <t>Založení lučního trávníku výsevem plochy do 1000 m2 v rovině a ve svahu do 1:5</t>
  </si>
  <si>
    <t>-834767883</t>
  </si>
  <si>
    <t>"zatravnění nezpevněných ploch - pruh š. 0,50 m =" 450,0</t>
  </si>
  <si>
    <t>"zatravnění navazujících nezpevněných ploch pro rekultivaci zp. ploch =" 42,0</t>
  </si>
  <si>
    <t>005724720</t>
  </si>
  <si>
    <t>osivo směs travní krajinná-rovinná</t>
  </si>
  <si>
    <t>kg</t>
  </si>
  <si>
    <t>-1903908614</t>
  </si>
  <si>
    <t>"výpočet =" 0,035 * 492,0</t>
  </si>
  <si>
    <t>14</t>
  </si>
  <si>
    <t>181951102</t>
  </si>
  <si>
    <t>Úprava pláně v hornině tř. 1 až 4 se zhutněním</t>
  </si>
  <si>
    <t>452550773</t>
  </si>
  <si>
    <t>"chodníky - dl. 60 mm, kce A =" 492</t>
  </si>
  <si>
    <t>"chodníky - dl. 80 mm, kce B+C =" 294 + 14</t>
  </si>
  <si>
    <t>"chodníky - nezpevněný povrch kce D =" 42</t>
  </si>
  <si>
    <t>"přehutnění podkladu po odstranění živičných vrstev v tloušťce 120 mm =" 48,0</t>
  </si>
  <si>
    <t>183403111</t>
  </si>
  <si>
    <t>Obdělání půdy nakopáním na hloubku do 0,1 m v rovině a svahu do 1:5</t>
  </si>
  <si>
    <t>865192811</t>
  </si>
  <si>
    <t>16</t>
  </si>
  <si>
    <t>183403153</t>
  </si>
  <si>
    <t>Obdělání půdy hrabáním v rovině a svahu do 1:5</t>
  </si>
  <si>
    <t>449655337</t>
  </si>
  <si>
    <t>17</t>
  </si>
  <si>
    <t>184802611</t>
  </si>
  <si>
    <t>Chemické odplevelení po založení kultury postřikem na široko v rovině a svahu do 1:5</t>
  </si>
  <si>
    <t>124646364</t>
  </si>
  <si>
    <t>Svislé a kompletní konstrukce</t>
  </si>
  <si>
    <t>18</t>
  </si>
  <si>
    <t>339921141.1</t>
  </si>
  <si>
    <t>Osazování dřevěných obrub z fošen</t>
  </si>
  <si>
    <t>1480131780</t>
  </si>
  <si>
    <t>"obruba z fošen 30x200mm - chodník konstrukce D =" 85,0</t>
  </si>
  <si>
    <t>19</t>
  </si>
  <si>
    <t>60554243</t>
  </si>
  <si>
    <t>fošna řezivo listnaté DB tl do 50mm dl 4m</t>
  </si>
  <si>
    <t>-1230371994</t>
  </si>
  <si>
    <t>včetně ošetření proti hnilobě pro prodloužení životnosti</t>
  </si>
  <si>
    <t>"obruba chodníku kce D, rozměr 30 x 200 mm =" 0,03 * 0,2 * 85,0</t>
  </si>
  <si>
    <t>Komunikace pozemní</t>
  </si>
  <si>
    <t>20</t>
  </si>
  <si>
    <t>564841111</t>
  </si>
  <si>
    <t>Podklad ze štěrkodrtě ŠD tl 120 mm</t>
  </si>
  <si>
    <t>-507559977</t>
  </si>
  <si>
    <t>ŠD 0/32; 120 mm</t>
  </si>
  <si>
    <t>"chodníky - nezpevněný povrch, kce D =" 42</t>
  </si>
  <si>
    <t>564851111</t>
  </si>
  <si>
    <t>Podklad ze štěrkodrtě ŠD tl 150 mm</t>
  </si>
  <si>
    <t>1689517483</t>
  </si>
  <si>
    <t>ŠD 0/32; 150 mm</t>
  </si>
  <si>
    <t>"chodníky - dl. 60 mm, kce A =" 492,0</t>
  </si>
  <si>
    <t>22</t>
  </si>
  <si>
    <t>564861111</t>
  </si>
  <si>
    <t>Podklad ze štěrkodrtě ŠD tl 200 mm</t>
  </si>
  <si>
    <t>674341451</t>
  </si>
  <si>
    <t>ŠD 0/32; 200 mm</t>
  </si>
  <si>
    <t>23</t>
  </si>
  <si>
    <t>564932111.1</t>
  </si>
  <si>
    <t>Podklad z mechanicky zpevněného kameniva MZK tl 80 mm</t>
  </si>
  <si>
    <t>918344877</t>
  </si>
  <si>
    <t>MZK 0-16  GA 85</t>
  </si>
  <si>
    <t xml:space="preserve">"chodník s nezpevněným povrchem kce D =" 42,0 </t>
  </si>
  <si>
    <t>24</t>
  </si>
  <si>
    <t>571902111</t>
  </si>
  <si>
    <t>Posyp krytu kamenivem drceným nebo těženým do 10 kg/m2</t>
  </si>
  <si>
    <t>710056965</t>
  </si>
  <si>
    <t>posyp kamenivem frakce 0-4</t>
  </si>
  <si>
    <t>25</t>
  </si>
  <si>
    <t>572340111</t>
  </si>
  <si>
    <t>Vyspravení krytu komunikací po překopech plochy do 15 m2 asfaltovým betonem ACO (AB) tl 50 mm</t>
  </si>
  <si>
    <t>1887012418</t>
  </si>
  <si>
    <t>navázání v místech sjezdů ke garážím opravou povrchu s živičným povrchem</t>
  </si>
  <si>
    <t>"výplň mezi obrubou chodníku a stávající plochou sjezdu s živ. Krytem, plocha 2,5 m2 =" 2 * 2,5</t>
  </si>
  <si>
    <t>26</t>
  </si>
  <si>
    <t>596211113</t>
  </si>
  <si>
    <t>Kladení zámkové dlažby komunikací pro pěší tl 60 mm skupiny A pl přes 300 m2</t>
  </si>
  <si>
    <t>-211709374</t>
  </si>
  <si>
    <t>27</t>
  </si>
  <si>
    <t>59245018</t>
  </si>
  <si>
    <t>dlažba skladebná betonová 20x10x6 cm přírodní</t>
  </si>
  <si>
    <t>52694554</t>
  </si>
  <si>
    <t>"spotřeba =" 1,01 * 492,0</t>
  </si>
  <si>
    <t>28</t>
  </si>
  <si>
    <t>596211212</t>
  </si>
  <si>
    <t>Kladení zámkové dlažby komunikací pro pěší tl 80 mm skupiny A pl do 300 m2</t>
  </si>
  <si>
    <t>2144204072</t>
  </si>
  <si>
    <t>"oprava a pokládka chodníku a ploch pro pojezd s dlážděným povrchem dl. 0,2x0,1m, přírodní =" 254,0</t>
  </si>
  <si>
    <t>"oprava a pokládka chodníku a ploch pro pojezd s dlážděným povrchem dl. 0,2x0,1m, reléfní, červená =" 14,0</t>
  </si>
  <si>
    <t>29</t>
  </si>
  <si>
    <t>59245020</t>
  </si>
  <si>
    <t>dlažba skladebná betonová 20x10x8 cm přírodní</t>
  </si>
  <si>
    <t>1348964778</t>
  </si>
  <si>
    <t>"spotřeba =" 1,02 * 254,0</t>
  </si>
  <si>
    <t>30</t>
  </si>
  <si>
    <t>59245006.1</t>
  </si>
  <si>
    <t>dlažba skladebná betonová základní pro nevidomé 20 x 10 x 8 cm barevná</t>
  </si>
  <si>
    <t>1550789543</t>
  </si>
  <si>
    <t>"spotřeba =" 1,03 * 14,0</t>
  </si>
  <si>
    <t>Trubní vedení</t>
  </si>
  <si>
    <t>31</t>
  </si>
  <si>
    <t>899331111</t>
  </si>
  <si>
    <t>Výšková úprava uličního vstupu nebo vpusti do 200 mm zvýšením poklopu</t>
  </si>
  <si>
    <t>kus</t>
  </si>
  <si>
    <t>349285983</t>
  </si>
  <si>
    <t>"výšková úprava =" 3</t>
  </si>
  <si>
    <t>32</t>
  </si>
  <si>
    <t>899431111</t>
  </si>
  <si>
    <t>Výšková úprava uličního vstupu nebo vpusti do 200 mm zvýšením krycího hrnce, šoupěte nebo hydrantu</t>
  </si>
  <si>
    <t>-1853410245</t>
  </si>
  <si>
    <t>"výšková úprava s rezervou na skryté znaky =" 3</t>
  </si>
  <si>
    <t>Ostatní konstrukce a práce, bourání</t>
  </si>
  <si>
    <t>33</t>
  </si>
  <si>
    <t>916131213.1</t>
  </si>
  <si>
    <t>Osazení silničního obrubníku betonového stojatého s boční opěrou do lože z betonu prostého C16/20</t>
  </si>
  <si>
    <t>1687212902</t>
  </si>
  <si>
    <t>"obrubník 150x250 =" 110,0</t>
  </si>
  <si>
    <t>"obrubník 150x150 =" 22,0</t>
  </si>
  <si>
    <t>"obrubník přechodový 150/250 L+P =" 11,0</t>
  </si>
  <si>
    <t>34</t>
  </si>
  <si>
    <t>59217029</t>
  </si>
  <si>
    <t>obrubník betonový silniční nájezdový 100x15x15 cm</t>
  </si>
  <si>
    <t>10420981</t>
  </si>
  <si>
    <t>"spotřeba =" 1,01 * 22,0</t>
  </si>
  <si>
    <t>35</t>
  </si>
  <si>
    <t>59217030</t>
  </si>
  <si>
    <t>obrubník betonový silniční přechodový 100x15x15-25 cm</t>
  </si>
  <si>
    <t>2113456378</t>
  </si>
  <si>
    <t>"spotřeba =" 1,01 * 11,0</t>
  </si>
  <si>
    <t>36</t>
  </si>
  <si>
    <t>59217031</t>
  </si>
  <si>
    <t>obrubník betonový silniční 100 x 15 x 25 cm</t>
  </si>
  <si>
    <t>-1768199383</t>
  </si>
  <si>
    <t>"spotřeba =" 1,01 * 110,0</t>
  </si>
  <si>
    <t>37</t>
  </si>
  <si>
    <t>916231213</t>
  </si>
  <si>
    <t>Osazení chodníkového obrubníku betonového stojatého s boční opěrou do lože z betonu prostého C16/20</t>
  </si>
  <si>
    <t>1233109358</t>
  </si>
  <si>
    <t>"osazení betonového obrubníku 100 x 250 =" 388,0</t>
  </si>
  <si>
    <t>38</t>
  </si>
  <si>
    <t>59217017</t>
  </si>
  <si>
    <t>obrubník betonový chodníkový 100x10x25 cm</t>
  </si>
  <si>
    <t>-1517019800</t>
  </si>
  <si>
    <t>"výpočet =" 1,01 * 388,0</t>
  </si>
  <si>
    <t>39</t>
  </si>
  <si>
    <t>919735112</t>
  </si>
  <si>
    <t>Řezání stávajícího živičného krytu hl do 100 mm</t>
  </si>
  <si>
    <t>-288380362</t>
  </si>
  <si>
    <t>"řezání asf. povrchu pro osazení obruby - u chodníku k prodejně Hruška =" 25,0</t>
  </si>
  <si>
    <t>"řezání asf. povrchu pro osazení obruby - u parkoviště podél bloku A =" 7,0</t>
  </si>
  <si>
    <t>"řezání asf. povrchu pro osazení obruby - u sjezdů ke garážím =" 10,0</t>
  </si>
  <si>
    <t>997</t>
  </si>
  <si>
    <t>Přesun sutě</t>
  </si>
  <si>
    <t>40</t>
  </si>
  <si>
    <t>997221561</t>
  </si>
  <si>
    <t>Vodorovná doprava suti z kusových materiálů do 1 km</t>
  </si>
  <si>
    <t>1414618378</t>
  </si>
  <si>
    <t>"odvoz vybouraných obrub =" 0,205 * 565,0</t>
  </si>
  <si>
    <t>"odvoz suti z chodníků s povrchem z LA a živičných =" 0,098 * 746,0</t>
  </si>
  <si>
    <t>"odvoz suti z odstraněné části vozovky =" 0,316 * 48,0</t>
  </si>
  <si>
    <t>"odvoz vybouraného betonu - pokladu chodníků z LA =" 0,325 * 746,0</t>
  </si>
  <si>
    <t>41</t>
  </si>
  <si>
    <t>997221569</t>
  </si>
  <si>
    <t>Příplatek ZKD 1 km u vodorovné dopravy suti z kusových materiálů</t>
  </si>
  <si>
    <t>380067322</t>
  </si>
  <si>
    <t>celková vzdálenost k odvozu 5 km</t>
  </si>
  <si>
    <t>"odvoz vybouraných obrub =" (5-1) * 115,825</t>
  </si>
  <si>
    <t>"odvoz vybouraného betonu - pokladu chodníků z LA =" (5-1) * 242,450</t>
  </si>
  <si>
    <t>celková vzdálenost 20 km</t>
  </si>
  <si>
    <t>"odvoz suti z chodníků s povrchem z LA a živičných =" (20-1) * 73,108</t>
  </si>
  <si>
    <t>"odvoz suti z odstraněné části vozovky =" (20-1) * 15,168</t>
  </si>
  <si>
    <t>42</t>
  </si>
  <si>
    <t>997221815</t>
  </si>
  <si>
    <t>Poplatek za uložení stavebního odpadu betonového kód odpadu 170 101</t>
  </si>
  <si>
    <t>375305666</t>
  </si>
  <si>
    <t>"vybourané obruby =" 115,825</t>
  </si>
  <si>
    <t>"vybouraný beton - poklad chodníků z LA =" 242,450</t>
  </si>
  <si>
    <t>43</t>
  </si>
  <si>
    <t>997221845</t>
  </si>
  <si>
    <t>Poplatek za uložení odpadu asfaltového bez dehtu kód odpadu 170 302</t>
  </si>
  <si>
    <t>-387205500</t>
  </si>
  <si>
    <t>"odvoz suti z chodníků s povrchem z LA a živičných =" 73,108</t>
  </si>
  <si>
    <t>"odvoz suti z odstraněné části vozovky =" 15,168</t>
  </si>
  <si>
    <t>998</t>
  </si>
  <si>
    <t>Přesun hmot</t>
  </si>
  <si>
    <t>44</t>
  </si>
  <si>
    <t>998225111</t>
  </si>
  <si>
    <t>Přesun hmot pro pozemní komunikace s krytem z kamene, monolitickým betonovým nebo živičným</t>
  </si>
  <si>
    <t>931743689</t>
  </si>
  <si>
    <t>1.2 - Etapa 1 - sanace pláně se souhlasem investora</t>
  </si>
  <si>
    <t>1667450722</t>
  </si>
  <si>
    <t>případná sanace pláně se souhlasem investora</t>
  </si>
  <si>
    <t>"případná sanace pláně v místě chodníku tl.0,2 m a ploše 150,0 m2 =" 0,2 * 15,0</t>
  </si>
  <si>
    <t>1282194011</t>
  </si>
  <si>
    <t>"ztížená vykopávka v blízkosti inženýrských sítí cca 50% =" 0,5 * 3,0</t>
  </si>
  <si>
    <t>1868000558</t>
  </si>
  <si>
    <t>"případná sanace pláně v místě chodníku =" 3,0</t>
  </si>
  <si>
    <t>336834459</t>
  </si>
  <si>
    <t>"případná sanace pláně v místě chodníku =" 1,65 * 3,0</t>
  </si>
  <si>
    <t>-1947248347</t>
  </si>
  <si>
    <t>"případná sanace pláně v místě chodníku =" 15,0</t>
  </si>
  <si>
    <t>564561111.1</t>
  </si>
  <si>
    <t>Zřízení podsypu nebo podkladu ze sypaniny tl 200 mm</t>
  </si>
  <si>
    <t>-586937410</t>
  </si>
  <si>
    <t>včetně nákupu a dovozu vhodného materiálu frakce 0-90</t>
  </si>
  <si>
    <t>919726121</t>
  </si>
  <si>
    <t>Geotextilie pro ochranu, separaci a filtraci netkaná měrná hmotnost do 200 g/m2</t>
  </si>
  <si>
    <t>13025966</t>
  </si>
  <si>
    <t>-1208917813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</si>
</sst>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10" t="s">
        <v>16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9"/>
      <c r="AQ5" s="31"/>
      <c r="BE5" s="30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12" t="s">
        <v>19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9"/>
      <c r="AQ6" s="31"/>
      <c r="BE6" s="309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09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09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09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09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0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09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09"/>
      <c r="BS13" s="24" t="s">
        <v>8</v>
      </c>
    </row>
    <row r="14" spans="2:71" ht="15">
      <c r="B14" s="28"/>
      <c r="C14" s="29"/>
      <c r="D14" s="29"/>
      <c r="E14" s="313" t="s">
        <v>34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0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09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09"/>
      <c r="BS16" s="24" t="s">
        <v>37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39</v>
      </c>
      <c r="AO17" s="29"/>
      <c r="AP17" s="29"/>
      <c r="AQ17" s="31"/>
      <c r="BE17" s="30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09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09"/>
      <c r="BS19" s="24" t="s">
        <v>8</v>
      </c>
    </row>
    <row r="20" spans="2:71" ht="16.5" customHeight="1">
      <c r="B20" s="28"/>
      <c r="C20" s="29"/>
      <c r="D20" s="29"/>
      <c r="E20" s="315" t="s">
        <v>21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9"/>
      <c r="AP20" s="29"/>
      <c r="AQ20" s="31"/>
      <c r="BE20" s="309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0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09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16">
        <f>ROUND(AG51,2)</f>
        <v>0</v>
      </c>
      <c r="AL23" s="317"/>
      <c r="AM23" s="317"/>
      <c r="AN23" s="317"/>
      <c r="AO23" s="317"/>
      <c r="AP23" s="42"/>
      <c r="AQ23" s="45"/>
      <c r="BE23" s="30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0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18" t="s">
        <v>42</v>
      </c>
      <c r="M25" s="318"/>
      <c r="N25" s="318"/>
      <c r="O25" s="318"/>
      <c r="P25" s="42"/>
      <c r="Q25" s="42"/>
      <c r="R25" s="42"/>
      <c r="S25" s="42"/>
      <c r="T25" s="42"/>
      <c r="U25" s="42"/>
      <c r="V25" s="42"/>
      <c r="W25" s="318" t="s">
        <v>43</v>
      </c>
      <c r="X25" s="318"/>
      <c r="Y25" s="318"/>
      <c r="Z25" s="318"/>
      <c r="AA25" s="318"/>
      <c r="AB25" s="318"/>
      <c r="AC25" s="318"/>
      <c r="AD25" s="318"/>
      <c r="AE25" s="318"/>
      <c r="AF25" s="42"/>
      <c r="AG25" s="42"/>
      <c r="AH25" s="42"/>
      <c r="AI25" s="42"/>
      <c r="AJ25" s="42"/>
      <c r="AK25" s="318" t="s">
        <v>44</v>
      </c>
      <c r="AL25" s="318"/>
      <c r="AM25" s="318"/>
      <c r="AN25" s="318"/>
      <c r="AO25" s="318"/>
      <c r="AP25" s="42"/>
      <c r="AQ25" s="45"/>
      <c r="BE25" s="309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01">
        <v>0.21</v>
      </c>
      <c r="M26" s="302"/>
      <c r="N26" s="302"/>
      <c r="O26" s="302"/>
      <c r="P26" s="48"/>
      <c r="Q26" s="48"/>
      <c r="R26" s="48"/>
      <c r="S26" s="48"/>
      <c r="T26" s="48"/>
      <c r="U26" s="48"/>
      <c r="V26" s="48"/>
      <c r="W26" s="303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8"/>
      <c r="AG26" s="48"/>
      <c r="AH26" s="48"/>
      <c r="AI26" s="48"/>
      <c r="AJ26" s="48"/>
      <c r="AK26" s="303">
        <f>ROUND(AV51,2)</f>
        <v>0</v>
      </c>
      <c r="AL26" s="302"/>
      <c r="AM26" s="302"/>
      <c r="AN26" s="302"/>
      <c r="AO26" s="302"/>
      <c r="AP26" s="48"/>
      <c r="AQ26" s="50"/>
      <c r="BE26" s="309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01">
        <v>0.15</v>
      </c>
      <c r="M27" s="302"/>
      <c r="N27" s="302"/>
      <c r="O27" s="302"/>
      <c r="P27" s="48"/>
      <c r="Q27" s="48"/>
      <c r="R27" s="48"/>
      <c r="S27" s="48"/>
      <c r="T27" s="48"/>
      <c r="U27" s="48"/>
      <c r="V27" s="48"/>
      <c r="W27" s="303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8"/>
      <c r="AG27" s="48"/>
      <c r="AH27" s="48"/>
      <c r="AI27" s="48"/>
      <c r="AJ27" s="48"/>
      <c r="AK27" s="303">
        <f>ROUND(AW51,2)</f>
        <v>0</v>
      </c>
      <c r="AL27" s="302"/>
      <c r="AM27" s="302"/>
      <c r="AN27" s="302"/>
      <c r="AO27" s="302"/>
      <c r="AP27" s="48"/>
      <c r="AQ27" s="50"/>
      <c r="BE27" s="309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01">
        <v>0.21</v>
      </c>
      <c r="M28" s="302"/>
      <c r="N28" s="302"/>
      <c r="O28" s="302"/>
      <c r="P28" s="48"/>
      <c r="Q28" s="48"/>
      <c r="R28" s="48"/>
      <c r="S28" s="48"/>
      <c r="T28" s="48"/>
      <c r="U28" s="48"/>
      <c r="V28" s="48"/>
      <c r="W28" s="303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8"/>
      <c r="AG28" s="48"/>
      <c r="AH28" s="48"/>
      <c r="AI28" s="48"/>
      <c r="AJ28" s="48"/>
      <c r="AK28" s="303">
        <v>0</v>
      </c>
      <c r="AL28" s="302"/>
      <c r="AM28" s="302"/>
      <c r="AN28" s="302"/>
      <c r="AO28" s="302"/>
      <c r="AP28" s="48"/>
      <c r="AQ28" s="50"/>
      <c r="BE28" s="309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01">
        <v>0.15</v>
      </c>
      <c r="M29" s="302"/>
      <c r="N29" s="302"/>
      <c r="O29" s="302"/>
      <c r="P29" s="48"/>
      <c r="Q29" s="48"/>
      <c r="R29" s="48"/>
      <c r="S29" s="48"/>
      <c r="T29" s="48"/>
      <c r="U29" s="48"/>
      <c r="V29" s="48"/>
      <c r="W29" s="303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8"/>
      <c r="AG29" s="48"/>
      <c r="AH29" s="48"/>
      <c r="AI29" s="48"/>
      <c r="AJ29" s="48"/>
      <c r="AK29" s="303">
        <v>0</v>
      </c>
      <c r="AL29" s="302"/>
      <c r="AM29" s="302"/>
      <c r="AN29" s="302"/>
      <c r="AO29" s="302"/>
      <c r="AP29" s="48"/>
      <c r="AQ29" s="50"/>
      <c r="BE29" s="309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01">
        <v>0</v>
      </c>
      <c r="M30" s="302"/>
      <c r="N30" s="302"/>
      <c r="O30" s="302"/>
      <c r="P30" s="48"/>
      <c r="Q30" s="48"/>
      <c r="R30" s="48"/>
      <c r="S30" s="48"/>
      <c r="T30" s="48"/>
      <c r="U30" s="48"/>
      <c r="V30" s="48"/>
      <c r="W30" s="303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8"/>
      <c r="AG30" s="48"/>
      <c r="AH30" s="48"/>
      <c r="AI30" s="48"/>
      <c r="AJ30" s="48"/>
      <c r="AK30" s="303">
        <v>0</v>
      </c>
      <c r="AL30" s="302"/>
      <c r="AM30" s="302"/>
      <c r="AN30" s="302"/>
      <c r="AO30" s="302"/>
      <c r="AP30" s="48"/>
      <c r="AQ30" s="50"/>
      <c r="BE30" s="30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09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04" t="s">
        <v>53</v>
      </c>
      <c r="Y32" s="305"/>
      <c r="Z32" s="305"/>
      <c r="AA32" s="305"/>
      <c r="AB32" s="305"/>
      <c r="AC32" s="53"/>
      <c r="AD32" s="53"/>
      <c r="AE32" s="53"/>
      <c r="AF32" s="53"/>
      <c r="AG32" s="53"/>
      <c r="AH32" s="53"/>
      <c r="AI32" s="53"/>
      <c r="AJ32" s="53"/>
      <c r="AK32" s="306">
        <f>SUM(AK23:AK30)</f>
        <v>0</v>
      </c>
      <c r="AL32" s="305"/>
      <c r="AM32" s="305"/>
      <c r="AN32" s="305"/>
      <c r="AO32" s="307"/>
      <c r="AP32" s="51"/>
      <c r="AQ32" s="55"/>
      <c r="BE32" s="30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1156-1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287" t="str">
        <f>K6</f>
        <v>Oprava chodníků a ploch SPC, Krnov - 1.etapa</v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Krnov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289" t="str">
        <f>IF(AN8="","",AN8)</f>
        <v>12. 6. 2018</v>
      </c>
      <c r="AN44" s="28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Krnov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290" t="str">
        <f>IF(E17="","",E17)</f>
        <v>UDI MORAVA s.r.o.</v>
      </c>
      <c r="AN46" s="290"/>
      <c r="AO46" s="290"/>
      <c r="AP46" s="290"/>
      <c r="AQ46" s="63"/>
      <c r="AR46" s="61"/>
      <c r="AS46" s="291" t="s">
        <v>55</v>
      </c>
      <c r="AT46" s="29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293"/>
      <c r="AT47" s="29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295"/>
      <c r="AT48" s="29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297" t="s">
        <v>56</v>
      </c>
      <c r="D49" s="298"/>
      <c r="E49" s="298"/>
      <c r="F49" s="298"/>
      <c r="G49" s="298"/>
      <c r="H49" s="79"/>
      <c r="I49" s="299" t="s">
        <v>57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58</v>
      </c>
      <c r="AH49" s="298"/>
      <c r="AI49" s="298"/>
      <c r="AJ49" s="298"/>
      <c r="AK49" s="298"/>
      <c r="AL49" s="298"/>
      <c r="AM49" s="298"/>
      <c r="AN49" s="299" t="s">
        <v>59</v>
      </c>
      <c r="AO49" s="298"/>
      <c r="AP49" s="298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277">
        <f>ROUND(AG52+AG53,2)</f>
        <v>0</v>
      </c>
      <c r="AH51" s="277"/>
      <c r="AI51" s="277"/>
      <c r="AJ51" s="277"/>
      <c r="AK51" s="277"/>
      <c r="AL51" s="277"/>
      <c r="AM51" s="277"/>
      <c r="AN51" s="278">
        <f>SUM(AG51,AT51)</f>
        <v>0</v>
      </c>
      <c r="AO51" s="278"/>
      <c r="AP51" s="278"/>
      <c r="AQ51" s="89" t="s">
        <v>21</v>
      </c>
      <c r="AR51" s="71"/>
      <c r="AS51" s="90">
        <f>ROUND(AS52+AS53,2)</f>
        <v>0</v>
      </c>
      <c r="AT51" s="91">
        <f>ROUND(SUM(AV51:AW51),2)</f>
        <v>0</v>
      </c>
      <c r="AU51" s="92">
        <f>ROUND(AU52+AU53,5)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ROUND(AZ52+AZ53,2)</f>
        <v>0</v>
      </c>
      <c r="BA51" s="91">
        <f>ROUND(BA52+BA53,2)</f>
        <v>0</v>
      </c>
      <c r="BB51" s="91">
        <f>ROUND(BB52+BB53,2)</f>
        <v>0</v>
      </c>
      <c r="BC51" s="91">
        <f>ROUND(BC52+BC53,2)</f>
        <v>0</v>
      </c>
      <c r="BD51" s="93">
        <f>ROUND(BD52+BD53,2)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21</v>
      </c>
    </row>
    <row r="52" spans="1:91" s="5" customFormat="1" ht="16.5" customHeight="1">
      <c r="A52" s="96" t="s">
        <v>79</v>
      </c>
      <c r="B52" s="97"/>
      <c r="C52" s="98"/>
      <c r="D52" s="285" t="s">
        <v>75</v>
      </c>
      <c r="E52" s="285"/>
      <c r="F52" s="285"/>
      <c r="G52" s="285"/>
      <c r="H52" s="285"/>
      <c r="I52" s="99"/>
      <c r="J52" s="285" t="s">
        <v>80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3">
        <f>'0 - Ostatní a vedlejší ná...'!J27</f>
        <v>0</v>
      </c>
      <c r="AH52" s="284"/>
      <c r="AI52" s="284"/>
      <c r="AJ52" s="284"/>
      <c r="AK52" s="284"/>
      <c r="AL52" s="284"/>
      <c r="AM52" s="284"/>
      <c r="AN52" s="283">
        <f>SUM(AG52,AT52)</f>
        <v>0</v>
      </c>
      <c r="AO52" s="284"/>
      <c r="AP52" s="284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'0 - Ostatní a vedlejší ná...'!P78</f>
        <v>0</v>
      </c>
      <c r="AV52" s="103">
        <f>'0 - Ostatní a vedlejší ná...'!J30</f>
        <v>0</v>
      </c>
      <c r="AW52" s="103">
        <f>'0 - Ostatní a vedlejší ná...'!J31</f>
        <v>0</v>
      </c>
      <c r="AX52" s="103">
        <f>'0 - Ostatní a vedlejší ná...'!J32</f>
        <v>0</v>
      </c>
      <c r="AY52" s="103">
        <f>'0 - Ostatní a vedlejší ná...'!J33</f>
        <v>0</v>
      </c>
      <c r="AZ52" s="103">
        <f>'0 - Ostatní a vedlejší ná...'!F30</f>
        <v>0</v>
      </c>
      <c r="BA52" s="103">
        <f>'0 - Ostatní a vedlejší ná...'!F31</f>
        <v>0</v>
      </c>
      <c r="BB52" s="103">
        <f>'0 - Ostatní a vedlejší ná...'!F32</f>
        <v>0</v>
      </c>
      <c r="BC52" s="103">
        <f>'0 - Ostatní a vedlejší ná...'!F33</f>
        <v>0</v>
      </c>
      <c r="BD52" s="105">
        <f>'0 - Ostatní a vedlejší ná...'!F34</f>
        <v>0</v>
      </c>
      <c r="BT52" s="106" t="s">
        <v>82</v>
      </c>
      <c r="BV52" s="106" t="s">
        <v>77</v>
      </c>
      <c r="BW52" s="106" t="s">
        <v>83</v>
      </c>
      <c r="BX52" s="106" t="s">
        <v>7</v>
      </c>
      <c r="CL52" s="106" t="s">
        <v>21</v>
      </c>
      <c r="CM52" s="106" t="s">
        <v>84</v>
      </c>
    </row>
    <row r="53" spans="2:91" s="5" customFormat="1" ht="31.5" customHeight="1">
      <c r="B53" s="97"/>
      <c r="C53" s="98"/>
      <c r="D53" s="285" t="s">
        <v>82</v>
      </c>
      <c r="E53" s="285"/>
      <c r="F53" s="285"/>
      <c r="G53" s="285"/>
      <c r="H53" s="285"/>
      <c r="I53" s="99"/>
      <c r="J53" s="285" t="s">
        <v>85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6">
        <f>ROUND(SUM(AG54:AG55),2)</f>
        <v>0</v>
      </c>
      <c r="AH53" s="284"/>
      <c r="AI53" s="284"/>
      <c r="AJ53" s="284"/>
      <c r="AK53" s="284"/>
      <c r="AL53" s="284"/>
      <c r="AM53" s="284"/>
      <c r="AN53" s="283">
        <f>SUM(AG53,AT53)</f>
        <v>0</v>
      </c>
      <c r="AO53" s="284"/>
      <c r="AP53" s="284"/>
      <c r="AQ53" s="100" t="s">
        <v>81</v>
      </c>
      <c r="AR53" s="101"/>
      <c r="AS53" s="102">
        <f>ROUND(SUM(AS54:AS55),2)</f>
        <v>0</v>
      </c>
      <c r="AT53" s="103">
        <f>ROUND(SUM(AV53:AW53),2)</f>
        <v>0</v>
      </c>
      <c r="AU53" s="104">
        <f>ROUND(SUM(AU54:AU55),5)</f>
        <v>0</v>
      </c>
      <c r="AV53" s="103">
        <f>ROUND(AZ53*L26,2)</f>
        <v>0</v>
      </c>
      <c r="AW53" s="103">
        <f>ROUND(BA53*L27,2)</f>
        <v>0</v>
      </c>
      <c r="AX53" s="103">
        <f>ROUND(BB53*L26,2)</f>
        <v>0</v>
      </c>
      <c r="AY53" s="103">
        <f>ROUND(BC53*L27,2)</f>
        <v>0</v>
      </c>
      <c r="AZ53" s="103">
        <f>ROUND(SUM(AZ54:AZ55),2)</f>
        <v>0</v>
      </c>
      <c r="BA53" s="103">
        <f>ROUND(SUM(BA54:BA55),2)</f>
        <v>0</v>
      </c>
      <c r="BB53" s="103">
        <f>ROUND(SUM(BB54:BB55),2)</f>
        <v>0</v>
      </c>
      <c r="BC53" s="103">
        <f>ROUND(SUM(BC54:BC55),2)</f>
        <v>0</v>
      </c>
      <c r="BD53" s="105">
        <f>ROUND(SUM(BD54:BD55),2)</f>
        <v>0</v>
      </c>
      <c r="BS53" s="106" t="s">
        <v>74</v>
      </c>
      <c r="BT53" s="106" t="s">
        <v>82</v>
      </c>
      <c r="BU53" s="106" t="s">
        <v>76</v>
      </c>
      <c r="BV53" s="106" t="s">
        <v>77</v>
      </c>
      <c r="BW53" s="106" t="s">
        <v>86</v>
      </c>
      <c r="BX53" s="106" t="s">
        <v>7</v>
      </c>
      <c r="CL53" s="106" t="s">
        <v>21</v>
      </c>
      <c r="CM53" s="106" t="s">
        <v>84</v>
      </c>
    </row>
    <row r="54" spans="1:90" s="6" customFormat="1" ht="16.5" customHeight="1">
      <c r="A54" s="96" t="s">
        <v>79</v>
      </c>
      <c r="B54" s="107"/>
      <c r="C54" s="108"/>
      <c r="D54" s="108"/>
      <c r="E54" s="282" t="s">
        <v>87</v>
      </c>
      <c r="F54" s="282"/>
      <c r="G54" s="282"/>
      <c r="H54" s="282"/>
      <c r="I54" s="282"/>
      <c r="J54" s="108"/>
      <c r="K54" s="282" t="s">
        <v>88</v>
      </c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0">
        <f>'1.1 - Etapa 1'!J29</f>
        <v>0</v>
      </c>
      <c r="AH54" s="281"/>
      <c r="AI54" s="281"/>
      <c r="AJ54" s="281"/>
      <c r="AK54" s="281"/>
      <c r="AL54" s="281"/>
      <c r="AM54" s="281"/>
      <c r="AN54" s="280">
        <f>SUM(AG54,AT54)</f>
        <v>0</v>
      </c>
      <c r="AO54" s="281"/>
      <c r="AP54" s="281"/>
      <c r="AQ54" s="109" t="s">
        <v>89</v>
      </c>
      <c r="AR54" s="110"/>
      <c r="AS54" s="111">
        <v>0</v>
      </c>
      <c r="AT54" s="112">
        <f>ROUND(SUM(AV54:AW54),2)</f>
        <v>0</v>
      </c>
      <c r="AU54" s="113">
        <f>'1.1 - Etapa 1'!P90</f>
        <v>0</v>
      </c>
      <c r="AV54" s="112">
        <f>'1.1 - Etapa 1'!J32</f>
        <v>0</v>
      </c>
      <c r="AW54" s="112">
        <f>'1.1 - Etapa 1'!J33</f>
        <v>0</v>
      </c>
      <c r="AX54" s="112">
        <f>'1.1 - Etapa 1'!J34</f>
        <v>0</v>
      </c>
      <c r="AY54" s="112">
        <f>'1.1 - Etapa 1'!J35</f>
        <v>0</v>
      </c>
      <c r="AZ54" s="112">
        <f>'1.1 - Etapa 1'!F32</f>
        <v>0</v>
      </c>
      <c r="BA54" s="112">
        <f>'1.1 - Etapa 1'!F33</f>
        <v>0</v>
      </c>
      <c r="BB54" s="112">
        <f>'1.1 - Etapa 1'!F34</f>
        <v>0</v>
      </c>
      <c r="BC54" s="112">
        <f>'1.1 - Etapa 1'!F35</f>
        <v>0</v>
      </c>
      <c r="BD54" s="114">
        <f>'1.1 - Etapa 1'!F36</f>
        <v>0</v>
      </c>
      <c r="BT54" s="115" t="s">
        <v>84</v>
      </c>
      <c r="BV54" s="115" t="s">
        <v>77</v>
      </c>
      <c r="BW54" s="115" t="s">
        <v>90</v>
      </c>
      <c r="BX54" s="115" t="s">
        <v>86</v>
      </c>
      <c r="CL54" s="115" t="s">
        <v>21</v>
      </c>
    </row>
    <row r="55" spans="1:90" s="6" customFormat="1" ht="28.5" customHeight="1">
      <c r="A55" s="96" t="s">
        <v>79</v>
      </c>
      <c r="B55" s="107"/>
      <c r="C55" s="108"/>
      <c r="D55" s="108"/>
      <c r="E55" s="282" t="s">
        <v>91</v>
      </c>
      <c r="F55" s="282"/>
      <c r="G55" s="282"/>
      <c r="H55" s="282"/>
      <c r="I55" s="282"/>
      <c r="J55" s="108"/>
      <c r="K55" s="282" t="s">
        <v>92</v>
      </c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0">
        <f>'1.2 - Etapa 1 - sanace pl...'!J29</f>
        <v>0</v>
      </c>
      <c r="AH55" s="281"/>
      <c r="AI55" s="281"/>
      <c r="AJ55" s="281"/>
      <c r="AK55" s="281"/>
      <c r="AL55" s="281"/>
      <c r="AM55" s="281"/>
      <c r="AN55" s="280">
        <f>SUM(AG55,AT55)</f>
        <v>0</v>
      </c>
      <c r="AO55" s="281"/>
      <c r="AP55" s="281"/>
      <c r="AQ55" s="109" t="s">
        <v>89</v>
      </c>
      <c r="AR55" s="110"/>
      <c r="AS55" s="116">
        <v>0</v>
      </c>
      <c r="AT55" s="117">
        <f>ROUND(SUM(AV55:AW55),2)</f>
        <v>0</v>
      </c>
      <c r="AU55" s="118">
        <f>'1.2 - Etapa 1 - sanace pl...'!P87</f>
        <v>0</v>
      </c>
      <c r="AV55" s="117">
        <f>'1.2 - Etapa 1 - sanace pl...'!J32</f>
        <v>0</v>
      </c>
      <c r="AW55" s="117">
        <f>'1.2 - Etapa 1 - sanace pl...'!J33</f>
        <v>0</v>
      </c>
      <c r="AX55" s="117">
        <f>'1.2 - Etapa 1 - sanace pl...'!J34</f>
        <v>0</v>
      </c>
      <c r="AY55" s="117">
        <f>'1.2 - Etapa 1 - sanace pl...'!J35</f>
        <v>0</v>
      </c>
      <c r="AZ55" s="117">
        <f>'1.2 - Etapa 1 - sanace pl...'!F32</f>
        <v>0</v>
      </c>
      <c r="BA55" s="117">
        <f>'1.2 - Etapa 1 - sanace pl...'!F33</f>
        <v>0</v>
      </c>
      <c r="BB55" s="117">
        <f>'1.2 - Etapa 1 - sanace pl...'!F34</f>
        <v>0</v>
      </c>
      <c r="BC55" s="117">
        <f>'1.2 - Etapa 1 - sanace pl...'!F35</f>
        <v>0</v>
      </c>
      <c r="BD55" s="119">
        <f>'1.2 - Etapa 1 - sanace pl...'!F36</f>
        <v>0</v>
      </c>
      <c r="BT55" s="115" t="s">
        <v>84</v>
      </c>
      <c r="BV55" s="115" t="s">
        <v>77</v>
      </c>
      <c r="BW55" s="115" t="s">
        <v>93</v>
      </c>
      <c r="BX55" s="115" t="s">
        <v>86</v>
      </c>
      <c r="CL55" s="115" t="s">
        <v>21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vFZuX4wJcQ0kCjIc9jjWPPF1HBhrbKta7WqYkR3WP5J06AZ1ckZydKYIAL97rExw7I+Ipoj9qrAJXX/xb+3QwQ==" saltValue="hDhT3hsw9KtsJNHDeGAhPujkDNn9iB8Ue770WJJqimJete0Y06F7w9tjTLQfDI7XjL25KPUoxnzi4qwYN0CFkA==" spinCount="100000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E54:I54"/>
    <mergeCell ref="K54:AF54"/>
    <mergeCell ref="AN55:AP55"/>
    <mergeCell ref="AG55:AM55"/>
    <mergeCell ref="E55:I55"/>
    <mergeCell ref="K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0 - Ostatní a vedlejší ná...'!C2" display="/"/>
    <hyperlink ref="A54" location="'1.1 - Etapa 1'!C2" display="/"/>
    <hyperlink ref="A55" location="'1.2 - Etapa 1 - sanace p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94</v>
      </c>
      <c r="G1" s="323" t="s">
        <v>95</v>
      </c>
      <c r="H1" s="323"/>
      <c r="I1" s="124"/>
      <c r="J1" s="123" t="s">
        <v>96</v>
      </c>
      <c r="K1" s="122" t="s">
        <v>97</v>
      </c>
      <c r="L1" s="123" t="s">
        <v>98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24" t="str">
        <f>'Rekapitulace stavby'!K6</f>
        <v>Oprava chodníků a ploch SPC, Krnov - 1.etapa</v>
      </c>
      <c r="F7" s="325"/>
      <c r="G7" s="325"/>
      <c r="H7" s="325"/>
      <c r="I7" s="126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26" t="s">
        <v>101</v>
      </c>
      <c r="F9" s="327"/>
      <c r="G9" s="327"/>
      <c r="H9" s="327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8" t="s">
        <v>25</v>
      </c>
      <c r="J12" s="129" t="str">
        <f>'Rekapitulace stavby'!AN8</f>
        <v>12. 6. 2018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8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8" t="s">
        <v>31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28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28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31</v>
      </c>
      <c r="J21" s="35" t="s">
        <v>39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27"/>
      <c r="J23" s="42"/>
      <c r="K23" s="45"/>
    </row>
    <row r="24" spans="2:11" s="7" customFormat="1" ht="16.5" customHeight="1">
      <c r="B24" s="130"/>
      <c r="C24" s="131"/>
      <c r="D24" s="131"/>
      <c r="E24" s="315" t="s">
        <v>21</v>
      </c>
      <c r="F24" s="315"/>
      <c r="G24" s="315"/>
      <c r="H24" s="315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41</v>
      </c>
      <c r="E27" s="42"/>
      <c r="F27" s="42"/>
      <c r="G27" s="42"/>
      <c r="H27" s="42"/>
      <c r="I27" s="127"/>
      <c r="J27" s="137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38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9">
        <f>ROUND(SUM(BE78:BE104),2)</f>
        <v>0</v>
      </c>
      <c r="G30" s="42"/>
      <c r="H30" s="42"/>
      <c r="I30" s="140">
        <v>0.21</v>
      </c>
      <c r="J30" s="139">
        <f>ROUND(ROUND((SUM(BE78:BE104)),2)*I30,2)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9">
        <f>ROUND(SUM(BF78:BF104),2)</f>
        <v>0</v>
      </c>
      <c r="G31" s="42"/>
      <c r="H31" s="42"/>
      <c r="I31" s="140">
        <v>0.15</v>
      </c>
      <c r="J31" s="139">
        <f>ROUND(ROUND((SUM(BF78:BF104)),2)*I31,2)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9">
        <f>ROUND(SUM(BG78:BG104),2)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9">
        <f>ROUND(SUM(BH78:BH104),2)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ROUND(SUM(BI78:BI104),2)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51</v>
      </c>
      <c r="E36" s="79"/>
      <c r="F36" s="79"/>
      <c r="G36" s="143" t="s">
        <v>52</v>
      </c>
      <c r="H36" s="144" t="s">
        <v>53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102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6.5" customHeight="1">
      <c r="B45" s="41"/>
      <c r="C45" s="42"/>
      <c r="D45" s="42"/>
      <c r="E45" s="324" t="str">
        <f>E7</f>
        <v>Oprava chodníků a ploch SPC, Krnov - 1.etapa</v>
      </c>
      <c r="F45" s="325"/>
      <c r="G45" s="325"/>
      <c r="H45" s="325"/>
      <c r="I45" s="127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7.25" customHeight="1">
      <c r="B47" s="41"/>
      <c r="C47" s="42"/>
      <c r="D47" s="42"/>
      <c r="E47" s="326" t="str">
        <f>E9</f>
        <v>0 - Ostatní a vedlejší náklady</v>
      </c>
      <c r="F47" s="327"/>
      <c r="G47" s="327"/>
      <c r="H47" s="327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Krnov</v>
      </c>
      <c r="G49" s="42"/>
      <c r="H49" s="42"/>
      <c r="I49" s="128" t="s">
        <v>25</v>
      </c>
      <c r="J49" s="129" t="str">
        <f>IF(J12="","",J12)</f>
        <v>12. 6. 2018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Město Krnov</v>
      </c>
      <c r="G51" s="42"/>
      <c r="H51" s="42"/>
      <c r="I51" s="128" t="s">
        <v>35</v>
      </c>
      <c r="J51" s="315" t="str">
        <f>E21</f>
        <v>UDI MORAVA s.r.o.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7"/>
      <c r="J52" s="319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103</v>
      </c>
      <c r="D54" s="141"/>
      <c r="E54" s="141"/>
      <c r="F54" s="141"/>
      <c r="G54" s="141"/>
      <c r="H54" s="141"/>
      <c r="I54" s="154"/>
      <c r="J54" s="155" t="s">
        <v>104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105</v>
      </c>
      <c r="D56" s="42"/>
      <c r="E56" s="42"/>
      <c r="F56" s="42"/>
      <c r="G56" s="42"/>
      <c r="H56" s="42"/>
      <c r="I56" s="127"/>
      <c r="J56" s="137">
        <f>J78</f>
        <v>0</v>
      </c>
      <c r="K56" s="45"/>
      <c r="AU56" s="24" t="s">
        <v>106</v>
      </c>
    </row>
    <row r="57" spans="2:11" s="8" customFormat="1" ht="24.95" customHeight="1">
      <c r="B57" s="158"/>
      <c r="C57" s="159"/>
      <c r="D57" s="160" t="s">
        <v>107</v>
      </c>
      <c r="E57" s="161"/>
      <c r="F57" s="161"/>
      <c r="G57" s="161"/>
      <c r="H57" s="161"/>
      <c r="I57" s="162"/>
      <c r="J57" s="163">
        <f>J79</f>
        <v>0</v>
      </c>
      <c r="K57" s="164"/>
    </row>
    <row r="58" spans="2:11" s="8" customFormat="1" ht="24.95" customHeight="1">
      <c r="B58" s="158"/>
      <c r="C58" s="159"/>
      <c r="D58" s="160" t="s">
        <v>108</v>
      </c>
      <c r="E58" s="161"/>
      <c r="F58" s="161"/>
      <c r="G58" s="161"/>
      <c r="H58" s="161"/>
      <c r="I58" s="162"/>
      <c r="J58" s="163">
        <f>J100</f>
        <v>0</v>
      </c>
      <c r="K58" s="164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48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51"/>
      <c r="J64" s="60"/>
      <c r="K64" s="60"/>
      <c r="L64" s="61"/>
    </row>
    <row r="65" spans="2:12" s="1" customFormat="1" ht="36.95" customHeight="1">
      <c r="B65" s="41"/>
      <c r="C65" s="62" t="s">
        <v>109</v>
      </c>
      <c r="D65" s="63"/>
      <c r="E65" s="63"/>
      <c r="F65" s="63"/>
      <c r="G65" s="63"/>
      <c r="H65" s="63"/>
      <c r="I65" s="165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5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5"/>
      <c r="J67" s="63"/>
      <c r="K67" s="63"/>
      <c r="L67" s="61"/>
    </row>
    <row r="68" spans="2:12" s="1" customFormat="1" ht="16.5" customHeight="1">
      <c r="B68" s="41"/>
      <c r="C68" s="63"/>
      <c r="D68" s="63"/>
      <c r="E68" s="320" t="str">
        <f>E7</f>
        <v>Oprava chodníků a ploch SPC, Krnov - 1.etapa</v>
      </c>
      <c r="F68" s="321"/>
      <c r="G68" s="321"/>
      <c r="H68" s="321"/>
      <c r="I68" s="165"/>
      <c r="J68" s="63"/>
      <c r="K68" s="63"/>
      <c r="L68" s="61"/>
    </row>
    <row r="69" spans="2:12" s="1" customFormat="1" ht="14.45" customHeight="1">
      <c r="B69" s="41"/>
      <c r="C69" s="65" t="s">
        <v>100</v>
      </c>
      <c r="D69" s="63"/>
      <c r="E69" s="63"/>
      <c r="F69" s="63"/>
      <c r="G69" s="63"/>
      <c r="H69" s="63"/>
      <c r="I69" s="165"/>
      <c r="J69" s="63"/>
      <c r="K69" s="63"/>
      <c r="L69" s="61"/>
    </row>
    <row r="70" spans="2:12" s="1" customFormat="1" ht="17.25" customHeight="1">
      <c r="B70" s="41"/>
      <c r="C70" s="63"/>
      <c r="D70" s="63"/>
      <c r="E70" s="287" t="str">
        <f>E9</f>
        <v>0 - Ostatní a vedlejší náklady</v>
      </c>
      <c r="F70" s="322"/>
      <c r="G70" s="322"/>
      <c r="H70" s="322"/>
      <c r="I70" s="16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6" t="str">
        <f>F12</f>
        <v>Krnov</v>
      </c>
      <c r="G72" s="63"/>
      <c r="H72" s="63"/>
      <c r="I72" s="167" t="s">
        <v>25</v>
      </c>
      <c r="J72" s="73" t="str">
        <f>IF(J12="","",J12)</f>
        <v>12. 6. 2018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15">
      <c r="B74" s="41"/>
      <c r="C74" s="65" t="s">
        <v>27</v>
      </c>
      <c r="D74" s="63"/>
      <c r="E74" s="63"/>
      <c r="F74" s="166" t="str">
        <f>E15</f>
        <v>Město Krnov</v>
      </c>
      <c r="G74" s="63"/>
      <c r="H74" s="63"/>
      <c r="I74" s="167" t="s">
        <v>35</v>
      </c>
      <c r="J74" s="166" t="str">
        <f>E21</f>
        <v>UDI MORAVA s.r.o.</v>
      </c>
      <c r="K74" s="63"/>
      <c r="L74" s="61"/>
    </row>
    <row r="75" spans="2:12" s="1" customFormat="1" ht="14.45" customHeight="1">
      <c r="B75" s="41"/>
      <c r="C75" s="65" t="s">
        <v>33</v>
      </c>
      <c r="D75" s="63"/>
      <c r="E75" s="63"/>
      <c r="F75" s="166" t="str">
        <f>IF(E18="","",E18)</f>
        <v/>
      </c>
      <c r="G75" s="63"/>
      <c r="H75" s="63"/>
      <c r="I75" s="165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20" s="9" customFormat="1" ht="29.25" customHeight="1">
      <c r="B77" s="168"/>
      <c r="C77" s="169" t="s">
        <v>110</v>
      </c>
      <c r="D77" s="170" t="s">
        <v>60</v>
      </c>
      <c r="E77" s="170" t="s">
        <v>56</v>
      </c>
      <c r="F77" s="170" t="s">
        <v>111</v>
      </c>
      <c r="G77" s="170" t="s">
        <v>112</v>
      </c>
      <c r="H77" s="170" t="s">
        <v>113</v>
      </c>
      <c r="I77" s="171" t="s">
        <v>114</v>
      </c>
      <c r="J77" s="170" t="s">
        <v>104</v>
      </c>
      <c r="K77" s="172" t="s">
        <v>115</v>
      </c>
      <c r="L77" s="173"/>
      <c r="M77" s="81" t="s">
        <v>116</v>
      </c>
      <c r="N77" s="82" t="s">
        <v>45</v>
      </c>
      <c r="O77" s="82" t="s">
        <v>117</v>
      </c>
      <c r="P77" s="82" t="s">
        <v>118</v>
      </c>
      <c r="Q77" s="82" t="s">
        <v>119</v>
      </c>
      <c r="R77" s="82" t="s">
        <v>120</v>
      </c>
      <c r="S77" s="82" t="s">
        <v>121</v>
      </c>
      <c r="T77" s="83" t="s">
        <v>122</v>
      </c>
    </row>
    <row r="78" spans="2:63" s="1" customFormat="1" ht="29.25" customHeight="1">
      <c r="B78" s="41"/>
      <c r="C78" s="87" t="s">
        <v>105</v>
      </c>
      <c r="D78" s="63"/>
      <c r="E78" s="63"/>
      <c r="F78" s="63"/>
      <c r="G78" s="63"/>
      <c r="H78" s="63"/>
      <c r="I78" s="165"/>
      <c r="J78" s="174">
        <f>BK78</f>
        <v>0</v>
      </c>
      <c r="K78" s="63"/>
      <c r="L78" s="61"/>
      <c r="M78" s="84"/>
      <c r="N78" s="85"/>
      <c r="O78" s="85"/>
      <c r="P78" s="175">
        <f>P79+P100</f>
        <v>0</v>
      </c>
      <c r="Q78" s="85"/>
      <c r="R78" s="175">
        <f>R79+R100</f>
        <v>0</v>
      </c>
      <c r="S78" s="85"/>
      <c r="T78" s="176">
        <f>T79+T100</f>
        <v>0</v>
      </c>
      <c r="AT78" s="24" t="s">
        <v>74</v>
      </c>
      <c r="AU78" s="24" t="s">
        <v>106</v>
      </c>
      <c r="BK78" s="177">
        <f>BK79+BK100</f>
        <v>0</v>
      </c>
    </row>
    <row r="79" spans="2:63" s="10" customFormat="1" ht="37.35" customHeight="1">
      <c r="B79" s="178"/>
      <c r="C79" s="179"/>
      <c r="D79" s="180" t="s">
        <v>74</v>
      </c>
      <c r="E79" s="181" t="s">
        <v>123</v>
      </c>
      <c r="F79" s="181" t="s">
        <v>124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SUM(P80:P99)</f>
        <v>0</v>
      </c>
      <c r="Q79" s="186"/>
      <c r="R79" s="187">
        <f>SUM(R80:R99)</f>
        <v>0</v>
      </c>
      <c r="S79" s="186"/>
      <c r="T79" s="188">
        <f>SUM(T80:T99)</f>
        <v>0</v>
      </c>
      <c r="AR79" s="189" t="s">
        <v>125</v>
      </c>
      <c r="AT79" s="190" t="s">
        <v>74</v>
      </c>
      <c r="AU79" s="190" t="s">
        <v>75</v>
      </c>
      <c r="AY79" s="189" t="s">
        <v>126</v>
      </c>
      <c r="BK79" s="191">
        <f>SUM(BK80:BK99)</f>
        <v>0</v>
      </c>
    </row>
    <row r="80" spans="2:65" s="1" customFormat="1" ht="16.5" customHeight="1">
      <c r="B80" s="41"/>
      <c r="C80" s="192" t="s">
        <v>82</v>
      </c>
      <c r="D80" s="192" t="s">
        <v>127</v>
      </c>
      <c r="E80" s="193" t="s">
        <v>128</v>
      </c>
      <c r="F80" s="194" t="s">
        <v>129</v>
      </c>
      <c r="G80" s="195" t="s">
        <v>130</v>
      </c>
      <c r="H80" s="196">
        <v>1</v>
      </c>
      <c r="I80" s="197"/>
      <c r="J80" s="198">
        <f>ROUND(I80*H80,2)</f>
        <v>0</v>
      </c>
      <c r="K80" s="194" t="s">
        <v>131</v>
      </c>
      <c r="L80" s="61"/>
      <c r="M80" s="199" t="s">
        <v>21</v>
      </c>
      <c r="N80" s="200" t="s">
        <v>46</v>
      </c>
      <c r="O80" s="42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132</v>
      </c>
      <c r="AT80" s="24" t="s">
        <v>127</v>
      </c>
      <c r="AU80" s="24" t="s">
        <v>82</v>
      </c>
      <c r="AY80" s="24" t="s">
        <v>126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82</v>
      </c>
      <c r="BK80" s="203">
        <f>ROUND(I80*H80,2)</f>
        <v>0</v>
      </c>
      <c r="BL80" s="24" t="s">
        <v>132</v>
      </c>
      <c r="BM80" s="24" t="s">
        <v>133</v>
      </c>
    </row>
    <row r="81" spans="2:47" s="1" customFormat="1" ht="27">
      <c r="B81" s="41"/>
      <c r="C81" s="63"/>
      <c r="D81" s="204" t="s">
        <v>134</v>
      </c>
      <c r="E81" s="63"/>
      <c r="F81" s="205" t="s">
        <v>135</v>
      </c>
      <c r="G81" s="63"/>
      <c r="H81" s="63"/>
      <c r="I81" s="165"/>
      <c r="J81" s="63"/>
      <c r="K81" s="63"/>
      <c r="L81" s="61"/>
      <c r="M81" s="206"/>
      <c r="N81" s="42"/>
      <c r="O81" s="42"/>
      <c r="P81" s="42"/>
      <c r="Q81" s="42"/>
      <c r="R81" s="42"/>
      <c r="S81" s="42"/>
      <c r="T81" s="78"/>
      <c r="AT81" s="24" t="s">
        <v>134</v>
      </c>
      <c r="AU81" s="24" t="s">
        <v>82</v>
      </c>
    </row>
    <row r="82" spans="2:65" s="1" customFormat="1" ht="16.5" customHeight="1">
      <c r="B82" s="41"/>
      <c r="C82" s="192" t="s">
        <v>84</v>
      </c>
      <c r="D82" s="192" t="s">
        <v>127</v>
      </c>
      <c r="E82" s="193" t="s">
        <v>136</v>
      </c>
      <c r="F82" s="194" t="s">
        <v>137</v>
      </c>
      <c r="G82" s="195" t="s">
        <v>130</v>
      </c>
      <c r="H82" s="196">
        <v>1</v>
      </c>
      <c r="I82" s="197"/>
      <c r="J82" s="198">
        <f>ROUND(I82*H82,2)</f>
        <v>0</v>
      </c>
      <c r="K82" s="194" t="s">
        <v>131</v>
      </c>
      <c r="L82" s="61"/>
      <c r="M82" s="199" t="s">
        <v>21</v>
      </c>
      <c r="N82" s="200" t="s">
        <v>46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132</v>
      </c>
      <c r="AT82" s="24" t="s">
        <v>127</v>
      </c>
      <c r="AU82" s="24" t="s">
        <v>82</v>
      </c>
      <c r="AY82" s="24" t="s">
        <v>126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82</v>
      </c>
      <c r="BK82" s="203">
        <f>ROUND(I82*H82,2)</f>
        <v>0</v>
      </c>
      <c r="BL82" s="24" t="s">
        <v>132</v>
      </c>
      <c r="BM82" s="24" t="s">
        <v>138</v>
      </c>
    </row>
    <row r="83" spans="2:65" s="1" customFormat="1" ht="16.5" customHeight="1">
      <c r="B83" s="41"/>
      <c r="C83" s="192" t="s">
        <v>139</v>
      </c>
      <c r="D83" s="192" t="s">
        <v>127</v>
      </c>
      <c r="E83" s="193" t="s">
        <v>140</v>
      </c>
      <c r="F83" s="194" t="s">
        <v>141</v>
      </c>
      <c r="G83" s="195" t="s">
        <v>130</v>
      </c>
      <c r="H83" s="196">
        <v>1</v>
      </c>
      <c r="I83" s="197"/>
      <c r="J83" s="198">
        <f>ROUND(I83*H83,2)</f>
        <v>0</v>
      </c>
      <c r="K83" s="194" t="s">
        <v>131</v>
      </c>
      <c r="L83" s="61"/>
      <c r="M83" s="199" t="s">
        <v>21</v>
      </c>
      <c r="N83" s="200" t="s">
        <v>46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132</v>
      </c>
      <c r="AT83" s="24" t="s">
        <v>127</v>
      </c>
      <c r="AU83" s="24" t="s">
        <v>82</v>
      </c>
      <c r="AY83" s="24" t="s">
        <v>126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82</v>
      </c>
      <c r="BK83" s="203">
        <f>ROUND(I83*H83,2)</f>
        <v>0</v>
      </c>
      <c r="BL83" s="24" t="s">
        <v>132</v>
      </c>
      <c r="BM83" s="24" t="s">
        <v>142</v>
      </c>
    </row>
    <row r="84" spans="2:47" s="1" customFormat="1" ht="27">
      <c r="B84" s="41"/>
      <c r="C84" s="63"/>
      <c r="D84" s="204" t="s">
        <v>134</v>
      </c>
      <c r="E84" s="63"/>
      <c r="F84" s="205" t="s">
        <v>143</v>
      </c>
      <c r="G84" s="63"/>
      <c r="H84" s="63"/>
      <c r="I84" s="165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4" t="s">
        <v>134</v>
      </c>
      <c r="AU84" s="24" t="s">
        <v>82</v>
      </c>
    </row>
    <row r="85" spans="2:65" s="1" customFormat="1" ht="16.5" customHeight="1">
      <c r="B85" s="41"/>
      <c r="C85" s="192" t="s">
        <v>125</v>
      </c>
      <c r="D85" s="192" t="s">
        <v>127</v>
      </c>
      <c r="E85" s="193" t="s">
        <v>144</v>
      </c>
      <c r="F85" s="194" t="s">
        <v>141</v>
      </c>
      <c r="G85" s="195" t="s">
        <v>130</v>
      </c>
      <c r="H85" s="196">
        <v>1</v>
      </c>
      <c r="I85" s="197"/>
      <c r="J85" s="198">
        <f>ROUND(I85*H85,2)</f>
        <v>0</v>
      </c>
      <c r="K85" s="194" t="s">
        <v>131</v>
      </c>
      <c r="L85" s="61"/>
      <c r="M85" s="199" t="s">
        <v>21</v>
      </c>
      <c r="N85" s="200" t="s">
        <v>46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132</v>
      </c>
      <c r="AT85" s="24" t="s">
        <v>127</v>
      </c>
      <c r="AU85" s="24" t="s">
        <v>82</v>
      </c>
      <c r="AY85" s="24" t="s">
        <v>126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82</v>
      </c>
      <c r="BK85" s="203">
        <f>ROUND(I85*H85,2)</f>
        <v>0</v>
      </c>
      <c r="BL85" s="24" t="s">
        <v>132</v>
      </c>
      <c r="BM85" s="24" t="s">
        <v>145</v>
      </c>
    </row>
    <row r="86" spans="2:47" s="1" customFormat="1" ht="27">
      <c r="B86" s="41"/>
      <c r="C86" s="63"/>
      <c r="D86" s="204" t="s">
        <v>134</v>
      </c>
      <c r="E86" s="63"/>
      <c r="F86" s="205" t="s">
        <v>146</v>
      </c>
      <c r="G86" s="63"/>
      <c r="H86" s="63"/>
      <c r="I86" s="165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4" t="s">
        <v>134</v>
      </c>
      <c r="AU86" s="24" t="s">
        <v>82</v>
      </c>
    </row>
    <row r="87" spans="2:65" s="1" customFormat="1" ht="16.5" customHeight="1">
      <c r="B87" s="41"/>
      <c r="C87" s="192" t="s">
        <v>147</v>
      </c>
      <c r="D87" s="192" t="s">
        <v>127</v>
      </c>
      <c r="E87" s="193" t="s">
        <v>148</v>
      </c>
      <c r="F87" s="194" t="s">
        <v>149</v>
      </c>
      <c r="G87" s="195" t="s">
        <v>130</v>
      </c>
      <c r="H87" s="196">
        <v>1</v>
      </c>
      <c r="I87" s="197"/>
      <c r="J87" s="198">
        <f>ROUND(I87*H87,2)</f>
        <v>0</v>
      </c>
      <c r="K87" s="194" t="s">
        <v>131</v>
      </c>
      <c r="L87" s="61"/>
      <c r="M87" s="199" t="s">
        <v>21</v>
      </c>
      <c r="N87" s="200" t="s">
        <v>46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132</v>
      </c>
      <c r="AT87" s="24" t="s">
        <v>127</v>
      </c>
      <c r="AU87" s="24" t="s">
        <v>82</v>
      </c>
      <c r="AY87" s="24" t="s">
        <v>126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82</v>
      </c>
      <c r="BK87" s="203">
        <f>ROUND(I87*H87,2)</f>
        <v>0</v>
      </c>
      <c r="BL87" s="24" t="s">
        <v>132</v>
      </c>
      <c r="BM87" s="24" t="s">
        <v>150</v>
      </c>
    </row>
    <row r="88" spans="2:47" s="1" customFormat="1" ht="27">
      <c r="B88" s="41"/>
      <c r="C88" s="63"/>
      <c r="D88" s="204" t="s">
        <v>134</v>
      </c>
      <c r="E88" s="63"/>
      <c r="F88" s="205" t="s">
        <v>151</v>
      </c>
      <c r="G88" s="63"/>
      <c r="H88" s="63"/>
      <c r="I88" s="165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4" t="s">
        <v>134</v>
      </c>
      <c r="AU88" s="24" t="s">
        <v>82</v>
      </c>
    </row>
    <row r="89" spans="2:65" s="1" customFormat="1" ht="16.5" customHeight="1">
      <c r="B89" s="41"/>
      <c r="C89" s="192" t="s">
        <v>152</v>
      </c>
      <c r="D89" s="192" t="s">
        <v>127</v>
      </c>
      <c r="E89" s="193" t="s">
        <v>153</v>
      </c>
      <c r="F89" s="194" t="s">
        <v>154</v>
      </c>
      <c r="G89" s="195" t="s">
        <v>130</v>
      </c>
      <c r="H89" s="196">
        <v>1</v>
      </c>
      <c r="I89" s="197"/>
      <c r="J89" s="198">
        <f>ROUND(I89*H89,2)</f>
        <v>0</v>
      </c>
      <c r="K89" s="194" t="s">
        <v>131</v>
      </c>
      <c r="L89" s="61"/>
      <c r="M89" s="199" t="s">
        <v>21</v>
      </c>
      <c r="N89" s="200" t="s">
        <v>46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132</v>
      </c>
      <c r="AT89" s="24" t="s">
        <v>127</v>
      </c>
      <c r="AU89" s="24" t="s">
        <v>82</v>
      </c>
      <c r="AY89" s="24" t="s">
        <v>126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82</v>
      </c>
      <c r="BK89" s="203">
        <f>ROUND(I89*H89,2)</f>
        <v>0</v>
      </c>
      <c r="BL89" s="24" t="s">
        <v>132</v>
      </c>
      <c r="BM89" s="24" t="s">
        <v>155</v>
      </c>
    </row>
    <row r="90" spans="2:65" s="1" customFormat="1" ht="16.5" customHeight="1">
      <c r="B90" s="41"/>
      <c r="C90" s="192" t="s">
        <v>156</v>
      </c>
      <c r="D90" s="192" t="s">
        <v>127</v>
      </c>
      <c r="E90" s="193" t="s">
        <v>157</v>
      </c>
      <c r="F90" s="194" t="s">
        <v>158</v>
      </c>
      <c r="G90" s="195" t="s">
        <v>130</v>
      </c>
      <c r="H90" s="196">
        <v>1</v>
      </c>
      <c r="I90" s="197"/>
      <c r="J90" s="198">
        <f>ROUND(I90*H90,2)</f>
        <v>0</v>
      </c>
      <c r="K90" s="194" t="s">
        <v>131</v>
      </c>
      <c r="L90" s="61"/>
      <c r="M90" s="199" t="s">
        <v>21</v>
      </c>
      <c r="N90" s="200" t="s">
        <v>46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132</v>
      </c>
      <c r="AT90" s="24" t="s">
        <v>127</v>
      </c>
      <c r="AU90" s="24" t="s">
        <v>82</v>
      </c>
      <c r="AY90" s="24" t="s">
        <v>126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82</v>
      </c>
      <c r="BK90" s="203">
        <f>ROUND(I90*H90,2)</f>
        <v>0</v>
      </c>
      <c r="BL90" s="24" t="s">
        <v>132</v>
      </c>
      <c r="BM90" s="24" t="s">
        <v>159</v>
      </c>
    </row>
    <row r="91" spans="2:47" s="1" customFormat="1" ht="67.5">
      <c r="B91" s="41"/>
      <c r="C91" s="63"/>
      <c r="D91" s="204" t="s">
        <v>134</v>
      </c>
      <c r="E91" s="63"/>
      <c r="F91" s="205" t="s">
        <v>160</v>
      </c>
      <c r="G91" s="63"/>
      <c r="H91" s="63"/>
      <c r="I91" s="165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4" t="s">
        <v>134</v>
      </c>
      <c r="AU91" s="24" t="s">
        <v>82</v>
      </c>
    </row>
    <row r="92" spans="2:65" s="1" customFormat="1" ht="16.5" customHeight="1">
      <c r="B92" s="41"/>
      <c r="C92" s="192" t="s">
        <v>161</v>
      </c>
      <c r="D92" s="192" t="s">
        <v>127</v>
      </c>
      <c r="E92" s="193" t="s">
        <v>162</v>
      </c>
      <c r="F92" s="194" t="s">
        <v>163</v>
      </c>
      <c r="G92" s="195" t="s">
        <v>130</v>
      </c>
      <c r="H92" s="196">
        <v>1</v>
      </c>
      <c r="I92" s="197"/>
      <c r="J92" s="198">
        <f>ROUND(I92*H92,2)</f>
        <v>0</v>
      </c>
      <c r="K92" s="194" t="s">
        <v>131</v>
      </c>
      <c r="L92" s="61"/>
      <c r="M92" s="199" t="s">
        <v>21</v>
      </c>
      <c r="N92" s="200" t="s">
        <v>46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132</v>
      </c>
      <c r="AT92" s="24" t="s">
        <v>127</v>
      </c>
      <c r="AU92" s="24" t="s">
        <v>82</v>
      </c>
      <c r="AY92" s="24" t="s">
        <v>126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82</v>
      </c>
      <c r="BK92" s="203">
        <f>ROUND(I92*H92,2)</f>
        <v>0</v>
      </c>
      <c r="BL92" s="24" t="s">
        <v>132</v>
      </c>
      <c r="BM92" s="24" t="s">
        <v>164</v>
      </c>
    </row>
    <row r="93" spans="2:47" s="1" customFormat="1" ht="40.5">
      <c r="B93" s="41"/>
      <c r="C93" s="63"/>
      <c r="D93" s="204" t="s">
        <v>134</v>
      </c>
      <c r="E93" s="63"/>
      <c r="F93" s="205" t="s">
        <v>165</v>
      </c>
      <c r="G93" s="63"/>
      <c r="H93" s="63"/>
      <c r="I93" s="165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4" t="s">
        <v>134</v>
      </c>
      <c r="AU93" s="24" t="s">
        <v>82</v>
      </c>
    </row>
    <row r="94" spans="2:65" s="1" customFormat="1" ht="16.5" customHeight="1">
      <c r="B94" s="41"/>
      <c r="C94" s="192" t="s">
        <v>166</v>
      </c>
      <c r="D94" s="192" t="s">
        <v>127</v>
      </c>
      <c r="E94" s="193" t="s">
        <v>167</v>
      </c>
      <c r="F94" s="194" t="s">
        <v>168</v>
      </c>
      <c r="G94" s="195" t="s">
        <v>130</v>
      </c>
      <c r="H94" s="196">
        <v>1</v>
      </c>
      <c r="I94" s="197"/>
      <c r="J94" s="198">
        <f>ROUND(I94*H94,2)</f>
        <v>0</v>
      </c>
      <c r="K94" s="194" t="s">
        <v>131</v>
      </c>
      <c r="L94" s="61"/>
      <c r="M94" s="199" t="s">
        <v>21</v>
      </c>
      <c r="N94" s="200" t="s">
        <v>46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132</v>
      </c>
      <c r="AT94" s="24" t="s">
        <v>127</v>
      </c>
      <c r="AU94" s="24" t="s">
        <v>82</v>
      </c>
      <c r="AY94" s="24" t="s">
        <v>126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82</v>
      </c>
      <c r="BK94" s="203">
        <f>ROUND(I94*H94,2)</f>
        <v>0</v>
      </c>
      <c r="BL94" s="24" t="s">
        <v>132</v>
      </c>
      <c r="BM94" s="24" t="s">
        <v>169</v>
      </c>
    </row>
    <row r="95" spans="2:47" s="1" customFormat="1" ht="67.5">
      <c r="B95" s="41"/>
      <c r="C95" s="63"/>
      <c r="D95" s="204" t="s">
        <v>134</v>
      </c>
      <c r="E95" s="63"/>
      <c r="F95" s="205" t="s">
        <v>170</v>
      </c>
      <c r="G95" s="63"/>
      <c r="H95" s="63"/>
      <c r="I95" s="165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4" t="s">
        <v>134</v>
      </c>
      <c r="AU95" s="24" t="s">
        <v>82</v>
      </c>
    </row>
    <row r="96" spans="2:65" s="1" customFormat="1" ht="16.5" customHeight="1">
      <c r="B96" s="41"/>
      <c r="C96" s="192" t="s">
        <v>171</v>
      </c>
      <c r="D96" s="192" t="s">
        <v>127</v>
      </c>
      <c r="E96" s="193" t="s">
        <v>172</v>
      </c>
      <c r="F96" s="194" t="s">
        <v>173</v>
      </c>
      <c r="G96" s="195" t="s">
        <v>130</v>
      </c>
      <c r="H96" s="196">
        <v>1</v>
      </c>
      <c r="I96" s="197"/>
      <c r="J96" s="198">
        <f>ROUND(I96*H96,2)</f>
        <v>0</v>
      </c>
      <c r="K96" s="194" t="s">
        <v>131</v>
      </c>
      <c r="L96" s="61"/>
      <c r="M96" s="199" t="s">
        <v>21</v>
      </c>
      <c r="N96" s="200" t="s">
        <v>46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132</v>
      </c>
      <c r="AT96" s="24" t="s">
        <v>127</v>
      </c>
      <c r="AU96" s="24" t="s">
        <v>82</v>
      </c>
      <c r="AY96" s="24" t="s">
        <v>126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82</v>
      </c>
      <c r="BK96" s="203">
        <f>ROUND(I96*H96,2)</f>
        <v>0</v>
      </c>
      <c r="BL96" s="24" t="s">
        <v>132</v>
      </c>
      <c r="BM96" s="24" t="s">
        <v>174</v>
      </c>
    </row>
    <row r="97" spans="2:47" s="1" customFormat="1" ht="54">
      <c r="B97" s="41"/>
      <c r="C97" s="63"/>
      <c r="D97" s="204" t="s">
        <v>134</v>
      </c>
      <c r="E97" s="63"/>
      <c r="F97" s="205" t="s">
        <v>175</v>
      </c>
      <c r="G97" s="63"/>
      <c r="H97" s="63"/>
      <c r="I97" s="165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4" t="s">
        <v>134</v>
      </c>
      <c r="AU97" s="24" t="s">
        <v>82</v>
      </c>
    </row>
    <row r="98" spans="2:65" s="1" customFormat="1" ht="16.5" customHeight="1">
      <c r="B98" s="41"/>
      <c r="C98" s="192" t="s">
        <v>176</v>
      </c>
      <c r="D98" s="192" t="s">
        <v>127</v>
      </c>
      <c r="E98" s="193" t="s">
        <v>177</v>
      </c>
      <c r="F98" s="194" t="s">
        <v>178</v>
      </c>
      <c r="G98" s="195" t="s">
        <v>130</v>
      </c>
      <c r="H98" s="196">
        <v>1</v>
      </c>
      <c r="I98" s="197"/>
      <c r="J98" s="198">
        <f>ROUND(I98*H98,2)</f>
        <v>0</v>
      </c>
      <c r="K98" s="194" t="s">
        <v>179</v>
      </c>
      <c r="L98" s="61"/>
      <c r="M98" s="199" t="s">
        <v>21</v>
      </c>
      <c r="N98" s="200" t="s">
        <v>46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132</v>
      </c>
      <c r="AT98" s="24" t="s">
        <v>127</v>
      </c>
      <c r="AU98" s="24" t="s">
        <v>82</v>
      </c>
      <c r="AY98" s="24" t="s">
        <v>126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82</v>
      </c>
      <c r="BK98" s="203">
        <f>ROUND(I98*H98,2)</f>
        <v>0</v>
      </c>
      <c r="BL98" s="24" t="s">
        <v>132</v>
      </c>
      <c r="BM98" s="24" t="s">
        <v>180</v>
      </c>
    </row>
    <row r="99" spans="2:47" s="1" customFormat="1" ht="40.5">
      <c r="B99" s="41"/>
      <c r="C99" s="63"/>
      <c r="D99" s="204" t="s">
        <v>134</v>
      </c>
      <c r="E99" s="63"/>
      <c r="F99" s="205" t="s">
        <v>181</v>
      </c>
      <c r="G99" s="63"/>
      <c r="H99" s="63"/>
      <c r="I99" s="165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4" t="s">
        <v>134</v>
      </c>
      <c r="AU99" s="24" t="s">
        <v>82</v>
      </c>
    </row>
    <row r="100" spans="2:63" s="10" customFormat="1" ht="37.35" customHeight="1">
      <c r="B100" s="178"/>
      <c r="C100" s="179"/>
      <c r="D100" s="180" t="s">
        <v>74</v>
      </c>
      <c r="E100" s="181" t="s">
        <v>182</v>
      </c>
      <c r="F100" s="181" t="s">
        <v>183</v>
      </c>
      <c r="G100" s="179"/>
      <c r="H100" s="179"/>
      <c r="I100" s="182"/>
      <c r="J100" s="183">
        <f>BK100</f>
        <v>0</v>
      </c>
      <c r="K100" s="179"/>
      <c r="L100" s="184"/>
      <c r="M100" s="185"/>
      <c r="N100" s="186"/>
      <c r="O100" s="186"/>
      <c r="P100" s="187">
        <f>SUM(P101:P104)</f>
        <v>0</v>
      </c>
      <c r="Q100" s="186"/>
      <c r="R100" s="187">
        <f>SUM(R101:R104)</f>
        <v>0</v>
      </c>
      <c r="S100" s="186"/>
      <c r="T100" s="188">
        <f>SUM(T101:T104)</f>
        <v>0</v>
      </c>
      <c r="AR100" s="189" t="s">
        <v>147</v>
      </c>
      <c r="AT100" s="190" t="s">
        <v>74</v>
      </c>
      <c r="AU100" s="190" t="s">
        <v>75</v>
      </c>
      <c r="AY100" s="189" t="s">
        <v>126</v>
      </c>
      <c r="BK100" s="191">
        <f>SUM(BK101:BK104)</f>
        <v>0</v>
      </c>
    </row>
    <row r="101" spans="2:65" s="1" customFormat="1" ht="25.5" customHeight="1">
      <c r="B101" s="41"/>
      <c r="C101" s="192" t="s">
        <v>184</v>
      </c>
      <c r="D101" s="192" t="s">
        <v>127</v>
      </c>
      <c r="E101" s="193" t="s">
        <v>185</v>
      </c>
      <c r="F101" s="194" t="s">
        <v>186</v>
      </c>
      <c r="G101" s="195" t="s">
        <v>130</v>
      </c>
      <c r="H101" s="196">
        <v>1</v>
      </c>
      <c r="I101" s="197"/>
      <c r="J101" s="198">
        <f>ROUND(I101*H101,2)</f>
        <v>0</v>
      </c>
      <c r="K101" s="194" t="s">
        <v>131</v>
      </c>
      <c r="L101" s="61"/>
      <c r="M101" s="199" t="s">
        <v>21</v>
      </c>
      <c r="N101" s="200" t="s">
        <v>46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132</v>
      </c>
      <c r="AT101" s="24" t="s">
        <v>127</v>
      </c>
      <c r="AU101" s="24" t="s">
        <v>82</v>
      </c>
      <c r="AY101" s="24" t="s">
        <v>126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82</v>
      </c>
      <c r="BK101" s="203">
        <f>ROUND(I101*H101,2)</f>
        <v>0</v>
      </c>
      <c r="BL101" s="24" t="s">
        <v>132</v>
      </c>
      <c r="BM101" s="24" t="s">
        <v>187</v>
      </c>
    </row>
    <row r="102" spans="2:47" s="1" customFormat="1" ht="27">
      <c r="B102" s="41"/>
      <c r="C102" s="63"/>
      <c r="D102" s="204" t="s">
        <v>134</v>
      </c>
      <c r="E102" s="63"/>
      <c r="F102" s="205" t="s">
        <v>188</v>
      </c>
      <c r="G102" s="63"/>
      <c r="H102" s="63"/>
      <c r="I102" s="165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4" t="s">
        <v>134</v>
      </c>
      <c r="AU102" s="24" t="s">
        <v>82</v>
      </c>
    </row>
    <row r="103" spans="2:65" s="1" customFormat="1" ht="16.5" customHeight="1">
      <c r="B103" s="41"/>
      <c r="C103" s="192" t="s">
        <v>189</v>
      </c>
      <c r="D103" s="192" t="s">
        <v>127</v>
      </c>
      <c r="E103" s="193" t="s">
        <v>190</v>
      </c>
      <c r="F103" s="194" t="s">
        <v>191</v>
      </c>
      <c r="G103" s="195" t="s">
        <v>130</v>
      </c>
      <c r="H103" s="196">
        <v>1</v>
      </c>
      <c r="I103" s="197"/>
      <c r="J103" s="198">
        <f>ROUND(I103*H103,2)</f>
        <v>0</v>
      </c>
      <c r="K103" s="194" t="s">
        <v>131</v>
      </c>
      <c r="L103" s="61"/>
      <c r="M103" s="199" t="s">
        <v>21</v>
      </c>
      <c r="N103" s="200" t="s">
        <v>46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132</v>
      </c>
      <c r="AT103" s="24" t="s">
        <v>127</v>
      </c>
      <c r="AU103" s="24" t="s">
        <v>82</v>
      </c>
      <c r="AY103" s="24" t="s">
        <v>126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82</v>
      </c>
      <c r="BK103" s="203">
        <f>ROUND(I103*H103,2)</f>
        <v>0</v>
      </c>
      <c r="BL103" s="24" t="s">
        <v>132</v>
      </c>
      <c r="BM103" s="24" t="s">
        <v>192</v>
      </c>
    </row>
    <row r="104" spans="2:47" s="1" customFormat="1" ht="27">
      <c r="B104" s="41"/>
      <c r="C104" s="63"/>
      <c r="D104" s="204" t="s">
        <v>134</v>
      </c>
      <c r="E104" s="63"/>
      <c r="F104" s="205" t="s">
        <v>193</v>
      </c>
      <c r="G104" s="63"/>
      <c r="H104" s="63"/>
      <c r="I104" s="165"/>
      <c r="J104" s="63"/>
      <c r="K104" s="63"/>
      <c r="L104" s="61"/>
      <c r="M104" s="207"/>
      <c r="N104" s="208"/>
      <c r="O104" s="208"/>
      <c r="P104" s="208"/>
      <c r="Q104" s="208"/>
      <c r="R104" s="208"/>
      <c r="S104" s="208"/>
      <c r="T104" s="209"/>
      <c r="AT104" s="24" t="s">
        <v>134</v>
      </c>
      <c r="AU104" s="24" t="s">
        <v>82</v>
      </c>
    </row>
    <row r="105" spans="2:12" s="1" customFormat="1" ht="6.95" customHeight="1">
      <c r="B105" s="56"/>
      <c r="C105" s="57"/>
      <c r="D105" s="57"/>
      <c r="E105" s="57"/>
      <c r="F105" s="57"/>
      <c r="G105" s="57"/>
      <c r="H105" s="57"/>
      <c r="I105" s="148"/>
      <c r="J105" s="57"/>
      <c r="K105" s="57"/>
      <c r="L105" s="61"/>
    </row>
  </sheetData>
  <sheetProtection algorithmName="SHA-512" hashValue="kWZc1kasIqOZuJZ7cr52vPy+biLgTq9y3A/tLxYgDtTIVSOQffIqwvmbc7bWGWpjXvN4b6aWgwbeDnhXKhtJ9A==" saltValue="Ws69evVYs0Xv8LAL8fogPv92ggYjoFp5OnYBfm0EP5fjhtt+OfkU/WsLs8unsALDL9w1QzLcHgSMph3lI64WhQ==" spinCount="100000" sheet="1" objects="1" scenarios="1" formatColumns="0" formatRows="0" autoFilter="0"/>
  <autoFilter ref="C77:K104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 topLeftCell="A1">
      <pane ySplit="1" topLeftCell="A225" activePane="bottomLeft" state="frozen"/>
      <selection pane="bottomLeft" activeCell="AB95" sqref="AB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94</v>
      </c>
      <c r="G1" s="323" t="s">
        <v>95</v>
      </c>
      <c r="H1" s="323"/>
      <c r="I1" s="124"/>
      <c r="J1" s="123" t="s">
        <v>96</v>
      </c>
      <c r="K1" s="122" t="s">
        <v>97</v>
      </c>
      <c r="L1" s="123" t="s">
        <v>98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24" t="str">
        <f>'Rekapitulace stavby'!K6</f>
        <v>Oprava chodníků a ploch SPC, Krnov - 1.etapa</v>
      </c>
      <c r="F7" s="325"/>
      <c r="G7" s="325"/>
      <c r="H7" s="325"/>
      <c r="I7" s="126"/>
      <c r="J7" s="29"/>
      <c r="K7" s="31"/>
    </row>
    <row r="8" spans="2:11" ht="15">
      <c r="B8" s="28"/>
      <c r="C8" s="29"/>
      <c r="D8" s="37" t="s">
        <v>100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24" t="s">
        <v>194</v>
      </c>
      <c r="F9" s="327"/>
      <c r="G9" s="327"/>
      <c r="H9" s="327"/>
      <c r="I9" s="127"/>
      <c r="J9" s="42"/>
      <c r="K9" s="45"/>
    </row>
    <row r="10" spans="2:11" s="1" customFormat="1" ht="15">
      <c r="B10" s="41"/>
      <c r="C10" s="42"/>
      <c r="D10" s="37" t="s">
        <v>195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26" t="s">
        <v>196</v>
      </c>
      <c r="F11" s="327"/>
      <c r="G11" s="327"/>
      <c r="H11" s="327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8" t="s">
        <v>31</v>
      </c>
      <c r="J17" s="35" t="s">
        <v>32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31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15" t="s">
        <v>21</v>
      </c>
      <c r="F26" s="315"/>
      <c r="G26" s="315"/>
      <c r="H26" s="315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ROUND(SUM(BE90:BE259),2)</f>
        <v>0</v>
      </c>
      <c r="G32" s="42"/>
      <c r="H32" s="42"/>
      <c r="I32" s="140">
        <v>0.21</v>
      </c>
      <c r="J32" s="139">
        <f>ROUND(ROUND((SUM(BE90:BE259)),2)*I32,2)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ROUND(SUM(BF90:BF259),2)</f>
        <v>0</v>
      </c>
      <c r="G33" s="42"/>
      <c r="H33" s="42"/>
      <c r="I33" s="140">
        <v>0.15</v>
      </c>
      <c r="J33" s="139">
        <f>ROUND(ROUND((SUM(BF90:BF259)),2)*I33,2)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ROUND(SUM(BG90:BG259),2)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ROUND(SUM(BH90:BH259),2)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ROUND(SUM(BI90:BI259),2)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102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24" t="str">
        <f>E7</f>
        <v>Oprava chodníků a ploch SPC, Krnov - 1.etapa</v>
      </c>
      <c r="F47" s="325"/>
      <c r="G47" s="325"/>
      <c r="H47" s="325"/>
      <c r="I47" s="127"/>
      <c r="J47" s="42"/>
      <c r="K47" s="45"/>
    </row>
    <row r="48" spans="2:11" ht="15">
      <c r="B48" s="28"/>
      <c r="C48" s="37" t="s">
        <v>100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24" t="s">
        <v>194</v>
      </c>
      <c r="F49" s="327"/>
      <c r="G49" s="327"/>
      <c r="H49" s="327"/>
      <c r="I49" s="127"/>
      <c r="J49" s="42"/>
      <c r="K49" s="45"/>
    </row>
    <row r="50" spans="2:11" s="1" customFormat="1" ht="14.45" customHeight="1">
      <c r="B50" s="41"/>
      <c r="C50" s="37" t="s">
        <v>195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26" t="str">
        <f>E11</f>
        <v>1.1 - Etapa 1</v>
      </c>
      <c r="F51" s="327"/>
      <c r="G51" s="327"/>
      <c r="H51" s="327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Krnov</v>
      </c>
      <c r="G53" s="42"/>
      <c r="H53" s="42"/>
      <c r="I53" s="128" t="s">
        <v>25</v>
      </c>
      <c r="J53" s="129" t="str">
        <f>IF(J14="","",J14)</f>
        <v>12. 6. 2018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>Město Krnov</v>
      </c>
      <c r="G55" s="42"/>
      <c r="H55" s="42"/>
      <c r="I55" s="128" t="s">
        <v>35</v>
      </c>
      <c r="J55" s="315" t="str">
        <f>E23</f>
        <v>UDI MORAVA s.r.o.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19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103</v>
      </c>
      <c r="D58" s="141"/>
      <c r="E58" s="141"/>
      <c r="F58" s="141"/>
      <c r="G58" s="141"/>
      <c r="H58" s="141"/>
      <c r="I58" s="154"/>
      <c r="J58" s="155" t="s">
        <v>104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105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106</v>
      </c>
    </row>
    <row r="61" spans="2:11" s="8" customFormat="1" ht="24.95" customHeight="1">
      <c r="B61" s="158"/>
      <c r="C61" s="159"/>
      <c r="D61" s="160" t="s">
        <v>197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11" s="11" customFormat="1" ht="19.9" customHeight="1">
      <c r="B62" s="210"/>
      <c r="C62" s="211"/>
      <c r="D62" s="212" t="s">
        <v>198</v>
      </c>
      <c r="E62" s="213"/>
      <c r="F62" s="213"/>
      <c r="G62" s="213"/>
      <c r="H62" s="213"/>
      <c r="I62" s="214"/>
      <c r="J62" s="215">
        <f>J92</f>
        <v>0</v>
      </c>
      <c r="K62" s="216"/>
    </row>
    <row r="63" spans="2:11" s="11" customFormat="1" ht="19.9" customHeight="1">
      <c r="B63" s="210"/>
      <c r="C63" s="211"/>
      <c r="D63" s="212" t="s">
        <v>199</v>
      </c>
      <c r="E63" s="213"/>
      <c r="F63" s="213"/>
      <c r="G63" s="213"/>
      <c r="H63" s="213"/>
      <c r="I63" s="214"/>
      <c r="J63" s="215">
        <f>J153</f>
        <v>0</v>
      </c>
      <c r="K63" s="216"/>
    </row>
    <row r="64" spans="2:11" s="11" customFormat="1" ht="19.9" customHeight="1">
      <c r="B64" s="210"/>
      <c r="C64" s="211"/>
      <c r="D64" s="212" t="s">
        <v>200</v>
      </c>
      <c r="E64" s="213"/>
      <c r="F64" s="213"/>
      <c r="G64" s="213"/>
      <c r="H64" s="213"/>
      <c r="I64" s="214"/>
      <c r="J64" s="215">
        <f>J161</f>
        <v>0</v>
      </c>
      <c r="K64" s="216"/>
    </row>
    <row r="65" spans="2:11" s="11" customFormat="1" ht="19.9" customHeight="1">
      <c r="B65" s="210"/>
      <c r="C65" s="211"/>
      <c r="D65" s="212" t="s">
        <v>201</v>
      </c>
      <c r="E65" s="213"/>
      <c r="F65" s="213"/>
      <c r="G65" s="213"/>
      <c r="H65" s="213"/>
      <c r="I65" s="214"/>
      <c r="J65" s="215">
        <f>J202</f>
        <v>0</v>
      </c>
      <c r="K65" s="216"/>
    </row>
    <row r="66" spans="2:11" s="11" customFormat="1" ht="19.9" customHeight="1">
      <c r="B66" s="210"/>
      <c r="C66" s="211"/>
      <c r="D66" s="212" t="s">
        <v>202</v>
      </c>
      <c r="E66" s="213"/>
      <c r="F66" s="213"/>
      <c r="G66" s="213"/>
      <c r="H66" s="213"/>
      <c r="I66" s="214"/>
      <c r="J66" s="215">
        <f>J209</f>
        <v>0</v>
      </c>
      <c r="K66" s="216"/>
    </row>
    <row r="67" spans="2:11" s="11" customFormat="1" ht="19.9" customHeight="1">
      <c r="B67" s="210"/>
      <c r="C67" s="211"/>
      <c r="D67" s="212" t="s">
        <v>203</v>
      </c>
      <c r="E67" s="213"/>
      <c r="F67" s="213"/>
      <c r="G67" s="213"/>
      <c r="H67" s="213"/>
      <c r="I67" s="214"/>
      <c r="J67" s="215">
        <f>J235</f>
        <v>0</v>
      </c>
      <c r="K67" s="216"/>
    </row>
    <row r="68" spans="2:11" s="11" customFormat="1" ht="19.9" customHeight="1">
      <c r="B68" s="210"/>
      <c r="C68" s="211"/>
      <c r="D68" s="212" t="s">
        <v>204</v>
      </c>
      <c r="E68" s="213"/>
      <c r="F68" s="213"/>
      <c r="G68" s="213"/>
      <c r="H68" s="213"/>
      <c r="I68" s="214"/>
      <c r="J68" s="215">
        <f>J258</f>
        <v>0</v>
      </c>
      <c r="K68" s="216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" customHeight="1">
      <c r="B75" s="41"/>
      <c r="C75" s="62" t="s">
        <v>109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16.5" customHeight="1">
      <c r="B78" s="41"/>
      <c r="C78" s="63"/>
      <c r="D78" s="63"/>
      <c r="E78" s="320" t="str">
        <f>E7</f>
        <v>Oprava chodníků a ploch SPC, Krnov - 1.etapa</v>
      </c>
      <c r="F78" s="321"/>
      <c r="G78" s="321"/>
      <c r="H78" s="321"/>
      <c r="I78" s="165"/>
      <c r="J78" s="63"/>
      <c r="K78" s="63"/>
      <c r="L78" s="61"/>
    </row>
    <row r="79" spans="2:12" ht="15">
      <c r="B79" s="28"/>
      <c r="C79" s="65" t="s">
        <v>100</v>
      </c>
      <c r="D79" s="217"/>
      <c r="E79" s="217"/>
      <c r="F79" s="217"/>
      <c r="G79" s="217"/>
      <c r="H79" s="217"/>
      <c r="J79" s="217"/>
      <c r="K79" s="217"/>
      <c r="L79" s="218"/>
    </row>
    <row r="80" spans="2:12" s="1" customFormat="1" ht="16.5" customHeight="1">
      <c r="B80" s="41"/>
      <c r="C80" s="63"/>
      <c r="D80" s="63"/>
      <c r="E80" s="320" t="s">
        <v>194</v>
      </c>
      <c r="F80" s="322"/>
      <c r="G80" s="322"/>
      <c r="H80" s="322"/>
      <c r="I80" s="165"/>
      <c r="J80" s="63"/>
      <c r="K80" s="63"/>
      <c r="L80" s="61"/>
    </row>
    <row r="81" spans="2:12" s="1" customFormat="1" ht="14.45" customHeight="1">
      <c r="B81" s="41"/>
      <c r="C81" s="65" t="s">
        <v>195</v>
      </c>
      <c r="D81" s="63"/>
      <c r="E81" s="63"/>
      <c r="F81" s="63"/>
      <c r="G81" s="63"/>
      <c r="H81" s="63"/>
      <c r="I81" s="165"/>
      <c r="J81" s="63"/>
      <c r="K81" s="63"/>
      <c r="L81" s="61"/>
    </row>
    <row r="82" spans="2:12" s="1" customFormat="1" ht="17.25" customHeight="1">
      <c r="B82" s="41"/>
      <c r="C82" s="63"/>
      <c r="D82" s="63"/>
      <c r="E82" s="287" t="str">
        <f>E11</f>
        <v>1.1 - Etapa 1</v>
      </c>
      <c r="F82" s="322"/>
      <c r="G82" s="322"/>
      <c r="H82" s="322"/>
      <c r="I82" s="165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5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66" t="str">
        <f>F14</f>
        <v>Krnov</v>
      </c>
      <c r="G84" s="63"/>
      <c r="H84" s="63"/>
      <c r="I84" s="167" t="s">
        <v>25</v>
      </c>
      <c r="J84" s="73" t="str">
        <f>IF(J14="","",J14)</f>
        <v>12. 6. 2018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5"/>
      <c r="J85" s="63"/>
      <c r="K85" s="63"/>
      <c r="L85" s="61"/>
    </row>
    <row r="86" spans="2:12" s="1" customFormat="1" ht="15">
      <c r="B86" s="41"/>
      <c r="C86" s="65" t="s">
        <v>27</v>
      </c>
      <c r="D86" s="63"/>
      <c r="E86" s="63"/>
      <c r="F86" s="166" t="str">
        <f>E17</f>
        <v>Město Krnov</v>
      </c>
      <c r="G86" s="63"/>
      <c r="H86" s="63"/>
      <c r="I86" s="167" t="s">
        <v>35</v>
      </c>
      <c r="J86" s="166" t="str">
        <f>E23</f>
        <v>UDI MORAVA s.r.o.</v>
      </c>
      <c r="K86" s="63"/>
      <c r="L86" s="61"/>
    </row>
    <row r="87" spans="2:12" s="1" customFormat="1" ht="14.45" customHeight="1">
      <c r="B87" s="41"/>
      <c r="C87" s="65" t="s">
        <v>33</v>
      </c>
      <c r="D87" s="63"/>
      <c r="E87" s="63"/>
      <c r="F87" s="166" t="str">
        <f>IF(E20="","",E20)</f>
        <v/>
      </c>
      <c r="G87" s="63"/>
      <c r="H87" s="63"/>
      <c r="I87" s="165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5"/>
      <c r="J88" s="63"/>
      <c r="K88" s="63"/>
      <c r="L88" s="61"/>
    </row>
    <row r="89" spans="2:20" s="9" customFormat="1" ht="29.25" customHeight="1">
      <c r="B89" s="168"/>
      <c r="C89" s="169" t="s">
        <v>110</v>
      </c>
      <c r="D89" s="170" t="s">
        <v>60</v>
      </c>
      <c r="E89" s="170" t="s">
        <v>56</v>
      </c>
      <c r="F89" s="170" t="s">
        <v>111</v>
      </c>
      <c r="G89" s="170" t="s">
        <v>112</v>
      </c>
      <c r="H89" s="170" t="s">
        <v>113</v>
      </c>
      <c r="I89" s="171" t="s">
        <v>114</v>
      </c>
      <c r="J89" s="170" t="s">
        <v>104</v>
      </c>
      <c r="K89" s="172" t="s">
        <v>115</v>
      </c>
      <c r="L89" s="173"/>
      <c r="M89" s="81" t="s">
        <v>116</v>
      </c>
      <c r="N89" s="82" t="s">
        <v>45</v>
      </c>
      <c r="O89" s="82" t="s">
        <v>117</v>
      </c>
      <c r="P89" s="82" t="s">
        <v>118</v>
      </c>
      <c r="Q89" s="82" t="s">
        <v>119</v>
      </c>
      <c r="R89" s="82" t="s">
        <v>120</v>
      </c>
      <c r="S89" s="82" t="s">
        <v>121</v>
      </c>
      <c r="T89" s="83" t="s">
        <v>122</v>
      </c>
    </row>
    <row r="90" spans="2:63" s="1" customFormat="1" ht="29.25" customHeight="1">
      <c r="B90" s="41"/>
      <c r="C90" s="87" t="s">
        <v>105</v>
      </c>
      <c r="D90" s="63"/>
      <c r="E90" s="63"/>
      <c r="F90" s="63"/>
      <c r="G90" s="63"/>
      <c r="H90" s="63"/>
      <c r="I90" s="165"/>
      <c r="J90" s="174">
        <f>BK90</f>
        <v>0</v>
      </c>
      <c r="K90" s="63"/>
      <c r="L90" s="61"/>
      <c r="M90" s="84"/>
      <c r="N90" s="85"/>
      <c r="O90" s="85"/>
      <c r="P90" s="175">
        <f>P91</f>
        <v>0</v>
      </c>
      <c r="Q90" s="85"/>
      <c r="R90" s="175">
        <f>R91</f>
        <v>289.06143599999996</v>
      </c>
      <c r="S90" s="85"/>
      <c r="T90" s="176">
        <f>T91</f>
        <v>446.551</v>
      </c>
      <c r="AT90" s="24" t="s">
        <v>74</v>
      </c>
      <c r="AU90" s="24" t="s">
        <v>106</v>
      </c>
      <c r="BK90" s="177">
        <f>BK91</f>
        <v>0</v>
      </c>
    </row>
    <row r="91" spans="2:63" s="10" customFormat="1" ht="37.35" customHeight="1">
      <c r="B91" s="178"/>
      <c r="C91" s="179"/>
      <c r="D91" s="180" t="s">
        <v>74</v>
      </c>
      <c r="E91" s="181" t="s">
        <v>205</v>
      </c>
      <c r="F91" s="181" t="s">
        <v>206</v>
      </c>
      <c r="G91" s="179"/>
      <c r="H91" s="179"/>
      <c r="I91" s="182"/>
      <c r="J91" s="183">
        <f>BK91</f>
        <v>0</v>
      </c>
      <c r="K91" s="179"/>
      <c r="L91" s="184"/>
      <c r="M91" s="185"/>
      <c r="N91" s="186"/>
      <c r="O91" s="186"/>
      <c r="P91" s="187">
        <f>P92+P153+P161+P202+P209+P235+P258</f>
        <v>0</v>
      </c>
      <c r="Q91" s="186"/>
      <c r="R91" s="187">
        <f>R92+R153+R161+R202+R209+R235+R258</f>
        <v>289.06143599999996</v>
      </c>
      <c r="S91" s="186"/>
      <c r="T91" s="188">
        <f>T92+T153+T161+T202+T209+T235+T258</f>
        <v>446.551</v>
      </c>
      <c r="AR91" s="189" t="s">
        <v>82</v>
      </c>
      <c r="AT91" s="190" t="s">
        <v>74</v>
      </c>
      <c r="AU91" s="190" t="s">
        <v>75</v>
      </c>
      <c r="AY91" s="189" t="s">
        <v>126</v>
      </c>
      <c r="BK91" s="191">
        <f>BK92+BK153+BK161+BK202+BK209+BK235+BK258</f>
        <v>0</v>
      </c>
    </row>
    <row r="92" spans="2:63" s="10" customFormat="1" ht="19.9" customHeight="1">
      <c r="B92" s="178"/>
      <c r="C92" s="179"/>
      <c r="D92" s="180" t="s">
        <v>74</v>
      </c>
      <c r="E92" s="219" t="s">
        <v>82</v>
      </c>
      <c r="F92" s="219" t="s">
        <v>207</v>
      </c>
      <c r="G92" s="179"/>
      <c r="H92" s="179"/>
      <c r="I92" s="182"/>
      <c r="J92" s="220">
        <f>BK92</f>
        <v>0</v>
      </c>
      <c r="K92" s="179"/>
      <c r="L92" s="184"/>
      <c r="M92" s="185"/>
      <c r="N92" s="186"/>
      <c r="O92" s="186"/>
      <c r="P92" s="187">
        <f>SUM(P93:P152)</f>
        <v>0</v>
      </c>
      <c r="Q92" s="186"/>
      <c r="R92" s="187">
        <f>SUM(R93:R152)</f>
        <v>0.01722</v>
      </c>
      <c r="S92" s="186"/>
      <c r="T92" s="188">
        <f>SUM(T93:T152)</f>
        <v>446.551</v>
      </c>
      <c r="AR92" s="189" t="s">
        <v>82</v>
      </c>
      <c r="AT92" s="190" t="s">
        <v>74</v>
      </c>
      <c r="AU92" s="190" t="s">
        <v>82</v>
      </c>
      <c r="AY92" s="189" t="s">
        <v>126</v>
      </c>
      <c r="BK92" s="191">
        <f>SUM(BK93:BK152)</f>
        <v>0</v>
      </c>
    </row>
    <row r="93" spans="2:65" s="1" customFormat="1" ht="25.5" customHeight="1">
      <c r="B93" s="41"/>
      <c r="C93" s="192" t="s">
        <v>82</v>
      </c>
      <c r="D93" s="192" t="s">
        <v>127</v>
      </c>
      <c r="E93" s="193" t="s">
        <v>208</v>
      </c>
      <c r="F93" s="194" t="s">
        <v>209</v>
      </c>
      <c r="G93" s="195" t="s">
        <v>210</v>
      </c>
      <c r="H93" s="196">
        <v>746</v>
      </c>
      <c r="I93" s="197"/>
      <c r="J93" s="198">
        <f>ROUND(I93*H93,2)</f>
        <v>0</v>
      </c>
      <c r="K93" s="194" t="s">
        <v>131</v>
      </c>
      <c r="L93" s="61"/>
      <c r="M93" s="199" t="s">
        <v>21</v>
      </c>
      <c r="N93" s="200" t="s">
        <v>46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0.325</v>
      </c>
      <c r="T93" s="202">
        <f>S93*H93</f>
        <v>242.45000000000002</v>
      </c>
      <c r="AR93" s="24" t="s">
        <v>125</v>
      </c>
      <c r="AT93" s="24" t="s">
        <v>127</v>
      </c>
      <c r="AU93" s="24" t="s">
        <v>84</v>
      </c>
      <c r="AY93" s="24" t="s">
        <v>126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82</v>
      </c>
      <c r="BK93" s="203">
        <f>ROUND(I93*H93,2)</f>
        <v>0</v>
      </c>
      <c r="BL93" s="24" t="s">
        <v>125</v>
      </c>
      <c r="BM93" s="24" t="s">
        <v>211</v>
      </c>
    </row>
    <row r="94" spans="2:51" s="12" customFormat="1" ht="13.5">
      <c r="B94" s="221"/>
      <c r="C94" s="222"/>
      <c r="D94" s="204" t="s">
        <v>212</v>
      </c>
      <c r="E94" s="223" t="s">
        <v>21</v>
      </c>
      <c r="F94" s="224" t="s">
        <v>213</v>
      </c>
      <c r="G94" s="222"/>
      <c r="H94" s="225">
        <v>665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212</v>
      </c>
      <c r="AU94" s="231" t="s">
        <v>84</v>
      </c>
      <c r="AV94" s="12" t="s">
        <v>84</v>
      </c>
      <c r="AW94" s="12" t="s">
        <v>37</v>
      </c>
      <c r="AX94" s="12" t="s">
        <v>75</v>
      </c>
      <c r="AY94" s="231" t="s">
        <v>126</v>
      </c>
    </row>
    <row r="95" spans="2:51" s="12" customFormat="1" ht="13.5">
      <c r="B95" s="221"/>
      <c r="C95" s="222"/>
      <c r="D95" s="204" t="s">
        <v>212</v>
      </c>
      <c r="E95" s="223" t="s">
        <v>21</v>
      </c>
      <c r="F95" s="224" t="s">
        <v>214</v>
      </c>
      <c r="G95" s="222"/>
      <c r="H95" s="225">
        <v>75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212</v>
      </c>
      <c r="AU95" s="231" t="s">
        <v>84</v>
      </c>
      <c r="AV95" s="12" t="s">
        <v>84</v>
      </c>
      <c r="AW95" s="12" t="s">
        <v>37</v>
      </c>
      <c r="AX95" s="12" t="s">
        <v>75</v>
      </c>
      <c r="AY95" s="231" t="s">
        <v>126</v>
      </c>
    </row>
    <row r="96" spans="2:51" s="12" customFormat="1" ht="13.5">
      <c r="B96" s="221"/>
      <c r="C96" s="222"/>
      <c r="D96" s="204" t="s">
        <v>212</v>
      </c>
      <c r="E96" s="223" t="s">
        <v>21</v>
      </c>
      <c r="F96" s="224" t="s">
        <v>215</v>
      </c>
      <c r="G96" s="222"/>
      <c r="H96" s="225">
        <v>6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212</v>
      </c>
      <c r="AU96" s="231" t="s">
        <v>84</v>
      </c>
      <c r="AV96" s="12" t="s">
        <v>84</v>
      </c>
      <c r="AW96" s="12" t="s">
        <v>37</v>
      </c>
      <c r="AX96" s="12" t="s">
        <v>75</v>
      </c>
      <c r="AY96" s="231" t="s">
        <v>126</v>
      </c>
    </row>
    <row r="97" spans="2:51" s="13" customFormat="1" ht="13.5">
      <c r="B97" s="232"/>
      <c r="C97" s="233"/>
      <c r="D97" s="204" t="s">
        <v>212</v>
      </c>
      <c r="E97" s="234" t="s">
        <v>21</v>
      </c>
      <c r="F97" s="235" t="s">
        <v>216</v>
      </c>
      <c r="G97" s="233"/>
      <c r="H97" s="236">
        <v>746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212</v>
      </c>
      <c r="AU97" s="242" t="s">
        <v>84</v>
      </c>
      <c r="AV97" s="13" t="s">
        <v>125</v>
      </c>
      <c r="AW97" s="13" t="s">
        <v>37</v>
      </c>
      <c r="AX97" s="13" t="s">
        <v>82</v>
      </c>
      <c r="AY97" s="242" t="s">
        <v>126</v>
      </c>
    </row>
    <row r="98" spans="2:65" s="1" customFormat="1" ht="16.5" customHeight="1">
      <c r="B98" s="41"/>
      <c r="C98" s="192" t="s">
        <v>84</v>
      </c>
      <c r="D98" s="192" t="s">
        <v>127</v>
      </c>
      <c r="E98" s="193" t="s">
        <v>217</v>
      </c>
      <c r="F98" s="194" t="s">
        <v>218</v>
      </c>
      <c r="G98" s="195" t="s">
        <v>210</v>
      </c>
      <c r="H98" s="196">
        <v>746</v>
      </c>
      <c r="I98" s="197"/>
      <c r="J98" s="198">
        <f>ROUND(I98*H98,2)</f>
        <v>0</v>
      </c>
      <c r="K98" s="194" t="s">
        <v>131</v>
      </c>
      <c r="L98" s="61"/>
      <c r="M98" s="199" t="s">
        <v>21</v>
      </c>
      <c r="N98" s="200" t="s">
        <v>46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0.098</v>
      </c>
      <c r="T98" s="202">
        <f>S98*H98</f>
        <v>73.108</v>
      </c>
      <c r="AR98" s="24" t="s">
        <v>125</v>
      </c>
      <c r="AT98" s="24" t="s">
        <v>127</v>
      </c>
      <c r="AU98" s="24" t="s">
        <v>84</v>
      </c>
      <c r="AY98" s="24" t="s">
        <v>126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82</v>
      </c>
      <c r="BK98" s="203">
        <f>ROUND(I98*H98,2)</f>
        <v>0</v>
      </c>
      <c r="BL98" s="24" t="s">
        <v>125</v>
      </c>
      <c r="BM98" s="24" t="s">
        <v>219</v>
      </c>
    </row>
    <row r="99" spans="2:51" s="12" customFormat="1" ht="13.5">
      <c r="B99" s="221"/>
      <c r="C99" s="222"/>
      <c r="D99" s="204" t="s">
        <v>212</v>
      </c>
      <c r="E99" s="223" t="s">
        <v>21</v>
      </c>
      <c r="F99" s="224" t="s">
        <v>213</v>
      </c>
      <c r="G99" s="222"/>
      <c r="H99" s="225">
        <v>665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212</v>
      </c>
      <c r="AU99" s="231" t="s">
        <v>84</v>
      </c>
      <c r="AV99" s="12" t="s">
        <v>84</v>
      </c>
      <c r="AW99" s="12" t="s">
        <v>37</v>
      </c>
      <c r="AX99" s="12" t="s">
        <v>75</v>
      </c>
      <c r="AY99" s="231" t="s">
        <v>126</v>
      </c>
    </row>
    <row r="100" spans="2:51" s="12" customFormat="1" ht="13.5">
      <c r="B100" s="221"/>
      <c r="C100" s="222"/>
      <c r="D100" s="204" t="s">
        <v>212</v>
      </c>
      <c r="E100" s="223" t="s">
        <v>21</v>
      </c>
      <c r="F100" s="224" t="s">
        <v>214</v>
      </c>
      <c r="G100" s="222"/>
      <c r="H100" s="225">
        <v>75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84</v>
      </c>
      <c r="AV100" s="12" t="s">
        <v>84</v>
      </c>
      <c r="AW100" s="12" t="s">
        <v>37</v>
      </c>
      <c r="AX100" s="12" t="s">
        <v>75</v>
      </c>
      <c r="AY100" s="231" t="s">
        <v>126</v>
      </c>
    </row>
    <row r="101" spans="2:51" s="12" customFormat="1" ht="13.5">
      <c r="B101" s="221"/>
      <c r="C101" s="222"/>
      <c r="D101" s="204" t="s">
        <v>212</v>
      </c>
      <c r="E101" s="223" t="s">
        <v>21</v>
      </c>
      <c r="F101" s="224" t="s">
        <v>215</v>
      </c>
      <c r="G101" s="222"/>
      <c r="H101" s="225">
        <v>6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212</v>
      </c>
      <c r="AU101" s="231" t="s">
        <v>84</v>
      </c>
      <c r="AV101" s="12" t="s">
        <v>84</v>
      </c>
      <c r="AW101" s="12" t="s">
        <v>37</v>
      </c>
      <c r="AX101" s="12" t="s">
        <v>75</v>
      </c>
      <c r="AY101" s="231" t="s">
        <v>126</v>
      </c>
    </row>
    <row r="102" spans="2:51" s="13" customFormat="1" ht="13.5">
      <c r="B102" s="232"/>
      <c r="C102" s="233"/>
      <c r="D102" s="204" t="s">
        <v>212</v>
      </c>
      <c r="E102" s="234" t="s">
        <v>21</v>
      </c>
      <c r="F102" s="235" t="s">
        <v>216</v>
      </c>
      <c r="G102" s="233"/>
      <c r="H102" s="236">
        <v>746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212</v>
      </c>
      <c r="AU102" s="242" t="s">
        <v>84</v>
      </c>
      <c r="AV102" s="13" t="s">
        <v>125</v>
      </c>
      <c r="AW102" s="13" t="s">
        <v>37</v>
      </c>
      <c r="AX102" s="13" t="s">
        <v>82</v>
      </c>
      <c r="AY102" s="242" t="s">
        <v>126</v>
      </c>
    </row>
    <row r="103" spans="2:65" s="1" customFormat="1" ht="16.5" customHeight="1">
      <c r="B103" s="41"/>
      <c r="C103" s="192" t="s">
        <v>139</v>
      </c>
      <c r="D103" s="192" t="s">
        <v>127</v>
      </c>
      <c r="E103" s="193" t="s">
        <v>220</v>
      </c>
      <c r="F103" s="194" t="s">
        <v>221</v>
      </c>
      <c r="G103" s="195" t="s">
        <v>210</v>
      </c>
      <c r="H103" s="196">
        <v>48</v>
      </c>
      <c r="I103" s="197"/>
      <c r="J103" s="198">
        <f>ROUND(I103*H103,2)</f>
        <v>0</v>
      </c>
      <c r="K103" s="194" t="s">
        <v>131</v>
      </c>
      <c r="L103" s="61"/>
      <c r="M103" s="199" t="s">
        <v>21</v>
      </c>
      <c r="N103" s="200" t="s">
        <v>46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0.316</v>
      </c>
      <c r="T103" s="202">
        <f>S103*H103</f>
        <v>15.168</v>
      </c>
      <c r="AR103" s="24" t="s">
        <v>125</v>
      </c>
      <c r="AT103" s="24" t="s">
        <v>127</v>
      </c>
      <c r="AU103" s="24" t="s">
        <v>84</v>
      </c>
      <c r="AY103" s="24" t="s">
        <v>126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82</v>
      </c>
      <c r="BK103" s="203">
        <f>ROUND(I103*H103,2)</f>
        <v>0</v>
      </c>
      <c r="BL103" s="24" t="s">
        <v>125</v>
      </c>
      <c r="BM103" s="24" t="s">
        <v>222</v>
      </c>
    </row>
    <row r="104" spans="2:51" s="12" customFormat="1" ht="13.5">
      <c r="B104" s="221"/>
      <c r="C104" s="222"/>
      <c r="D104" s="204" t="s">
        <v>212</v>
      </c>
      <c r="E104" s="223" t="s">
        <v>21</v>
      </c>
      <c r="F104" s="224" t="s">
        <v>223</v>
      </c>
      <c r="G104" s="222"/>
      <c r="H104" s="225">
        <v>48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212</v>
      </c>
      <c r="AU104" s="231" t="s">
        <v>84</v>
      </c>
      <c r="AV104" s="12" t="s">
        <v>84</v>
      </c>
      <c r="AW104" s="12" t="s">
        <v>37</v>
      </c>
      <c r="AX104" s="12" t="s">
        <v>75</v>
      </c>
      <c r="AY104" s="231" t="s">
        <v>126</v>
      </c>
    </row>
    <row r="105" spans="2:51" s="13" customFormat="1" ht="13.5">
      <c r="B105" s="232"/>
      <c r="C105" s="233"/>
      <c r="D105" s="204" t="s">
        <v>212</v>
      </c>
      <c r="E105" s="234" t="s">
        <v>21</v>
      </c>
      <c r="F105" s="235" t="s">
        <v>216</v>
      </c>
      <c r="G105" s="233"/>
      <c r="H105" s="236">
        <v>48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212</v>
      </c>
      <c r="AU105" s="242" t="s">
        <v>84</v>
      </c>
      <c r="AV105" s="13" t="s">
        <v>125</v>
      </c>
      <c r="AW105" s="13" t="s">
        <v>37</v>
      </c>
      <c r="AX105" s="13" t="s">
        <v>82</v>
      </c>
      <c r="AY105" s="242" t="s">
        <v>126</v>
      </c>
    </row>
    <row r="106" spans="2:65" s="1" customFormat="1" ht="16.5" customHeight="1">
      <c r="B106" s="41"/>
      <c r="C106" s="192" t="s">
        <v>125</v>
      </c>
      <c r="D106" s="192" t="s">
        <v>127</v>
      </c>
      <c r="E106" s="193" t="s">
        <v>224</v>
      </c>
      <c r="F106" s="194" t="s">
        <v>225</v>
      </c>
      <c r="G106" s="195" t="s">
        <v>226</v>
      </c>
      <c r="H106" s="196">
        <v>565</v>
      </c>
      <c r="I106" s="197"/>
      <c r="J106" s="198">
        <f>ROUND(I106*H106,2)</f>
        <v>0</v>
      </c>
      <c r="K106" s="194" t="s">
        <v>131</v>
      </c>
      <c r="L106" s="61"/>
      <c r="M106" s="199" t="s">
        <v>21</v>
      </c>
      <c r="N106" s="200" t="s">
        <v>46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0.205</v>
      </c>
      <c r="T106" s="202">
        <f>S106*H106</f>
        <v>115.82499999999999</v>
      </c>
      <c r="AR106" s="24" t="s">
        <v>125</v>
      </c>
      <c r="AT106" s="24" t="s">
        <v>127</v>
      </c>
      <c r="AU106" s="24" t="s">
        <v>84</v>
      </c>
      <c r="AY106" s="24" t="s">
        <v>126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82</v>
      </c>
      <c r="BK106" s="203">
        <f>ROUND(I106*H106,2)</f>
        <v>0</v>
      </c>
      <c r="BL106" s="24" t="s">
        <v>125</v>
      </c>
      <c r="BM106" s="24" t="s">
        <v>227</v>
      </c>
    </row>
    <row r="107" spans="2:51" s="12" customFormat="1" ht="13.5">
      <c r="B107" s="221"/>
      <c r="C107" s="222"/>
      <c r="D107" s="204" t="s">
        <v>212</v>
      </c>
      <c r="E107" s="223" t="s">
        <v>21</v>
      </c>
      <c r="F107" s="224" t="s">
        <v>228</v>
      </c>
      <c r="G107" s="222"/>
      <c r="H107" s="225">
        <v>565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84</v>
      </c>
      <c r="AV107" s="12" t="s">
        <v>84</v>
      </c>
      <c r="AW107" s="12" t="s">
        <v>37</v>
      </c>
      <c r="AX107" s="12" t="s">
        <v>75</v>
      </c>
      <c r="AY107" s="231" t="s">
        <v>126</v>
      </c>
    </row>
    <row r="108" spans="2:51" s="13" customFormat="1" ht="13.5">
      <c r="B108" s="232"/>
      <c r="C108" s="233"/>
      <c r="D108" s="204" t="s">
        <v>212</v>
      </c>
      <c r="E108" s="234" t="s">
        <v>21</v>
      </c>
      <c r="F108" s="235" t="s">
        <v>216</v>
      </c>
      <c r="G108" s="233"/>
      <c r="H108" s="236">
        <v>565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212</v>
      </c>
      <c r="AU108" s="242" t="s">
        <v>84</v>
      </c>
      <c r="AV108" s="13" t="s">
        <v>125</v>
      </c>
      <c r="AW108" s="13" t="s">
        <v>37</v>
      </c>
      <c r="AX108" s="13" t="s">
        <v>82</v>
      </c>
      <c r="AY108" s="242" t="s">
        <v>126</v>
      </c>
    </row>
    <row r="109" spans="2:65" s="1" customFormat="1" ht="25.5" customHeight="1">
      <c r="B109" s="41"/>
      <c r="C109" s="192" t="s">
        <v>147</v>
      </c>
      <c r="D109" s="192" t="s">
        <v>127</v>
      </c>
      <c r="E109" s="193" t="s">
        <v>229</v>
      </c>
      <c r="F109" s="194" t="s">
        <v>230</v>
      </c>
      <c r="G109" s="195" t="s">
        <v>231</v>
      </c>
      <c r="H109" s="196">
        <v>78.14</v>
      </c>
      <c r="I109" s="197"/>
      <c r="J109" s="198">
        <f>ROUND(I109*H109,2)</f>
        <v>0</v>
      </c>
      <c r="K109" s="194" t="s">
        <v>131</v>
      </c>
      <c r="L109" s="61"/>
      <c r="M109" s="199" t="s">
        <v>21</v>
      </c>
      <c r="N109" s="200" t="s">
        <v>46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125</v>
      </c>
      <c r="AT109" s="24" t="s">
        <v>127</v>
      </c>
      <c r="AU109" s="24" t="s">
        <v>84</v>
      </c>
      <c r="AY109" s="24" t="s">
        <v>126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82</v>
      </c>
      <c r="BK109" s="203">
        <f>ROUND(I109*H109,2)</f>
        <v>0</v>
      </c>
      <c r="BL109" s="24" t="s">
        <v>125</v>
      </c>
      <c r="BM109" s="24" t="s">
        <v>232</v>
      </c>
    </row>
    <row r="110" spans="2:51" s="12" customFormat="1" ht="13.5">
      <c r="B110" s="221"/>
      <c r="C110" s="222"/>
      <c r="D110" s="204" t="s">
        <v>212</v>
      </c>
      <c r="E110" s="223" t="s">
        <v>21</v>
      </c>
      <c r="F110" s="224" t="s">
        <v>233</v>
      </c>
      <c r="G110" s="222"/>
      <c r="H110" s="225">
        <v>32.4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212</v>
      </c>
      <c r="AU110" s="231" t="s">
        <v>84</v>
      </c>
      <c r="AV110" s="12" t="s">
        <v>84</v>
      </c>
      <c r="AW110" s="12" t="s">
        <v>37</v>
      </c>
      <c r="AX110" s="12" t="s">
        <v>75</v>
      </c>
      <c r="AY110" s="231" t="s">
        <v>126</v>
      </c>
    </row>
    <row r="111" spans="2:51" s="12" customFormat="1" ht="13.5">
      <c r="B111" s="221"/>
      <c r="C111" s="222"/>
      <c r="D111" s="204" t="s">
        <v>212</v>
      </c>
      <c r="E111" s="223" t="s">
        <v>21</v>
      </c>
      <c r="F111" s="224" t="s">
        <v>234</v>
      </c>
      <c r="G111" s="222"/>
      <c r="H111" s="225">
        <v>8.4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84</v>
      </c>
      <c r="AV111" s="12" t="s">
        <v>84</v>
      </c>
      <c r="AW111" s="12" t="s">
        <v>37</v>
      </c>
      <c r="AX111" s="12" t="s">
        <v>75</v>
      </c>
      <c r="AY111" s="231" t="s">
        <v>126</v>
      </c>
    </row>
    <row r="112" spans="2:51" s="12" customFormat="1" ht="13.5">
      <c r="B112" s="221"/>
      <c r="C112" s="222"/>
      <c r="D112" s="204" t="s">
        <v>212</v>
      </c>
      <c r="E112" s="223" t="s">
        <v>21</v>
      </c>
      <c r="F112" s="224" t="s">
        <v>235</v>
      </c>
      <c r="G112" s="222"/>
      <c r="H112" s="225">
        <v>7.5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212</v>
      </c>
      <c r="AU112" s="231" t="s">
        <v>84</v>
      </c>
      <c r="AV112" s="12" t="s">
        <v>84</v>
      </c>
      <c r="AW112" s="12" t="s">
        <v>37</v>
      </c>
      <c r="AX112" s="12" t="s">
        <v>75</v>
      </c>
      <c r="AY112" s="231" t="s">
        <v>126</v>
      </c>
    </row>
    <row r="113" spans="2:51" s="14" customFormat="1" ht="13.5">
      <c r="B113" s="243"/>
      <c r="C113" s="244"/>
      <c r="D113" s="204" t="s">
        <v>212</v>
      </c>
      <c r="E113" s="245" t="s">
        <v>21</v>
      </c>
      <c r="F113" s="246" t="s">
        <v>236</v>
      </c>
      <c r="G113" s="244"/>
      <c r="H113" s="247">
        <v>48.3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212</v>
      </c>
      <c r="AU113" s="253" t="s">
        <v>84</v>
      </c>
      <c r="AV113" s="14" t="s">
        <v>139</v>
      </c>
      <c r="AW113" s="14" t="s">
        <v>37</v>
      </c>
      <c r="AX113" s="14" t="s">
        <v>75</v>
      </c>
      <c r="AY113" s="253" t="s">
        <v>126</v>
      </c>
    </row>
    <row r="114" spans="2:51" s="12" customFormat="1" ht="13.5">
      <c r="B114" s="221"/>
      <c r="C114" s="222"/>
      <c r="D114" s="204" t="s">
        <v>212</v>
      </c>
      <c r="E114" s="223" t="s">
        <v>21</v>
      </c>
      <c r="F114" s="224" t="s">
        <v>237</v>
      </c>
      <c r="G114" s="222"/>
      <c r="H114" s="225">
        <v>29.84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84</v>
      </c>
      <c r="AV114" s="12" t="s">
        <v>84</v>
      </c>
      <c r="AW114" s="12" t="s">
        <v>37</v>
      </c>
      <c r="AX114" s="12" t="s">
        <v>75</v>
      </c>
      <c r="AY114" s="231" t="s">
        <v>126</v>
      </c>
    </row>
    <row r="115" spans="2:51" s="13" customFormat="1" ht="13.5">
      <c r="B115" s="232"/>
      <c r="C115" s="233"/>
      <c r="D115" s="204" t="s">
        <v>212</v>
      </c>
      <c r="E115" s="234" t="s">
        <v>21</v>
      </c>
      <c r="F115" s="235" t="s">
        <v>216</v>
      </c>
      <c r="G115" s="233"/>
      <c r="H115" s="236">
        <v>78.14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212</v>
      </c>
      <c r="AU115" s="242" t="s">
        <v>84</v>
      </c>
      <c r="AV115" s="13" t="s">
        <v>125</v>
      </c>
      <c r="AW115" s="13" t="s">
        <v>37</v>
      </c>
      <c r="AX115" s="13" t="s">
        <v>82</v>
      </c>
      <c r="AY115" s="242" t="s">
        <v>126</v>
      </c>
    </row>
    <row r="116" spans="2:65" s="1" customFormat="1" ht="16.5" customHeight="1">
      <c r="B116" s="41"/>
      <c r="C116" s="192" t="s">
        <v>152</v>
      </c>
      <c r="D116" s="192" t="s">
        <v>127</v>
      </c>
      <c r="E116" s="193" t="s">
        <v>238</v>
      </c>
      <c r="F116" s="194" t="s">
        <v>239</v>
      </c>
      <c r="G116" s="195" t="s">
        <v>231</v>
      </c>
      <c r="H116" s="196">
        <v>39.07</v>
      </c>
      <c r="I116" s="197"/>
      <c r="J116" s="198">
        <f>ROUND(I116*H116,2)</f>
        <v>0</v>
      </c>
      <c r="K116" s="194" t="s">
        <v>131</v>
      </c>
      <c r="L116" s="61"/>
      <c r="M116" s="199" t="s">
        <v>21</v>
      </c>
      <c r="N116" s="200" t="s">
        <v>46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125</v>
      </c>
      <c r="AT116" s="24" t="s">
        <v>127</v>
      </c>
      <c r="AU116" s="24" t="s">
        <v>84</v>
      </c>
      <c r="AY116" s="24" t="s">
        <v>126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82</v>
      </c>
      <c r="BK116" s="203">
        <f>ROUND(I116*H116,2)</f>
        <v>0</v>
      </c>
      <c r="BL116" s="24" t="s">
        <v>125</v>
      </c>
      <c r="BM116" s="24" t="s">
        <v>240</v>
      </c>
    </row>
    <row r="117" spans="2:51" s="12" customFormat="1" ht="13.5">
      <c r="B117" s="221"/>
      <c r="C117" s="222"/>
      <c r="D117" s="204" t="s">
        <v>212</v>
      </c>
      <c r="E117" s="223" t="s">
        <v>21</v>
      </c>
      <c r="F117" s="224" t="s">
        <v>241</v>
      </c>
      <c r="G117" s="222"/>
      <c r="H117" s="225">
        <v>24.15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212</v>
      </c>
      <c r="AU117" s="231" t="s">
        <v>84</v>
      </c>
      <c r="AV117" s="12" t="s">
        <v>84</v>
      </c>
      <c r="AW117" s="12" t="s">
        <v>37</v>
      </c>
      <c r="AX117" s="12" t="s">
        <v>75</v>
      </c>
      <c r="AY117" s="231" t="s">
        <v>126</v>
      </c>
    </row>
    <row r="118" spans="2:51" s="12" customFormat="1" ht="27">
      <c r="B118" s="221"/>
      <c r="C118" s="222"/>
      <c r="D118" s="204" t="s">
        <v>212</v>
      </c>
      <c r="E118" s="223" t="s">
        <v>21</v>
      </c>
      <c r="F118" s="224" t="s">
        <v>242</v>
      </c>
      <c r="G118" s="222"/>
      <c r="H118" s="225">
        <v>14.92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212</v>
      </c>
      <c r="AU118" s="231" t="s">
        <v>84</v>
      </c>
      <c r="AV118" s="12" t="s">
        <v>84</v>
      </c>
      <c r="AW118" s="12" t="s">
        <v>37</v>
      </c>
      <c r="AX118" s="12" t="s">
        <v>75</v>
      </c>
      <c r="AY118" s="231" t="s">
        <v>126</v>
      </c>
    </row>
    <row r="119" spans="2:51" s="13" customFormat="1" ht="13.5">
      <c r="B119" s="232"/>
      <c r="C119" s="233"/>
      <c r="D119" s="204" t="s">
        <v>212</v>
      </c>
      <c r="E119" s="234" t="s">
        <v>21</v>
      </c>
      <c r="F119" s="235" t="s">
        <v>216</v>
      </c>
      <c r="G119" s="233"/>
      <c r="H119" s="236">
        <v>39.07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212</v>
      </c>
      <c r="AU119" s="242" t="s">
        <v>84</v>
      </c>
      <c r="AV119" s="13" t="s">
        <v>125</v>
      </c>
      <c r="AW119" s="13" t="s">
        <v>37</v>
      </c>
      <c r="AX119" s="13" t="s">
        <v>82</v>
      </c>
      <c r="AY119" s="242" t="s">
        <v>126</v>
      </c>
    </row>
    <row r="120" spans="2:65" s="1" customFormat="1" ht="16.5" customHeight="1">
      <c r="B120" s="41"/>
      <c r="C120" s="192" t="s">
        <v>156</v>
      </c>
      <c r="D120" s="192" t="s">
        <v>127</v>
      </c>
      <c r="E120" s="193" t="s">
        <v>243</v>
      </c>
      <c r="F120" s="194" t="s">
        <v>244</v>
      </c>
      <c r="G120" s="195" t="s">
        <v>231</v>
      </c>
      <c r="H120" s="196">
        <v>74.64</v>
      </c>
      <c r="I120" s="197"/>
      <c r="J120" s="198">
        <f>ROUND(I120*H120,2)</f>
        <v>0</v>
      </c>
      <c r="K120" s="194" t="s">
        <v>131</v>
      </c>
      <c r="L120" s="61"/>
      <c r="M120" s="199" t="s">
        <v>21</v>
      </c>
      <c r="N120" s="200" t="s">
        <v>46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125</v>
      </c>
      <c r="AT120" s="24" t="s">
        <v>127</v>
      </c>
      <c r="AU120" s="24" t="s">
        <v>84</v>
      </c>
      <c r="AY120" s="24" t="s">
        <v>126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82</v>
      </c>
      <c r="BK120" s="203">
        <f>ROUND(I120*H120,2)</f>
        <v>0</v>
      </c>
      <c r="BL120" s="24" t="s">
        <v>125</v>
      </c>
      <c r="BM120" s="24" t="s">
        <v>245</v>
      </c>
    </row>
    <row r="121" spans="2:51" s="12" customFormat="1" ht="13.5">
      <c r="B121" s="221"/>
      <c r="C121" s="222"/>
      <c r="D121" s="204" t="s">
        <v>212</v>
      </c>
      <c r="E121" s="223" t="s">
        <v>21</v>
      </c>
      <c r="F121" s="224" t="s">
        <v>246</v>
      </c>
      <c r="G121" s="222"/>
      <c r="H121" s="225">
        <v>78.14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212</v>
      </c>
      <c r="AU121" s="231" t="s">
        <v>84</v>
      </c>
      <c r="AV121" s="12" t="s">
        <v>84</v>
      </c>
      <c r="AW121" s="12" t="s">
        <v>37</v>
      </c>
      <c r="AX121" s="12" t="s">
        <v>75</v>
      </c>
      <c r="AY121" s="231" t="s">
        <v>126</v>
      </c>
    </row>
    <row r="122" spans="2:51" s="12" customFormat="1" ht="13.5">
      <c r="B122" s="221"/>
      <c r="C122" s="222"/>
      <c r="D122" s="204" t="s">
        <v>212</v>
      </c>
      <c r="E122" s="223" t="s">
        <v>21</v>
      </c>
      <c r="F122" s="224" t="s">
        <v>247</v>
      </c>
      <c r="G122" s="222"/>
      <c r="H122" s="225">
        <v>-3.5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212</v>
      </c>
      <c r="AU122" s="231" t="s">
        <v>84</v>
      </c>
      <c r="AV122" s="12" t="s">
        <v>84</v>
      </c>
      <c r="AW122" s="12" t="s">
        <v>37</v>
      </c>
      <c r="AX122" s="12" t="s">
        <v>75</v>
      </c>
      <c r="AY122" s="231" t="s">
        <v>126</v>
      </c>
    </row>
    <row r="123" spans="2:51" s="13" customFormat="1" ht="13.5">
      <c r="B123" s="232"/>
      <c r="C123" s="233"/>
      <c r="D123" s="204" t="s">
        <v>212</v>
      </c>
      <c r="E123" s="234" t="s">
        <v>21</v>
      </c>
      <c r="F123" s="235" t="s">
        <v>216</v>
      </c>
      <c r="G123" s="233"/>
      <c r="H123" s="236">
        <v>74.64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212</v>
      </c>
      <c r="AU123" s="242" t="s">
        <v>84</v>
      </c>
      <c r="AV123" s="13" t="s">
        <v>125</v>
      </c>
      <c r="AW123" s="13" t="s">
        <v>37</v>
      </c>
      <c r="AX123" s="13" t="s">
        <v>82</v>
      </c>
      <c r="AY123" s="242" t="s">
        <v>126</v>
      </c>
    </row>
    <row r="124" spans="2:65" s="1" customFormat="1" ht="16.5" customHeight="1">
      <c r="B124" s="41"/>
      <c r="C124" s="192" t="s">
        <v>161</v>
      </c>
      <c r="D124" s="192" t="s">
        <v>127</v>
      </c>
      <c r="E124" s="193" t="s">
        <v>248</v>
      </c>
      <c r="F124" s="194" t="s">
        <v>249</v>
      </c>
      <c r="G124" s="195" t="s">
        <v>250</v>
      </c>
      <c r="H124" s="196">
        <v>123.156</v>
      </c>
      <c r="I124" s="197"/>
      <c r="J124" s="198">
        <f>ROUND(I124*H124,2)</f>
        <v>0</v>
      </c>
      <c r="K124" s="194" t="s">
        <v>131</v>
      </c>
      <c r="L124" s="61"/>
      <c r="M124" s="199" t="s">
        <v>21</v>
      </c>
      <c r="N124" s="200" t="s">
        <v>46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125</v>
      </c>
      <c r="AT124" s="24" t="s">
        <v>127</v>
      </c>
      <c r="AU124" s="24" t="s">
        <v>84</v>
      </c>
      <c r="AY124" s="24" t="s">
        <v>126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82</v>
      </c>
      <c r="BK124" s="203">
        <f>ROUND(I124*H124,2)</f>
        <v>0</v>
      </c>
      <c r="BL124" s="24" t="s">
        <v>125</v>
      </c>
      <c r="BM124" s="24" t="s">
        <v>251</v>
      </c>
    </row>
    <row r="125" spans="2:51" s="12" customFormat="1" ht="13.5">
      <c r="B125" s="221"/>
      <c r="C125" s="222"/>
      <c r="D125" s="204" t="s">
        <v>212</v>
      </c>
      <c r="E125" s="223" t="s">
        <v>21</v>
      </c>
      <c r="F125" s="224" t="s">
        <v>252</v>
      </c>
      <c r="G125" s="222"/>
      <c r="H125" s="225">
        <v>123.156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84</v>
      </c>
      <c r="AV125" s="12" t="s">
        <v>84</v>
      </c>
      <c r="AW125" s="12" t="s">
        <v>37</v>
      </c>
      <c r="AX125" s="12" t="s">
        <v>75</v>
      </c>
      <c r="AY125" s="231" t="s">
        <v>126</v>
      </c>
    </row>
    <row r="126" spans="2:51" s="13" customFormat="1" ht="13.5">
      <c r="B126" s="232"/>
      <c r="C126" s="233"/>
      <c r="D126" s="204" t="s">
        <v>212</v>
      </c>
      <c r="E126" s="234" t="s">
        <v>21</v>
      </c>
      <c r="F126" s="235" t="s">
        <v>216</v>
      </c>
      <c r="G126" s="233"/>
      <c r="H126" s="236">
        <v>123.156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212</v>
      </c>
      <c r="AU126" s="242" t="s">
        <v>84</v>
      </c>
      <c r="AV126" s="13" t="s">
        <v>125</v>
      </c>
      <c r="AW126" s="13" t="s">
        <v>37</v>
      </c>
      <c r="AX126" s="13" t="s">
        <v>82</v>
      </c>
      <c r="AY126" s="242" t="s">
        <v>126</v>
      </c>
    </row>
    <row r="127" spans="2:65" s="1" customFormat="1" ht="16.5" customHeight="1">
      <c r="B127" s="41"/>
      <c r="C127" s="192" t="s">
        <v>166</v>
      </c>
      <c r="D127" s="192" t="s">
        <v>127</v>
      </c>
      <c r="E127" s="193" t="s">
        <v>253</v>
      </c>
      <c r="F127" s="194" t="s">
        <v>254</v>
      </c>
      <c r="G127" s="195" t="s">
        <v>231</v>
      </c>
      <c r="H127" s="196">
        <v>3.5</v>
      </c>
      <c r="I127" s="197"/>
      <c r="J127" s="198">
        <f>ROUND(I127*H127,2)</f>
        <v>0</v>
      </c>
      <c r="K127" s="194" t="s">
        <v>131</v>
      </c>
      <c r="L127" s="61"/>
      <c r="M127" s="199" t="s">
        <v>21</v>
      </c>
      <c r="N127" s="200" t="s">
        <v>46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125</v>
      </c>
      <c r="AT127" s="24" t="s">
        <v>127</v>
      </c>
      <c r="AU127" s="24" t="s">
        <v>84</v>
      </c>
      <c r="AY127" s="24" t="s">
        <v>126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82</v>
      </c>
      <c r="BK127" s="203">
        <f>ROUND(I127*H127,2)</f>
        <v>0</v>
      </c>
      <c r="BL127" s="24" t="s">
        <v>125</v>
      </c>
      <c r="BM127" s="24" t="s">
        <v>255</v>
      </c>
    </row>
    <row r="128" spans="2:51" s="12" customFormat="1" ht="13.5">
      <c r="B128" s="221"/>
      <c r="C128" s="222"/>
      <c r="D128" s="204" t="s">
        <v>212</v>
      </c>
      <c r="E128" s="223" t="s">
        <v>21</v>
      </c>
      <c r="F128" s="224" t="s">
        <v>256</v>
      </c>
      <c r="G128" s="222"/>
      <c r="H128" s="225">
        <v>3.5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212</v>
      </c>
      <c r="AU128" s="231" t="s">
        <v>84</v>
      </c>
      <c r="AV128" s="12" t="s">
        <v>84</v>
      </c>
      <c r="AW128" s="12" t="s">
        <v>37</v>
      </c>
      <c r="AX128" s="12" t="s">
        <v>75</v>
      </c>
      <c r="AY128" s="231" t="s">
        <v>126</v>
      </c>
    </row>
    <row r="129" spans="2:51" s="13" customFormat="1" ht="13.5">
      <c r="B129" s="232"/>
      <c r="C129" s="233"/>
      <c r="D129" s="204" t="s">
        <v>212</v>
      </c>
      <c r="E129" s="234" t="s">
        <v>21</v>
      </c>
      <c r="F129" s="235" t="s">
        <v>216</v>
      </c>
      <c r="G129" s="233"/>
      <c r="H129" s="236">
        <v>3.5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212</v>
      </c>
      <c r="AU129" s="242" t="s">
        <v>84</v>
      </c>
      <c r="AV129" s="13" t="s">
        <v>125</v>
      </c>
      <c r="AW129" s="13" t="s">
        <v>37</v>
      </c>
      <c r="AX129" s="13" t="s">
        <v>82</v>
      </c>
      <c r="AY129" s="242" t="s">
        <v>126</v>
      </c>
    </row>
    <row r="130" spans="2:65" s="1" customFormat="1" ht="25.5" customHeight="1">
      <c r="B130" s="41"/>
      <c r="C130" s="192" t="s">
        <v>171</v>
      </c>
      <c r="D130" s="192" t="s">
        <v>127</v>
      </c>
      <c r="E130" s="193" t="s">
        <v>257</v>
      </c>
      <c r="F130" s="194" t="s">
        <v>258</v>
      </c>
      <c r="G130" s="195" t="s">
        <v>210</v>
      </c>
      <c r="H130" s="196">
        <v>492</v>
      </c>
      <c r="I130" s="197"/>
      <c r="J130" s="198">
        <f>ROUND(I130*H130,2)</f>
        <v>0</v>
      </c>
      <c r="K130" s="194" t="s">
        <v>131</v>
      </c>
      <c r="L130" s="61"/>
      <c r="M130" s="199" t="s">
        <v>21</v>
      </c>
      <c r="N130" s="200" t="s">
        <v>46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125</v>
      </c>
      <c r="AT130" s="24" t="s">
        <v>127</v>
      </c>
      <c r="AU130" s="24" t="s">
        <v>84</v>
      </c>
      <c r="AY130" s="24" t="s">
        <v>126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82</v>
      </c>
      <c r="BK130" s="203">
        <f>ROUND(I130*H130,2)</f>
        <v>0</v>
      </c>
      <c r="BL130" s="24" t="s">
        <v>125</v>
      </c>
      <c r="BM130" s="24" t="s">
        <v>259</v>
      </c>
    </row>
    <row r="131" spans="2:51" s="12" customFormat="1" ht="13.5">
      <c r="B131" s="221"/>
      <c r="C131" s="222"/>
      <c r="D131" s="204" t="s">
        <v>212</v>
      </c>
      <c r="E131" s="223" t="s">
        <v>21</v>
      </c>
      <c r="F131" s="224" t="s">
        <v>260</v>
      </c>
      <c r="G131" s="222"/>
      <c r="H131" s="225">
        <v>450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84</v>
      </c>
      <c r="AV131" s="12" t="s">
        <v>84</v>
      </c>
      <c r="AW131" s="12" t="s">
        <v>37</v>
      </c>
      <c r="AX131" s="12" t="s">
        <v>75</v>
      </c>
      <c r="AY131" s="231" t="s">
        <v>126</v>
      </c>
    </row>
    <row r="132" spans="2:51" s="12" customFormat="1" ht="13.5">
      <c r="B132" s="221"/>
      <c r="C132" s="222"/>
      <c r="D132" s="204" t="s">
        <v>212</v>
      </c>
      <c r="E132" s="223" t="s">
        <v>21</v>
      </c>
      <c r="F132" s="224" t="s">
        <v>261</v>
      </c>
      <c r="G132" s="222"/>
      <c r="H132" s="225">
        <v>42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212</v>
      </c>
      <c r="AU132" s="231" t="s">
        <v>84</v>
      </c>
      <c r="AV132" s="12" t="s">
        <v>84</v>
      </c>
      <c r="AW132" s="12" t="s">
        <v>37</v>
      </c>
      <c r="AX132" s="12" t="s">
        <v>75</v>
      </c>
      <c r="AY132" s="231" t="s">
        <v>126</v>
      </c>
    </row>
    <row r="133" spans="2:51" s="13" customFormat="1" ht="13.5">
      <c r="B133" s="232"/>
      <c r="C133" s="233"/>
      <c r="D133" s="204" t="s">
        <v>212</v>
      </c>
      <c r="E133" s="234" t="s">
        <v>21</v>
      </c>
      <c r="F133" s="235" t="s">
        <v>216</v>
      </c>
      <c r="G133" s="233"/>
      <c r="H133" s="236">
        <v>492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212</v>
      </c>
      <c r="AU133" s="242" t="s">
        <v>84</v>
      </c>
      <c r="AV133" s="13" t="s">
        <v>125</v>
      </c>
      <c r="AW133" s="13" t="s">
        <v>37</v>
      </c>
      <c r="AX133" s="13" t="s">
        <v>82</v>
      </c>
      <c r="AY133" s="242" t="s">
        <v>126</v>
      </c>
    </row>
    <row r="134" spans="2:65" s="1" customFormat="1" ht="16.5" customHeight="1">
      <c r="B134" s="41"/>
      <c r="C134" s="254" t="s">
        <v>176</v>
      </c>
      <c r="D134" s="254" t="s">
        <v>262</v>
      </c>
      <c r="E134" s="255" t="s">
        <v>263</v>
      </c>
      <c r="F134" s="256" t="s">
        <v>264</v>
      </c>
      <c r="G134" s="257" t="s">
        <v>231</v>
      </c>
      <c r="H134" s="258">
        <v>98.4</v>
      </c>
      <c r="I134" s="259"/>
      <c r="J134" s="260">
        <f>ROUND(I134*H134,2)</f>
        <v>0</v>
      </c>
      <c r="K134" s="256" t="s">
        <v>179</v>
      </c>
      <c r="L134" s="261"/>
      <c r="M134" s="262" t="s">
        <v>21</v>
      </c>
      <c r="N134" s="263" t="s">
        <v>46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262</v>
      </c>
      <c r="AU134" s="24" t="s">
        <v>84</v>
      </c>
      <c r="AY134" s="24" t="s">
        <v>126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82</v>
      </c>
      <c r="BK134" s="203">
        <f>ROUND(I134*H134,2)</f>
        <v>0</v>
      </c>
      <c r="BL134" s="24" t="s">
        <v>125</v>
      </c>
      <c r="BM134" s="24" t="s">
        <v>265</v>
      </c>
    </row>
    <row r="135" spans="2:51" s="12" customFormat="1" ht="13.5">
      <c r="B135" s="221"/>
      <c r="C135" s="222"/>
      <c r="D135" s="204" t="s">
        <v>212</v>
      </c>
      <c r="E135" s="223" t="s">
        <v>21</v>
      </c>
      <c r="F135" s="224" t="s">
        <v>266</v>
      </c>
      <c r="G135" s="222"/>
      <c r="H135" s="225">
        <v>98.4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212</v>
      </c>
      <c r="AU135" s="231" t="s">
        <v>84</v>
      </c>
      <c r="AV135" s="12" t="s">
        <v>84</v>
      </c>
      <c r="AW135" s="12" t="s">
        <v>37</v>
      </c>
      <c r="AX135" s="12" t="s">
        <v>75</v>
      </c>
      <c r="AY135" s="231" t="s">
        <v>126</v>
      </c>
    </row>
    <row r="136" spans="2:51" s="13" customFormat="1" ht="13.5">
      <c r="B136" s="232"/>
      <c r="C136" s="233"/>
      <c r="D136" s="204" t="s">
        <v>212</v>
      </c>
      <c r="E136" s="234" t="s">
        <v>21</v>
      </c>
      <c r="F136" s="235" t="s">
        <v>216</v>
      </c>
      <c r="G136" s="233"/>
      <c r="H136" s="236">
        <v>98.4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212</v>
      </c>
      <c r="AU136" s="242" t="s">
        <v>84</v>
      </c>
      <c r="AV136" s="13" t="s">
        <v>125</v>
      </c>
      <c r="AW136" s="13" t="s">
        <v>37</v>
      </c>
      <c r="AX136" s="13" t="s">
        <v>82</v>
      </c>
      <c r="AY136" s="242" t="s">
        <v>126</v>
      </c>
    </row>
    <row r="137" spans="2:65" s="1" customFormat="1" ht="25.5" customHeight="1">
      <c r="B137" s="41"/>
      <c r="C137" s="192" t="s">
        <v>184</v>
      </c>
      <c r="D137" s="192" t="s">
        <v>127</v>
      </c>
      <c r="E137" s="193" t="s">
        <v>267</v>
      </c>
      <c r="F137" s="194" t="s">
        <v>268</v>
      </c>
      <c r="G137" s="195" t="s">
        <v>210</v>
      </c>
      <c r="H137" s="196">
        <v>492</v>
      </c>
      <c r="I137" s="197"/>
      <c r="J137" s="198">
        <f>ROUND(I137*H137,2)</f>
        <v>0</v>
      </c>
      <c r="K137" s="194" t="s">
        <v>131</v>
      </c>
      <c r="L137" s="61"/>
      <c r="M137" s="199" t="s">
        <v>21</v>
      </c>
      <c r="N137" s="200" t="s">
        <v>46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125</v>
      </c>
      <c r="AT137" s="24" t="s">
        <v>127</v>
      </c>
      <c r="AU137" s="24" t="s">
        <v>84</v>
      </c>
      <c r="AY137" s="24" t="s">
        <v>126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82</v>
      </c>
      <c r="BK137" s="203">
        <f>ROUND(I137*H137,2)</f>
        <v>0</v>
      </c>
      <c r="BL137" s="24" t="s">
        <v>125</v>
      </c>
      <c r="BM137" s="24" t="s">
        <v>269</v>
      </c>
    </row>
    <row r="138" spans="2:51" s="12" customFormat="1" ht="13.5">
      <c r="B138" s="221"/>
      <c r="C138" s="222"/>
      <c r="D138" s="204" t="s">
        <v>212</v>
      </c>
      <c r="E138" s="223" t="s">
        <v>21</v>
      </c>
      <c r="F138" s="224" t="s">
        <v>270</v>
      </c>
      <c r="G138" s="222"/>
      <c r="H138" s="225">
        <v>450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212</v>
      </c>
      <c r="AU138" s="231" t="s">
        <v>84</v>
      </c>
      <c r="AV138" s="12" t="s">
        <v>84</v>
      </c>
      <c r="AW138" s="12" t="s">
        <v>37</v>
      </c>
      <c r="AX138" s="12" t="s">
        <v>75</v>
      </c>
      <c r="AY138" s="231" t="s">
        <v>126</v>
      </c>
    </row>
    <row r="139" spans="2:51" s="12" customFormat="1" ht="13.5">
      <c r="B139" s="221"/>
      <c r="C139" s="222"/>
      <c r="D139" s="204" t="s">
        <v>212</v>
      </c>
      <c r="E139" s="223" t="s">
        <v>21</v>
      </c>
      <c r="F139" s="224" t="s">
        <v>271</v>
      </c>
      <c r="G139" s="222"/>
      <c r="H139" s="225">
        <v>42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212</v>
      </c>
      <c r="AU139" s="231" t="s">
        <v>84</v>
      </c>
      <c r="AV139" s="12" t="s">
        <v>84</v>
      </c>
      <c r="AW139" s="12" t="s">
        <v>37</v>
      </c>
      <c r="AX139" s="12" t="s">
        <v>75</v>
      </c>
      <c r="AY139" s="231" t="s">
        <v>126</v>
      </c>
    </row>
    <row r="140" spans="2:51" s="13" customFormat="1" ht="13.5">
      <c r="B140" s="232"/>
      <c r="C140" s="233"/>
      <c r="D140" s="204" t="s">
        <v>212</v>
      </c>
      <c r="E140" s="234" t="s">
        <v>21</v>
      </c>
      <c r="F140" s="235" t="s">
        <v>216</v>
      </c>
      <c r="G140" s="233"/>
      <c r="H140" s="236">
        <v>492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212</v>
      </c>
      <c r="AU140" s="242" t="s">
        <v>84</v>
      </c>
      <c r="AV140" s="13" t="s">
        <v>125</v>
      </c>
      <c r="AW140" s="13" t="s">
        <v>37</v>
      </c>
      <c r="AX140" s="13" t="s">
        <v>82</v>
      </c>
      <c r="AY140" s="242" t="s">
        <v>126</v>
      </c>
    </row>
    <row r="141" spans="2:65" s="1" customFormat="1" ht="16.5" customHeight="1">
      <c r="B141" s="41"/>
      <c r="C141" s="254" t="s">
        <v>189</v>
      </c>
      <c r="D141" s="254" t="s">
        <v>262</v>
      </c>
      <c r="E141" s="255" t="s">
        <v>272</v>
      </c>
      <c r="F141" s="256" t="s">
        <v>273</v>
      </c>
      <c r="G141" s="257" t="s">
        <v>274</v>
      </c>
      <c r="H141" s="258">
        <v>17.22</v>
      </c>
      <c r="I141" s="259"/>
      <c r="J141" s="260">
        <f>ROUND(I141*H141,2)</f>
        <v>0</v>
      </c>
      <c r="K141" s="256" t="s">
        <v>131</v>
      </c>
      <c r="L141" s="261"/>
      <c r="M141" s="262" t="s">
        <v>21</v>
      </c>
      <c r="N141" s="263" t="s">
        <v>46</v>
      </c>
      <c r="O141" s="42"/>
      <c r="P141" s="201">
        <f>O141*H141</f>
        <v>0</v>
      </c>
      <c r="Q141" s="201">
        <v>0.001</v>
      </c>
      <c r="R141" s="201">
        <f>Q141*H141</f>
        <v>0.01722</v>
      </c>
      <c r="S141" s="201">
        <v>0</v>
      </c>
      <c r="T141" s="202">
        <f>S141*H141</f>
        <v>0</v>
      </c>
      <c r="AR141" s="24" t="s">
        <v>161</v>
      </c>
      <c r="AT141" s="24" t="s">
        <v>262</v>
      </c>
      <c r="AU141" s="24" t="s">
        <v>84</v>
      </c>
      <c r="AY141" s="24" t="s">
        <v>126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82</v>
      </c>
      <c r="BK141" s="203">
        <f>ROUND(I141*H141,2)</f>
        <v>0</v>
      </c>
      <c r="BL141" s="24" t="s">
        <v>125</v>
      </c>
      <c r="BM141" s="24" t="s">
        <v>275</v>
      </c>
    </row>
    <row r="142" spans="2:51" s="12" customFormat="1" ht="13.5">
      <c r="B142" s="221"/>
      <c r="C142" s="222"/>
      <c r="D142" s="204" t="s">
        <v>212</v>
      </c>
      <c r="E142" s="223" t="s">
        <v>21</v>
      </c>
      <c r="F142" s="224" t="s">
        <v>276</v>
      </c>
      <c r="G142" s="222"/>
      <c r="H142" s="225">
        <v>17.22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212</v>
      </c>
      <c r="AU142" s="231" t="s">
        <v>84</v>
      </c>
      <c r="AV142" s="12" t="s">
        <v>84</v>
      </c>
      <c r="AW142" s="12" t="s">
        <v>37</v>
      </c>
      <c r="AX142" s="12" t="s">
        <v>75</v>
      </c>
      <c r="AY142" s="231" t="s">
        <v>126</v>
      </c>
    </row>
    <row r="143" spans="2:51" s="13" customFormat="1" ht="13.5">
      <c r="B143" s="232"/>
      <c r="C143" s="233"/>
      <c r="D143" s="204" t="s">
        <v>212</v>
      </c>
      <c r="E143" s="234" t="s">
        <v>21</v>
      </c>
      <c r="F143" s="235" t="s">
        <v>216</v>
      </c>
      <c r="G143" s="233"/>
      <c r="H143" s="236">
        <v>17.22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212</v>
      </c>
      <c r="AU143" s="242" t="s">
        <v>84</v>
      </c>
      <c r="AV143" s="13" t="s">
        <v>125</v>
      </c>
      <c r="AW143" s="13" t="s">
        <v>37</v>
      </c>
      <c r="AX143" s="13" t="s">
        <v>82</v>
      </c>
      <c r="AY143" s="242" t="s">
        <v>126</v>
      </c>
    </row>
    <row r="144" spans="2:65" s="1" customFormat="1" ht="16.5" customHeight="1">
      <c r="B144" s="41"/>
      <c r="C144" s="192" t="s">
        <v>277</v>
      </c>
      <c r="D144" s="192" t="s">
        <v>127</v>
      </c>
      <c r="E144" s="193" t="s">
        <v>278</v>
      </c>
      <c r="F144" s="194" t="s">
        <v>279</v>
      </c>
      <c r="G144" s="195" t="s">
        <v>210</v>
      </c>
      <c r="H144" s="196">
        <v>890</v>
      </c>
      <c r="I144" s="197"/>
      <c r="J144" s="198">
        <f>ROUND(I144*H144,2)</f>
        <v>0</v>
      </c>
      <c r="K144" s="194" t="s">
        <v>131</v>
      </c>
      <c r="L144" s="61"/>
      <c r="M144" s="199" t="s">
        <v>21</v>
      </c>
      <c r="N144" s="200" t="s">
        <v>46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125</v>
      </c>
      <c r="AT144" s="24" t="s">
        <v>127</v>
      </c>
      <c r="AU144" s="24" t="s">
        <v>84</v>
      </c>
      <c r="AY144" s="24" t="s">
        <v>126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82</v>
      </c>
      <c r="BK144" s="203">
        <f>ROUND(I144*H144,2)</f>
        <v>0</v>
      </c>
      <c r="BL144" s="24" t="s">
        <v>125</v>
      </c>
      <c r="BM144" s="24" t="s">
        <v>280</v>
      </c>
    </row>
    <row r="145" spans="2:51" s="12" customFormat="1" ht="13.5">
      <c r="B145" s="221"/>
      <c r="C145" s="222"/>
      <c r="D145" s="204" t="s">
        <v>212</v>
      </c>
      <c r="E145" s="223" t="s">
        <v>21</v>
      </c>
      <c r="F145" s="224" t="s">
        <v>281</v>
      </c>
      <c r="G145" s="222"/>
      <c r="H145" s="225">
        <v>492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212</v>
      </c>
      <c r="AU145" s="231" t="s">
        <v>84</v>
      </c>
      <c r="AV145" s="12" t="s">
        <v>84</v>
      </c>
      <c r="AW145" s="12" t="s">
        <v>37</v>
      </c>
      <c r="AX145" s="12" t="s">
        <v>75</v>
      </c>
      <c r="AY145" s="231" t="s">
        <v>126</v>
      </c>
    </row>
    <row r="146" spans="2:51" s="12" customFormat="1" ht="13.5">
      <c r="B146" s="221"/>
      <c r="C146" s="222"/>
      <c r="D146" s="204" t="s">
        <v>212</v>
      </c>
      <c r="E146" s="223" t="s">
        <v>21</v>
      </c>
      <c r="F146" s="224" t="s">
        <v>282</v>
      </c>
      <c r="G146" s="222"/>
      <c r="H146" s="225">
        <v>308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212</v>
      </c>
      <c r="AU146" s="231" t="s">
        <v>84</v>
      </c>
      <c r="AV146" s="12" t="s">
        <v>84</v>
      </c>
      <c r="AW146" s="12" t="s">
        <v>37</v>
      </c>
      <c r="AX146" s="12" t="s">
        <v>75</v>
      </c>
      <c r="AY146" s="231" t="s">
        <v>126</v>
      </c>
    </row>
    <row r="147" spans="2:51" s="12" customFormat="1" ht="13.5">
      <c r="B147" s="221"/>
      <c r="C147" s="222"/>
      <c r="D147" s="204" t="s">
        <v>212</v>
      </c>
      <c r="E147" s="223" t="s">
        <v>21</v>
      </c>
      <c r="F147" s="224" t="s">
        <v>283</v>
      </c>
      <c r="G147" s="222"/>
      <c r="H147" s="225">
        <v>42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212</v>
      </c>
      <c r="AU147" s="231" t="s">
        <v>84</v>
      </c>
      <c r="AV147" s="12" t="s">
        <v>84</v>
      </c>
      <c r="AW147" s="12" t="s">
        <v>37</v>
      </c>
      <c r="AX147" s="12" t="s">
        <v>75</v>
      </c>
      <c r="AY147" s="231" t="s">
        <v>126</v>
      </c>
    </row>
    <row r="148" spans="2:51" s="12" customFormat="1" ht="13.5">
      <c r="B148" s="221"/>
      <c r="C148" s="222"/>
      <c r="D148" s="204" t="s">
        <v>212</v>
      </c>
      <c r="E148" s="223" t="s">
        <v>21</v>
      </c>
      <c r="F148" s="224" t="s">
        <v>284</v>
      </c>
      <c r="G148" s="222"/>
      <c r="H148" s="225">
        <v>48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212</v>
      </c>
      <c r="AU148" s="231" t="s">
        <v>84</v>
      </c>
      <c r="AV148" s="12" t="s">
        <v>84</v>
      </c>
      <c r="AW148" s="12" t="s">
        <v>37</v>
      </c>
      <c r="AX148" s="12" t="s">
        <v>75</v>
      </c>
      <c r="AY148" s="231" t="s">
        <v>126</v>
      </c>
    </row>
    <row r="149" spans="2:51" s="13" customFormat="1" ht="13.5">
      <c r="B149" s="232"/>
      <c r="C149" s="233"/>
      <c r="D149" s="204" t="s">
        <v>212</v>
      </c>
      <c r="E149" s="234" t="s">
        <v>21</v>
      </c>
      <c r="F149" s="235" t="s">
        <v>216</v>
      </c>
      <c r="G149" s="233"/>
      <c r="H149" s="236">
        <v>890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212</v>
      </c>
      <c r="AU149" s="242" t="s">
        <v>84</v>
      </c>
      <c r="AV149" s="13" t="s">
        <v>125</v>
      </c>
      <c r="AW149" s="13" t="s">
        <v>37</v>
      </c>
      <c r="AX149" s="13" t="s">
        <v>82</v>
      </c>
      <c r="AY149" s="242" t="s">
        <v>126</v>
      </c>
    </row>
    <row r="150" spans="2:65" s="1" customFormat="1" ht="16.5" customHeight="1">
      <c r="B150" s="41"/>
      <c r="C150" s="192" t="s">
        <v>10</v>
      </c>
      <c r="D150" s="192" t="s">
        <v>127</v>
      </c>
      <c r="E150" s="193" t="s">
        <v>285</v>
      </c>
      <c r="F150" s="194" t="s">
        <v>286</v>
      </c>
      <c r="G150" s="195" t="s">
        <v>210</v>
      </c>
      <c r="H150" s="196">
        <v>492</v>
      </c>
      <c r="I150" s="197"/>
      <c r="J150" s="198">
        <f>ROUND(I150*H150,2)</f>
        <v>0</v>
      </c>
      <c r="K150" s="194" t="s">
        <v>131</v>
      </c>
      <c r="L150" s="61"/>
      <c r="M150" s="199" t="s">
        <v>21</v>
      </c>
      <c r="N150" s="200" t="s">
        <v>46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125</v>
      </c>
      <c r="AT150" s="24" t="s">
        <v>127</v>
      </c>
      <c r="AU150" s="24" t="s">
        <v>84</v>
      </c>
      <c r="AY150" s="24" t="s">
        <v>126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82</v>
      </c>
      <c r="BK150" s="203">
        <f>ROUND(I150*H150,2)</f>
        <v>0</v>
      </c>
      <c r="BL150" s="24" t="s">
        <v>125</v>
      </c>
      <c r="BM150" s="24" t="s">
        <v>287</v>
      </c>
    </row>
    <row r="151" spans="2:65" s="1" customFormat="1" ht="16.5" customHeight="1">
      <c r="B151" s="41"/>
      <c r="C151" s="192" t="s">
        <v>288</v>
      </c>
      <c r="D151" s="192" t="s">
        <v>127</v>
      </c>
      <c r="E151" s="193" t="s">
        <v>289</v>
      </c>
      <c r="F151" s="194" t="s">
        <v>290</v>
      </c>
      <c r="G151" s="195" t="s">
        <v>210</v>
      </c>
      <c r="H151" s="196">
        <v>492</v>
      </c>
      <c r="I151" s="197"/>
      <c r="J151" s="198">
        <f>ROUND(I151*H151,2)</f>
        <v>0</v>
      </c>
      <c r="K151" s="194" t="s">
        <v>131</v>
      </c>
      <c r="L151" s="61"/>
      <c r="M151" s="199" t="s">
        <v>21</v>
      </c>
      <c r="N151" s="200" t="s">
        <v>46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125</v>
      </c>
      <c r="AT151" s="24" t="s">
        <v>127</v>
      </c>
      <c r="AU151" s="24" t="s">
        <v>84</v>
      </c>
      <c r="AY151" s="24" t="s">
        <v>126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82</v>
      </c>
      <c r="BK151" s="203">
        <f>ROUND(I151*H151,2)</f>
        <v>0</v>
      </c>
      <c r="BL151" s="24" t="s">
        <v>125</v>
      </c>
      <c r="BM151" s="24" t="s">
        <v>291</v>
      </c>
    </row>
    <row r="152" spans="2:65" s="1" customFormat="1" ht="25.5" customHeight="1">
      <c r="B152" s="41"/>
      <c r="C152" s="192" t="s">
        <v>292</v>
      </c>
      <c r="D152" s="192" t="s">
        <v>127</v>
      </c>
      <c r="E152" s="193" t="s">
        <v>293</v>
      </c>
      <c r="F152" s="194" t="s">
        <v>294</v>
      </c>
      <c r="G152" s="195" t="s">
        <v>210</v>
      </c>
      <c r="H152" s="196">
        <v>492</v>
      </c>
      <c r="I152" s="197"/>
      <c r="J152" s="198">
        <f>ROUND(I152*H152,2)</f>
        <v>0</v>
      </c>
      <c r="K152" s="194" t="s">
        <v>131</v>
      </c>
      <c r="L152" s="61"/>
      <c r="M152" s="199" t="s">
        <v>21</v>
      </c>
      <c r="N152" s="200" t="s">
        <v>46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125</v>
      </c>
      <c r="AT152" s="24" t="s">
        <v>127</v>
      </c>
      <c r="AU152" s="24" t="s">
        <v>84</v>
      </c>
      <c r="AY152" s="24" t="s">
        <v>126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82</v>
      </c>
      <c r="BK152" s="203">
        <f>ROUND(I152*H152,2)</f>
        <v>0</v>
      </c>
      <c r="BL152" s="24" t="s">
        <v>125</v>
      </c>
      <c r="BM152" s="24" t="s">
        <v>295</v>
      </c>
    </row>
    <row r="153" spans="2:63" s="10" customFormat="1" ht="29.85" customHeight="1">
      <c r="B153" s="178"/>
      <c r="C153" s="179"/>
      <c r="D153" s="180" t="s">
        <v>74</v>
      </c>
      <c r="E153" s="219" t="s">
        <v>139</v>
      </c>
      <c r="F153" s="219" t="s">
        <v>296</v>
      </c>
      <c r="G153" s="179"/>
      <c r="H153" s="179"/>
      <c r="I153" s="182"/>
      <c r="J153" s="220">
        <f>BK153</f>
        <v>0</v>
      </c>
      <c r="K153" s="179"/>
      <c r="L153" s="184"/>
      <c r="M153" s="185"/>
      <c r="N153" s="186"/>
      <c r="O153" s="186"/>
      <c r="P153" s="187">
        <f>SUM(P154:P160)</f>
        <v>0</v>
      </c>
      <c r="Q153" s="186"/>
      <c r="R153" s="187">
        <f>SUM(R154:R160)</f>
        <v>3.2308499999999998</v>
      </c>
      <c r="S153" s="186"/>
      <c r="T153" s="188">
        <f>SUM(T154:T160)</f>
        <v>0</v>
      </c>
      <c r="AR153" s="189" t="s">
        <v>82</v>
      </c>
      <c r="AT153" s="190" t="s">
        <v>74</v>
      </c>
      <c r="AU153" s="190" t="s">
        <v>82</v>
      </c>
      <c r="AY153" s="189" t="s">
        <v>126</v>
      </c>
      <c r="BK153" s="191">
        <f>SUM(BK154:BK160)</f>
        <v>0</v>
      </c>
    </row>
    <row r="154" spans="2:65" s="1" customFormat="1" ht="16.5" customHeight="1">
      <c r="B154" s="41"/>
      <c r="C154" s="192" t="s">
        <v>297</v>
      </c>
      <c r="D154" s="192" t="s">
        <v>127</v>
      </c>
      <c r="E154" s="193" t="s">
        <v>298</v>
      </c>
      <c r="F154" s="194" t="s">
        <v>299</v>
      </c>
      <c r="G154" s="195" t="s">
        <v>226</v>
      </c>
      <c r="H154" s="196">
        <v>85</v>
      </c>
      <c r="I154" s="197"/>
      <c r="J154" s="198">
        <f>ROUND(I154*H154,2)</f>
        <v>0</v>
      </c>
      <c r="K154" s="194" t="s">
        <v>179</v>
      </c>
      <c r="L154" s="61"/>
      <c r="M154" s="199" t="s">
        <v>21</v>
      </c>
      <c r="N154" s="200" t="s">
        <v>46</v>
      </c>
      <c r="O154" s="42"/>
      <c r="P154" s="201">
        <f>O154*H154</f>
        <v>0</v>
      </c>
      <c r="Q154" s="201">
        <v>0.03351</v>
      </c>
      <c r="R154" s="201">
        <f>Q154*H154</f>
        <v>2.84835</v>
      </c>
      <c r="S154" s="201">
        <v>0</v>
      </c>
      <c r="T154" s="202">
        <f>S154*H154</f>
        <v>0</v>
      </c>
      <c r="AR154" s="24" t="s">
        <v>125</v>
      </c>
      <c r="AT154" s="24" t="s">
        <v>127</v>
      </c>
      <c r="AU154" s="24" t="s">
        <v>84</v>
      </c>
      <c r="AY154" s="24" t="s">
        <v>126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82</v>
      </c>
      <c r="BK154" s="203">
        <f>ROUND(I154*H154,2)</f>
        <v>0</v>
      </c>
      <c r="BL154" s="24" t="s">
        <v>125</v>
      </c>
      <c r="BM154" s="24" t="s">
        <v>300</v>
      </c>
    </row>
    <row r="155" spans="2:51" s="12" customFormat="1" ht="13.5">
      <c r="B155" s="221"/>
      <c r="C155" s="222"/>
      <c r="D155" s="204" t="s">
        <v>212</v>
      </c>
      <c r="E155" s="223" t="s">
        <v>21</v>
      </c>
      <c r="F155" s="224" t="s">
        <v>301</v>
      </c>
      <c r="G155" s="222"/>
      <c r="H155" s="225">
        <v>85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212</v>
      </c>
      <c r="AU155" s="231" t="s">
        <v>84</v>
      </c>
      <c r="AV155" s="12" t="s">
        <v>84</v>
      </c>
      <c r="AW155" s="12" t="s">
        <v>37</v>
      </c>
      <c r="AX155" s="12" t="s">
        <v>75</v>
      </c>
      <c r="AY155" s="231" t="s">
        <v>126</v>
      </c>
    </row>
    <row r="156" spans="2:51" s="13" customFormat="1" ht="13.5">
      <c r="B156" s="232"/>
      <c r="C156" s="233"/>
      <c r="D156" s="204" t="s">
        <v>212</v>
      </c>
      <c r="E156" s="234" t="s">
        <v>21</v>
      </c>
      <c r="F156" s="235" t="s">
        <v>216</v>
      </c>
      <c r="G156" s="233"/>
      <c r="H156" s="236">
        <v>85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212</v>
      </c>
      <c r="AU156" s="242" t="s">
        <v>84</v>
      </c>
      <c r="AV156" s="13" t="s">
        <v>125</v>
      </c>
      <c r="AW156" s="13" t="s">
        <v>37</v>
      </c>
      <c r="AX156" s="13" t="s">
        <v>82</v>
      </c>
      <c r="AY156" s="242" t="s">
        <v>126</v>
      </c>
    </row>
    <row r="157" spans="2:65" s="1" customFormat="1" ht="16.5" customHeight="1">
      <c r="B157" s="41"/>
      <c r="C157" s="254" t="s">
        <v>302</v>
      </c>
      <c r="D157" s="254" t="s">
        <v>262</v>
      </c>
      <c r="E157" s="255" t="s">
        <v>303</v>
      </c>
      <c r="F157" s="256" t="s">
        <v>304</v>
      </c>
      <c r="G157" s="257" t="s">
        <v>231</v>
      </c>
      <c r="H157" s="258">
        <v>0.51</v>
      </c>
      <c r="I157" s="259"/>
      <c r="J157" s="260">
        <f>ROUND(I157*H157,2)</f>
        <v>0</v>
      </c>
      <c r="K157" s="256" t="s">
        <v>179</v>
      </c>
      <c r="L157" s="261"/>
      <c r="M157" s="262" t="s">
        <v>21</v>
      </c>
      <c r="N157" s="263" t="s">
        <v>46</v>
      </c>
      <c r="O157" s="42"/>
      <c r="P157" s="201">
        <f>O157*H157</f>
        <v>0</v>
      </c>
      <c r="Q157" s="201">
        <v>0.75</v>
      </c>
      <c r="R157" s="201">
        <f>Q157*H157</f>
        <v>0.3825</v>
      </c>
      <c r="S157" s="201">
        <v>0</v>
      </c>
      <c r="T157" s="202">
        <f>S157*H157</f>
        <v>0</v>
      </c>
      <c r="AR157" s="24" t="s">
        <v>161</v>
      </c>
      <c r="AT157" s="24" t="s">
        <v>262</v>
      </c>
      <c r="AU157" s="24" t="s">
        <v>84</v>
      </c>
      <c r="AY157" s="24" t="s">
        <v>126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82</v>
      </c>
      <c r="BK157" s="203">
        <f>ROUND(I157*H157,2)</f>
        <v>0</v>
      </c>
      <c r="BL157" s="24" t="s">
        <v>125</v>
      </c>
      <c r="BM157" s="24" t="s">
        <v>305</v>
      </c>
    </row>
    <row r="158" spans="2:51" s="15" customFormat="1" ht="13.5">
      <c r="B158" s="264"/>
      <c r="C158" s="265"/>
      <c r="D158" s="204" t="s">
        <v>212</v>
      </c>
      <c r="E158" s="266" t="s">
        <v>21</v>
      </c>
      <c r="F158" s="267" t="s">
        <v>306</v>
      </c>
      <c r="G158" s="265"/>
      <c r="H158" s="266" t="s">
        <v>21</v>
      </c>
      <c r="I158" s="268"/>
      <c r="J158" s="265"/>
      <c r="K158" s="265"/>
      <c r="L158" s="269"/>
      <c r="M158" s="270"/>
      <c r="N158" s="271"/>
      <c r="O158" s="271"/>
      <c r="P158" s="271"/>
      <c r="Q158" s="271"/>
      <c r="R158" s="271"/>
      <c r="S158" s="271"/>
      <c r="T158" s="272"/>
      <c r="AT158" s="273" t="s">
        <v>212</v>
      </c>
      <c r="AU158" s="273" t="s">
        <v>84</v>
      </c>
      <c r="AV158" s="15" t="s">
        <v>82</v>
      </c>
      <c r="AW158" s="15" t="s">
        <v>37</v>
      </c>
      <c r="AX158" s="15" t="s">
        <v>75</v>
      </c>
      <c r="AY158" s="273" t="s">
        <v>126</v>
      </c>
    </row>
    <row r="159" spans="2:51" s="12" customFormat="1" ht="13.5">
      <c r="B159" s="221"/>
      <c r="C159" s="222"/>
      <c r="D159" s="204" t="s">
        <v>212</v>
      </c>
      <c r="E159" s="223" t="s">
        <v>21</v>
      </c>
      <c r="F159" s="224" t="s">
        <v>307</v>
      </c>
      <c r="G159" s="222"/>
      <c r="H159" s="225">
        <v>0.51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212</v>
      </c>
      <c r="AU159" s="231" t="s">
        <v>84</v>
      </c>
      <c r="AV159" s="12" t="s">
        <v>84</v>
      </c>
      <c r="AW159" s="12" t="s">
        <v>37</v>
      </c>
      <c r="AX159" s="12" t="s">
        <v>75</v>
      </c>
      <c r="AY159" s="231" t="s">
        <v>126</v>
      </c>
    </row>
    <row r="160" spans="2:51" s="13" customFormat="1" ht="13.5">
      <c r="B160" s="232"/>
      <c r="C160" s="233"/>
      <c r="D160" s="204" t="s">
        <v>212</v>
      </c>
      <c r="E160" s="234" t="s">
        <v>21</v>
      </c>
      <c r="F160" s="235" t="s">
        <v>216</v>
      </c>
      <c r="G160" s="233"/>
      <c r="H160" s="236">
        <v>0.51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212</v>
      </c>
      <c r="AU160" s="242" t="s">
        <v>84</v>
      </c>
      <c r="AV160" s="13" t="s">
        <v>125</v>
      </c>
      <c r="AW160" s="13" t="s">
        <v>37</v>
      </c>
      <c r="AX160" s="13" t="s">
        <v>82</v>
      </c>
      <c r="AY160" s="242" t="s">
        <v>126</v>
      </c>
    </row>
    <row r="161" spans="2:63" s="10" customFormat="1" ht="29.85" customHeight="1">
      <c r="B161" s="178"/>
      <c r="C161" s="179"/>
      <c r="D161" s="180" t="s">
        <v>74</v>
      </c>
      <c r="E161" s="219" t="s">
        <v>147</v>
      </c>
      <c r="F161" s="219" t="s">
        <v>308</v>
      </c>
      <c r="G161" s="179"/>
      <c r="H161" s="179"/>
      <c r="I161" s="182"/>
      <c r="J161" s="220">
        <f>BK161</f>
        <v>0</v>
      </c>
      <c r="K161" s="179"/>
      <c r="L161" s="184"/>
      <c r="M161" s="185"/>
      <c r="N161" s="186"/>
      <c r="O161" s="186"/>
      <c r="P161" s="187">
        <f>SUM(P162:P201)</f>
        <v>0</v>
      </c>
      <c r="Q161" s="186"/>
      <c r="R161" s="187">
        <f>SUM(R162:R201)</f>
        <v>177.63711999999995</v>
      </c>
      <c r="S161" s="186"/>
      <c r="T161" s="188">
        <f>SUM(T162:T201)</f>
        <v>0</v>
      </c>
      <c r="AR161" s="189" t="s">
        <v>82</v>
      </c>
      <c r="AT161" s="190" t="s">
        <v>74</v>
      </c>
      <c r="AU161" s="190" t="s">
        <v>82</v>
      </c>
      <c r="AY161" s="189" t="s">
        <v>126</v>
      </c>
      <c r="BK161" s="191">
        <f>SUM(BK162:BK201)</f>
        <v>0</v>
      </c>
    </row>
    <row r="162" spans="2:65" s="1" customFormat="1" ht="16.5" customHeight="1">
      <c r="B162" s="41"/>
      <c r="C162" s="192" t="s">
        <v>309</v>
      </c>
      <c r="D162" s="192" t="s">
        <v>127</v>
      </c>
      <c r="E162" s="193" t="s">
        <v>310</v>
      </c>
      <c r="F162" s="194" t="s">
        <v>311</v>
      </c>
      <c r="G162" s="195" t="s">
        <v>210</v>
      </c>
      <c r="H162" s="196">
        <v>42</v>
      </c>
      <c r="I162" s="197"/>
      <c r="J162" s="198">
        <f>ROUND(I162*H162,2)</f>
        <v>0</v>
      </c>
      <c r="K162" s="194" t="s">
        <v>131</v>
      </c>
      <c r="L162" s="61"/>
      <c r="M162" s="199" t="s">
        <v>21</v>
      </c>
      <c r="N162" s="200" t="s">
        <v>46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125</v>
      </c>
      <c r="AT162" s="24" t="s">
        <v>127</v>
      </c>
      <c r="AU162" s="24" t="s">
        <v>84</v>
      </c>
      <c r="AY162" s="24" t="s">
        <v>126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82</v>
      </c>
      <c r="BK162" s="203">
        <f>ROUND(I162*H162,2)</f>
        <v>0</v>
      </c>
      <c r="BL162" s="24" t="s">
        <v>125</v>
      </c>
      <c r="BM162" s="24" t="s">
        <v>312</v>
      </c>
    </row>
    <row r="163" spans="2:51" s="15" customFormat="1" ht="13.5">
      <c r="B163" s="264"/>
      <c r="C163" s="265"/>
      <c r="D163" s="204" t="s">
        <v>212</v>
      </c>
      <c r="E163" s="266" t="s">
        <v>21</v>
      </c>
      <c r="F163" s="267" t="s">
        <v>313</v>
      </c>
      <c r="G163" s="265"/>
      <c r="H163" s="266" t="s">
        <v>21</v>
      </c>
      <c r="I163" s="268"/>
      <c r="J163" s="265"/>
      <c r="K163" s="265"/>
      <c r="L163" s="269"/>
      <c r="M163" s="270"/>
      <c r="N163" s="271"/>
      <c r="O163" s="271"/>
      <c r="P163" s="271"/>
      <c r="Q163" s="271"/>
      <c r="R163" s="271"/>
      <c r="S163" s="271"/>
      <c r="T163" s="272"/>
      <c r="AT163" s="273" t="s">
        <v>212</v>
      </c>
      <c r="AU163" s="273" t="s">
        <v>84</v>
      </c>
      <c r="AV163" s="15" t="s">
        <v>82</v>
      </c>
      <c r="AW163" s="15" t="s">
        <v>37</v>
      </c>
      <c r="AX163" s="15" t="s">
        <v>75</v>
      </c>
      <c r="AY163" s="273" t="s">
        <v>126</v>
      </c>
    </row>
    <row r="164" spans="2:51" s="12" customFormat="1" ht="13.5">
      <c r="B164" s="221"/>
      <c r="C164" s="222"/>
      <c r="D164" s="204" t="s">
        <v>212</v>
      </c>
      <c r="E164" s="223" t="s">
        <v>21</v>
      </c>
      <c r="F164" s="224" t="s">
        <v>314</v>
      </c>
      <c r="G164" s="222"/>
      <c r="H164" s="225">
        <v>42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212</v>
      </c>
      <c r="AU164" s="231" t="s">
        <v>84</v>
      </c>
      <c r="AV164" s="12" t="s">
        <v>84</v>
      </c>
      <c r="AW164" s="12" t="s">
        <v>37</v>
      </c>
      <c r="AX164" s="12" t="s">
        <v>75</v>
      </c>
      <c r="AY164" s="231" t="s">
        <v>126</v>
      </c>
    </row>
    <row r="165" spans="2:51" s="13" customFormat="1" ht="13.5">
      <c r="B165" s="232"/>
      <c r="C165" s="233"/>
      <c r="D165" s="204" t="s">
        <v>212</v>
      </c>
      <c r="E165" s="234" t="s">
        <v>21</v>
      </c>
      <c r="F165" s="235" t="s">
        <v>216</v>
      </c>
      <c r="G165" s="233"/>
      <c r="H165" s="236">
        <v>42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212</v>
      </c>
      <c r="AU165" s="242" t="s">
        <v>84</v>
      </c>
      <c r="AV165" s="13" t="s">
        <v>125</v>
      </c>
      <c r="AW165" s="13" t="s">
        <v>37</v>
      </c>
      <c r="AX165" s="13" t="s">
        <v>82</v>
      </c>
      <c r="AY165" s="242" t="s">
        <v>126</v>
      </c>
    </row>
    <row r="166" spans="2:65" s="1" customFormat="1" ht="16.5" customHeight="1">
      <c r="B166" s="41"/>
      <c r="C166" s="192" t="s">
        <v>9</v>
      </c>
      <c r="D166" s="192" t="s">
        <v>127</v>
      </c>
      <c r="E166" s="193" t="s">
        <v>315</v>
      </c>
      <c r="F166" s="194" t="s">
        <v>316</v>
      </c>
      <c r="G166" s="195" t="s">
        <v>210</v>
      </c>
      <c r="H166" s="196">
        <v>492</v>
      </c>
      <c r="I166" s="197"/>
      <c r="J166" s="198">
        <f>ROUND(I166*H166,2)</f>
        <v>0</v>
      </c>
      <c r="K166" s="194" t="s">
        <v>131</v>
      </c>
      <c r="L166" s="61"/>
      <c r="M166" s="199" t="s">
        <v>21</v>
      </c>
      <c r="N166" s="200" t="s">
        <v>46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125</v>
      </c>
      <c r="AT166" s="24" t="s">
        <v>127</v>
      </c>
      <c r="AU166" s="24" t="s">
        <v>84</v>
      </c>
      <c r="AY166" s="24" t="s">
        <v>126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82</v>
      </c>
      <c r="BK166" s="203">
        <f>ROUND(I166*H166,2)</f>
        <v>0</v>
      </c>
      <c r="BL166" s="24" t="s">
        <v>125</v>
      </c>
      <c r="BM166" s="24" t="s">
        <v>317</v>
      </c>
    </row>
    <row r="167" spans="2:51" s="15" customFormat="1" ht="13.5">
      <c r="B167" s="264"/>
      <c r="C167" s="265"/>
      <c r="D167" s="204" t="s">
        <v>212</v>
      </c>
      <c r="E167" s="266" t="s">
        <v>21</v>
      </c>
      <c r="F167" s="267" t="s">
        <v>318</v>
      </c>
      <c r="G167" s="265"/>
      <c r="H167" s="266" t="s">
        <v>21</v>
      </c>
      <c r="I167" s="268"/>
      <c r="J167" s="265"/>
      <c r="K167" s="265"/>
      <c r="L167" s="269"/>
      <c r="M167" s="270"/>
      <c r="N167" s="271"/>
      <c r="O167" s="271"/>
      <c r="P167" s="271"/>
      <c r="Q167" s="271"/>
      <c r="R167" s="271"/>
      <c r="S167" s="271"/>
      <c r="T167" s="272"/>
      <c r="AT167" s="273" t="s">
        <v>212</v>
      </c>
      <c r="AU167" s="273" t="s">
        <v>84</v>
      </c>
      <c r="AV167" s="15" t="s">
        <v>82</v>
      </c>
      <c r="AW167" s="15" t="s">
        <v>37</v>
      </c>
      <c r="AX167" s="15" t="s">
        <v>75</v>
      </c>
      <c r="AY167" s="273" t="s">
        <v>126</v>
      </c>
    </row>
    <row r="168" spans="2:51" s="12" customFormat="1" ht="13.5">
      <c r="B168" s="221"/>
      <c r="C168" s="222"/>
      <c r="D168" s="204" t="s">
        <v>212</v>
      </c>
      <c r="E168" s="223" t="s">
        <v>21</v>
      </c>
      <c r="F168" s="224" t="s">
        <v>319</v>
      </c>
      <c r="G168" s="222"/>
      <c r="H168" s="225">
        <v>492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212</v>
      </c>
      <c r="AU168" s="231" t="s">
        <v>84</v>
      </c>
      <c r="AV168" s="12" t="s">
        <v>84</v>
      </c>
      <c r="AW168" s="12" t="s">
        <v>37</v>
      </c>
      <c r="AX168" s="12" t="s">
        <v>75</v>
      </c>
      <c r="AY168" s="231" t="s">
        <v>126</v>
      </c>
    </row>
    <row r="169" spans="2:51" s="13" customFormat="1" ht="13.5">
      <c r="B169" s="232"/>
      <c r="C169" s="233"/>
      <c r="D169" s="204" t="s">
        <v>212</v>
      </c>
      <c r="E169" s="234" t="s">
        <v>21</v>
      </c>
      <c r="F169" s="235" t="s">
        <v>216</v>
      </c>
      <c r="G169" s="233"/>
      <c r="H169" s="236">
        <v>492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212</v>
      </c>
      <c r="AU169" s="242" t="s">
        <v>84</v>
      </c>
      <c r="AV169" s="13" t="s">
        <v>125</v>
      </c>
      <c r="AW169" s="13" t="s">
        <v>37</v>
      </c>
      <c r="AX169" s="13" t="s">
        <v>82</v>
      </c>
      <c r="AY169" s="242" t="s">
        <v>126</v>
      </c>
    </row>
    <row r="170" spans="2:65" s="1" customFormat="1" ht="16.5" customHeight="1">
      <c r="B170" s="41"/>
      <c r="C170" s="192" t="s">
        <v>320</v>
      </c>
      <c r="D170" s="192" t="s">
        <v>127</v>
      </c>
      <c r="E170" s="193" t="s">
        <v>321</v>
      </c>
      <c r="F170" s="194" t="s">
        <v>322</v>
      </c>
      <c r="G170" s="195" t="s">
        <v>210</v>
      </c>
      <c r="H170" s="196">
        <v>308</v>
      </c>
      <c r="I170" s="197"/>
      <c r="J170" s="198">
        <f>ROUND(I170*H170,2)</f>
        <v>0</v>
      </c>
      <c r="K170" s="194" t="s">
        <v>131</v>
      </c>
      <c r="L170" s="61"/>
      <c r="M170" s="199" t="s">
        <v>21</v>
      </c>
      <c r="N170" s="200" t="s">
        <v>46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125</v>
      </c>
      <c r="AT170" s="24" t="s">
        <v>127</v>
      </c>
      <c r="AU170" s="24" t="s">
        <v>84</v>
      </c>
      <c r="AY170" s="24" t="s">
        <v>126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82</v>
      </c>
      <c r="BK170" s="203">
        <f>ROUND(I170*H170,2)</f>
        <v>0</v>
      </c>
      <c r="BL170" s="24" t="s">
        <v>125</v>
      </c>
      <c r="BM170" s="24" t="s">
        <v>323</v>
      </c>
    </row>
    <row r="171" spans="2:51" s="15" customFormat="1" ht="13.5">
      <c r="B171" s="264"/>
      <c r="C171" s="265"/>
      <c r="D171" s="204" t="s">
        <v>212</v>
      </c>
      <c r="E171" s="266" t="s">
        <v>21</v>
      </c>
      <c r="F171" s="267" t="s">
        <v>324</v>
      </c>
      <c r="G171" s="265"/>
      <c r="H171" s="266" t="s">
        <v>21</v>
      </c>
      <c r="I171" s="268"/>
      <c r="J171" s="265"/>
      <c r="K171" s="265"/>
      <c r="L171" s="269"/>
      <c r="M171" s="270"/>
      <c r="N171" s="271"/>
      <c r="O171" s="271"/>
      <c r="P171" s="271"/>
      <c r="Q171" s="271"/>
      <c r="R171" s="271"/>
      <c r="S171" s="271"/>
      <c r="T171" s="272"/>
      <c r="AT171" s="273" t="s">
        <v>212</v>
      </c>
      <c r="AU171" s="273" t="s">
        <v>84</v>
      </c>
      <c r="AV171" s="15" t="s">
        <v>82</v>
      </c>
      <c r="AW171" s="15" t="s">
        <v>37</v>
      </c>
      <c r="AX171" s="15" t="s">
        <v>75</v>
      </c>
      <c r="AY171" s="273" t="s">
        <v>126</v>
      </c>
    </row>
    <row r="172" spans="2:51" s="12" customFormat="1" ht="13.5">
      <c r="B172" s="221"/>
      <c r="C172" s="222"/>
      <c r="D172" s="204" t="s">
        <v>212</v>
      </c>
      <c r="E172" s="223" t="s">
        <v>21</v>
      </c>
      <c r="F172" s="224" t="s">
        <v>282</v>
      </c>
      <c r="G172" s="222"/>
      <c r="H172" s="225">
        <v>308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212</v>
      </c>
      <c r="AU172" s="231" t="s">
        <v>84</v>
      </c>
      <c r="AV172" s="12" t="s">
        <v>84</v>
      </c>
      <c r="AW172" s="12" t="s">
        <v>37</v>
      </c>
      <c r="AX172" s="12" t="s">
        <v>75</v>
      </c>
      <c r="AY172" s="231" t="s">
        <v>126</v>
      </c>
    </row>
    <row r="173" spans="2:51" s="13" customFormat="1" ht="13.5">
      <c r="B173" s="232"/>
      <c r="C173" s="233"/>
      <c r="D173" s="204" t="s">
        <v>212</v>
      </c>
      <c r="E173" s="234" t="s">
        <v>21</v>
      </c>
      <c r="F173" s="235" t="s">
        <v>216</v>
      </c>
      <c r="G173" s="233"/>
      <c r="H173" s="236">
        <v>308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212</v>
      </c>
      <c r="AU173" s="242" t="s">
        <v>84</v>
      </c>
      <c r="AV173" s="13" t="s">
        <v>125</v>
      </c>
      <c r="AW173" s="13" t="s">
        <v>37</v>
      </c>
      <c r="AX173" s="13" t="s">
        <v>82</v>
      </c>
      <c r="AY173" s="242" t="s">
        <v>126</v>
      </c>
    </row>
    <row r="174" spans="2:65" s="1" customFormat="1" ht="16.5" customHeight="1">
      <c r="B174" s="41"/>
      <c r="C174" s="192" t="s">
        <v>325</v>
      </c>
      <c r="D174" s="192" t="s">
        <v>127</v>
      </c>
      <c r="E174" s="193" t="s">
        <v>326</v>
      </c>
      <c r="F174" s="194" t="s">
        <v>327</v>
      </c>
      <c r="G174" s="195" t="s">
        <v>210</v>
      </c>
      <c r="H174" s="196">
        <v>42</v>
      </c>
      <c r="I174" s="197"/>
      <c r="J174" s="198">
        <f>ROUND(I174*H174,2)</f>
        <v>0</v>
      </c>
      <c r="K174" s="194" t="s">
        <v>179</v>
      </c>
      <c r="L174" s="61"/>
      <c r="M174" s="199" t="s">
        <v>21</v>
      </c>
      <c r="N174" s="200" t="s">
        <v>46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125</v>
      </c>
      <c r="AT174" s="24" t="s">
        <v>127</v>
      </c>
      <c r="AU174" s="24" t="s">
        <v>84</v>
      </c>
      <c r="AY174" s="24" t="s">
        <v>126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82</v>
      </c>
      <c r="BK174" s="203">
        <f>ROUND(I174*H174,2)</f>
        <v>0</v>
      </c>
      <c r="BL174" s="24" t="s">
        <v>125</v>
      </c>
      <c r="BM174" s="24" t="s">
        <v>328</v>
      </c>
    </row>
    <row r="175" spans="2:51" s="15" customFormat="1" ht="13.5">
      <c r="B175" s="264"/>
      <c r="C175" s="265"/>
      <c r="D175" s="204" t="s">
        <v>212</v>
      </c>
      <c r="E175" s="266" t="s">
        <v>21</v>
      </c>
      <c r="F175" s="267" t="s">
        <v>329</v>
      </c>
      <c r="G175" s="265"/>
      <c r="H175" s="266" t="s">
        <v>21</v>
      </c>
      <c r="I175" s="268"/>
      <c r="J175" s="265"/>
      <c r="K175" s="265"/>
      <c r="L175" s="269"/>
      <c r="M175" s="270"/>
      <c r="N175" s="271"/>
      <c r="O175" s="271"/>
      <c r="P175" s="271"/>
      <c r="Q175" s="271"/>
      <c r="R175" s="271"/>
      <c r="S175" s="271"/>
      <c r="T175" s="272"/>
      <c r="AT175" s="273" t="s">
        <v>212</v>
      </c>
      <c r="AU175" s="273" t="s">
        <v>84</v>
      </c>
      <c r="AV175" s="15" t="s">
        <v>82</v>
      </c>
      <c r="AW175" s="15" t="s">
        <v>37</v>
      </c>
      <c r="AX175" s="15" t="s">
        <v>75</v>
      </c>
      <c r="AY175" s="273" t="s">
        <v>126</v>
      </c>
    </row>
    <row r="176" spans="2:51" s="12" customFormat="1" ht="13.5">
      <c r="B176" s="221"/>
      <c r="C176" s="222"/>
      <c r="D176" s="204" t="s">
        <v>212</v>
      </c>
      <c r="E176" s="223" t="s">
        <v>21</v>
      </c>
      <c r="F176" s="224" t="s">
        <v>330</v>
      </c>
      <c r="G176" s="222"/>
      <c r="H176" s="225">
        <v>42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212</v>
      </c>
      <c r="AU176" s="231" t="s">
        <v>84</v>
      </c>
      <c r="AV176" s="12" t="s">
        <v>84</v>
      </c>
      <c r="AW176" s="12" t="s">
        <v>37</v>
      </c>
      <c r="AX176" s="12" t="s">
        <v>75</v>
      </c>
      <c r="AY176" s="231" t="s">
        <v>126</v>
      </c>
    </row>
    <row r="177" spans="2:51" s="13" customFormat="1" ht="13.5">
      <c r="B177" s="232"/>
      <c r="C177" s="233"/>
      <c r="D177" s="204" t="s">
        <v>212</v>
      </c>
      <c r="E177" s="234" t="s">
        <v>21</v>
      </c>
      <c r="F177" s="235" t="s">
        <v>216</v>
      </c>
      <c r="G177" s="233"/>
      <c r="H177" s="236">
        <v>42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212</v>
      </c>
      <c r="AU177" s="242" t="s">
        <v>84</v>
      </c>
      <c r="AV177" s="13" t="s">
        <v>125</v>
      </c>
      <c r="AW177" s="13" t="s">
        <v>37</v>
      </c>
      <c r="AX177" s="13" t="s">
        <v>82</v>
      </c>
      <c r="AY177" s="242" t="s">
        <v>126</v>
      </c>
    </row>
    <row r="178" spans="2:65" s="1" customFormat="1" ht="16.5" customHeight="1">
      <c r="B178" s="41"/>
      <c r="C178" s="192" t="s">
        <v>331</v>
      </c>
      <c r="D178" s="192" t="s">
        <v>127</v>
      </c>
      <c r="E178" s="193" t="s">
        <v>332</v>
      </c>
      <c r="F178" s="194" t="s">
        <v>333</v>
      </c>
      <c r="G178" s="195" t="s">
        <v>210</v>
      </c>
      <c r="H178" s="196">
        <v>42</v>
      </c>
      <c r="I178" s="197"/>
      <c r="J178" s="198">
        <f>ROUND(I178*H178,2)</f>
        <v>0</v>
      </c>
      <c r="K178" s="194" t="s">
        <v>131</v>
      </c>
      <c r="L178" s="61"/>
      <c r="M178" s="199" t="s">
        <v>21</v>
      </c>
      <c r="N178" s="200" t="s">
        <v>46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125</v>
      </c>
      <c r="AT178" s="24" t="s">
        <v>127</v>
      </c>
      <c r="AU178" s="24" t="s">
        <v>84</v>
      </c>
      <c r="AY178" s="24" t="s">
        <v>126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82</v>
      </c>
      <c r="BK178" s="203">
        <f>ROUND(I178*H178,2)</f>
        <v>0</v>
      </c>
      <c r="BL178" s="24" t="s">
        <v>125</v>
      </c>
      <c r="BM178" s="24" t="s">
        <v>334</v>
      </c>
    </row>
    <row r="179" spans="2:51" s="15" customFormat="1" ht="13.5">
      <c r="B179" s="264"/>
      <c r="C179" s="265"/>
      <c r="D179" s="204" t="s">
        <v>212</v>
      </c>
      <c r="E179" s="266" t="s">
        <v>21</v>
      </c>
      <c r="F179" s="267" t="s">
        <v>335</v>
      </c>
      <c r="G179" s="265"/>
      <c r="H179" s="266" t="s">
        <v>21</v>
      </c>
      <c r="I179" s="268"/>
      <c r="J179" s="265"/>
      <c r="K179" s="265"/>
      <c r="L179" s="269"/>
      <c r="M179" s="270"/>
      <c r="N179" s="271"/>
      <c r="O179" s="271"/>
      <c r="P179" s="271"/>
      <c r="Q179" s="271"/>
      <c r="R179" s="271"/>
      <c r="S179" s="271"/>
      <c r="T179" s="272"/>
      <c r="AT179" s="273" t="s">
        <v>212</v>
      </c>
      <c r="AU179" s="273" t="s">
        <v>84</v>
      </c>
      <c r="AV179" s="15" t="s">
        <v>82</v>
      </c>
      <c r="AW179" s="15" t="s">
        <v>37</v>
      </c>
      <c r="AX179" s="15" t="s">
        <v>75</v>
      </c>
      <c r="AY179" s="273" t="s">
        <v>126</v>
      </c>
    </row>
    <row r="180" spans="2:51" s="12" customFormat="1" ht="13.5">
      <c r="B180" s="221"/>
      <c r="C180" s="222"/>
      <c r="D180" s="204" t="s">
        <v>212</v>
      </c>
      <c r="E180" s="223" t="s">
        <v>21</v>
      </c>
      <c r="F180" s="224" t="s">
        <v>330</v>
      </c>
      <c r="G180" s="222"/>
      <c r="H180" s="225">
        <v>42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212</v>
      </c>
      <c r="AU180" s="231" t="s">
        <v>84</v>
      </c>
      <c r="AV180" s="12" t="s">
        <v>84</v>
      </c>
      <c r="AW180" s="12" t="s">
        <v>37</v>
      </c>
      <c r="AX180" s="12" t="s">
        <v>75</v>
      </c>
      <c r="AY180" s="231" t="s">
        <v>126</v>
      </c>
    </row>
    <row r="181" spans="2:51" s="13" customFormat="1" ht="13.5">
      <c r="B181" s="232"/>
      <c r="C181" s="233"/>
      <c r="D181" s="204" t="s">
        <v>212</v>
      </c>
      <c r="E181" s="234" t="s">
        <v>21</v>
      </c>
      <c r="F181" s="235" t="s">
        <v>216</v>
      </c>
      <c r="G181" s="233"/>
      <c r="H181" s="236">
        <v>42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212</v>
      </c>
      <c r="AU181" s="242" t="s">
        <v>84</v>
      </c>
      <c r="AV181" s="13" t="s">
        <v>125</v>
      </c>
      <c r="AW181" s="13" t="s">
        <v>37</v>
      </c>
      <c r="AX181" s="13" t="s">
        <v>82</v>
      </c>
      <c r="AY181" s="242" t="s">
        <v>126</v>
      </c>
    </row>
    <row r="182" spans="2:65" s="1" customFormat="1" ht="25.5" customHeight="1">
      <c r="B182" s="41"/>
      <c r="C182" s="192" t="s">
        <v>336</v>
      </c>
      <c r="D182" s="192" t="s">
        <v>127</v>
      </c>
      <c r="E182" s="193" t="s">
        <v>337</v>
      </c>
      <c r="F182" s="194" t="s">
        <v>338</v>
      </c>
      <c r="G182" s="195" t="s">
        <v>210</v>
      </c>
      <c r="H182" s="196">
        <v>5</v>
      </c>
      <c r="I182" s="197"/>
      <c r="J182" s="198">
        <f>ROUND(I182*H182,2)</f>
        <v>0</v>
      </c>
      <c r="K182" s="194" t="s">
        <v>131</v>
      </c>
      <c r="L182" s="61"/>
      <c r="M182" s="199" t="s">
        <v>21</v>
      </c>
      <c r="N182" s="200" t="s">
        <v>46</v>
      </c>
      <c r="O182" s="42"/>
      <c r="P182" s="201">
        <f>O182*H182</f>
        <v>0</v>
      </c>
      <c r="Q182" s="201">
        <v>0.12966</v>
      </c>
      <c r="R182" s="201">
        <f>Q182*H182</f>
        <v>0.6483</v>
      </c>
      <c r="S182" s="201">
        <v>0</v>
      </c>
      <c r="T182" s="202">
        <f>S182*H182</f>
        <v>0</v>
      </c>
      <c r="AR182" s="24" t="s">
        <v>125</v>
      </c>
      <c r="AT182" s="24" t="s">
        <v>127</v>
      </c>
      <c r="AU182" s="24" t="s">
        <v>84</v>
      </c>
      <c r="AY182" s="24" t="s">
        <v>126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82</v>
      </c>
      <c r="BK182" s="203">
        <f>ROUND(I182*H182,2)</f>
        <v>0</v>
      </c>
      <c r="BL182" s="24" t="s">
        <v>125</v>
      </c>
      <c r="BM182" s="24" t="s">
        <v>339</v>
      </c>
    </row>
    <row r="183" spans="2:51" s="15" customFormat="1" ht="13.5">
      <c r="B183" s="264"/>
      <c r="C183" s="265"/>
      <c r="D183" s="204" t="s">
        <v>212</v>
      </c>
      <c r="E183" s="266" t="s">
        <v>21</v>
      </c>
      <c r="F183" s="267" t="s">
        <v>340</v>
      </c>
      <c r="G183" s="265"/>
      <c r="H183" s="266" t="s">
        <v>21</v>
      </c>
      <c r="I183" s="268"/>
      <c r="J183" s="265"/>
      <c r="K183" s="265"/>
      <c r="L183" s="269"/>
      <c r="M183" s="270"/>
      <c r="N183" s="271"/>
      <c r="O183" s="271"/>
      <c r="P183" s="271"/>
      <c r="Q183" s="271"/>
      <c r="R183" s="271"/>
      <c r="S183" s="271"/>
      <c r="T183" s="272"/>
      <c r="AT183" s="273" t="s">
        <v>212</v>
      </c>
      <c r="AU183" s="273" t="s">
        <v>84</v>
      </c>
      <c r="AV183" s="15" t="s">
        <v>82</v>
      </c>
      <c r="AW183" s="15" t="s">
        <v>37</v>
      </c>
      <c r="AX183" s="15" t="s">
        <v>75</v>
      </c>
      <c r="AY183" s="273" t="s">
        <v>126</v>
      </c>
    </row>
    <row r="184" spans="2:51" s="12" customFormat="1" ht="27">
      <c r="B184" s="221"/>
      <c r="C184" s="222"/>
      <c r="D184" s="204" t="s">
        <v>212</v>
      </c>
      <c r="E184" s="223" t="s">
        <v>21</v>
      </c>
      <c r="F184" s="224" t="s">
        <v>341</v>
      </c>
      <c r="G184" s="222"/>
      <c r="H184" s="225">
        <v>5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212</v>
      </c>
      <c r="AU184" s="231" t="s">
        <v>84</v>
      </c>
      <c r="AV184" s="12" t="s">
        <v>84</v>
      </c>
      <c r="AW184" s="12" t="s">
        <v>37</v>
      </c>
      <c r="AX184" s="12" t="s">
        <v>75</v>
      </c>
      <c r="AY184" s="231" t="s">
        <v>126</v>
      </c>
    </row>
    <row r="185" spans="2:51" s="13" customFormat="1" ht="13.5">
      <c r="B185" s="232"/>
      <c r="C185" s="233"/>
      <c r="D185" s="204" t="s">
        <v>212</v>
      </c>
      <c r="E185" s="234" t="s">
        <v>21</v>
      </c>
      <c r="F185" s="235" t="s">
        <v>216</v>
      </c>
      <c r="G185" s="233"/>
      <c r="H185" s="236">
        <v>5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212</v>
      </c>
      <c r="AU185" s="242" t="s">
        <v>84</v>
      </c>
      <c r="AV185" s="13" t="s">
        <v>125</v>
      </c>
      <c r="AW185" s="13" t="s">
        <v>37</v>
      </c>
      <c r="AX185" s="13" t="s">
        <v>82</v>
      </c>
      <c r="AY185" s="242" t="s">
        <v>126</v>
      </c>
    </row>
    <row r="186" spans="2:65" s="1" customFormat="1" ht="25.5" customHeight="1">
      <c r="B186" s="41"/>
      <c r="C186" s="192" t="s">
        <v>342</v>
      </c>
      <c r="D186" s="192" t="s">
        <v>127</v>
      </c>
      <c r="E186" s="193" t="s">
        <v>343</v>
      </c>
      <c r="F186" s="194" t="s">
        <v>344</v>
      </c>
      <c r="G186" s="195" t="s">
        <v>210</v>
      </c>
      <c r="H186" s="196">
        <v>492</v>
      </c>
      <c r="I186" s="197"/>
      <c r="J186" s="198">
        <f>ROUND(I186*H186,2)</f>
        <v>0</v>
      </c>
      <c r="K186" s="194" t="s">
        <v>131</v>
      </c>
      <c r="L186" s="61"/>
      <c r="M186" s="199" t="s">
        <v>21</v>
      </c>
      <c r="N186" s="200" t="s">
        <v>46</v>
      </c>
      <c r="O186" s="42"/>
      <c r="P186" s="201">
        <f>O186*H186</f>
        <v>0</v>
      </c>
      <c r="Q186" s="201">
        <v>0.08425</v>
      </c>
      <c r="R186" s="201">
        <f>Q186*H186</f>
        <v>41.451</v>
      </c>
      <c r="S186" s="201">
        <v>0</v>
      </c>
      <c r="T186" s="202">
        <f>S186*H186</f>
        <v>0</v>
      </c>
      <c r="AR186" s="24" t="s">
        <v>125</v>
      </c>
      <c r="AT186" s="24" t="s">
        <v>127</v>
      </c>
      <c r="AU186" s="24" t="s">
        <v>84</v>
      </c>
      <c r="AY186" s="24" t="s">
        <v>126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82</v>
      </c>
      <c r="BK186" s="203">
        <f>ROUND(I186*H186,2)</f>
        <v>0</v>
      </c>
      <c r="BL186" s="24" t="s">
        <v>125</v>
      </c>
      <c r="BM186" s="24" t="s">
        <v>345</v>
      </c>
    </row>
    <row r="187" spans="2:51" s="12" customFormat="1" ht="13.5">
      <c r="B187" s="221"/>
      <c r="C187" s="222"/>
      <c r="D187" s="204" t="s">
        <v>212</v>
      </c>
      <c r="E187" s="223" t="s">
        <v>21</v>
      </c>
      <c r="F187" s="224" t="s">
        <v>319</v>
      </c>
      <c r="G187" s="222"/>
      <c r="H187" s="225">
        <v>492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212</v>
      </c>
      <c r="AU187" s="231" t="s">
        <v>84</v>
      </c>
      <c r="AV187" s="12" t="s">
        <v>84</v>
      </c>
      <c r="AW187" s="12" t="s">
        <v>37</v>
      </c>
      <c r="AX187" s="12" t="s">
        <v>75</v>
      </c>
      <c r="AY187" s="231" t="s">
        <v>126</v>
      </c>
    </row>
    <row r="188" spans="2:51" s="13" customFormat="1" ht="13.5">
      <c r="B188" s="232"/>
      <c r="C188" s="233"/>
      <c r="D188" s="204" t="s">
        <v>212</v>
      </c>
      <c r="E188" s="234" t="s">
        <v>21</v>
      </c>
      <c r="F188" s="235" t="s">
        <v>216</v>
      </c>
      <c r="G188" s="233"/>
      <c r="H188" s="236">
        <v>492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212</v>
      </c>
      <c r="AU188" s="242" t="s">
        <v>84</v>
      </c>
      <c r="AV188" s="13" t="s">
        <v>125</v>
      </c>
      <c r="AW188" s="13" t="s">
        <v>37</v>
      </c>
      <c r="AX188" s="13" t="s">
        <v>82</v>
      </c>
      <c r="AY188" s="242" t="s">
        <v>126</v>
      </c>
    </row>
    <row r="189" spans="2:65" s="1" customFormat="1" ht="16.5" customHeight="1">
      <c r="B189" s="41"/>
      <c r="C189" s="254" t="s">
        <v>346</v>
      </c>
      <c r="D189" s="254" t="s">
        <v>262</v>
      </c>
      <c r="E189" s="255" t="s">
        <v>347</v>
      </c>
      <c r="F189" s="256" t="s">
        <v>348</v>
      </c>
      <c r="G189" s="257" t="s">
        <v>210</v>
      </c>
      <c r="H189" s="258">
        <v>496.92</v>
      </c>
      <c r="I189" s="259"/>
      <c r="J189" s="260">
        <f>ROUND(I189*H189,2)</f>
        <v>0</v>
      </c>
      <c r="K189" s="256" t="s">
        <v>131</v>
      </c>
      <c r="L189" s="261"/>
      <c r="M189" s="262" t="s">
        <v>21</v>
      </c>
      <c r="N189" s="263" t="s">
        <v>46</v>
      </c>
      <c r="O189" s="42"/>
      <c r="P189" s="201">
        <f>O189*H189</f>
        <v>0</v>
      </c>
      <c r="Q189" s="201">
        <v>0.131</v>
      </c>
      <c r="R189" s="201">
        <f>Q189*H189</f>
        <v>65.09652</v>
      </c>
      <c r="S189" s="201">
        <v>0</v>
      </c>
      <c r="T189" s="202">
        <f>S189*H189</f>
        <v>0</v>
      </c>
      <c r="AR189" s="24" t="s">
        <v>161</v>
      </c>
      <c r="AT189" s="24" t="s">
        <v>262</v>
      </c>
      <c r="AU189" s="24" t="s">
        <v>84</v>
      </c>
      <c r="AY189" s="24" t="s">
        <v>126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82</v>
      </c>
      <c r="BK189" s="203">
        <f>ROUND(I189*H189,2)</f>
        <v>0</v>
      </c>
      <c r="BL189" s="24" t="s">
        <v>125</v>
      </c>
      <c r="BM189" s="24" t="s">
        <v>349</v>
      </c>
    </row>
    <row r="190" spans="2:51" s="12" customFormat="1" ht="13.5">
      <c r="B190" s="221"/>
      <c r="C190" s="222"/>
      <c r="D190" s="204" t="s">
        <v>212</v>
      </c>
      <c r="E190" s="223" t="s">
        <v>21</v>
      </c>
      <c r="F190" s="224" t="s">
        <v>350</v>
      </c>
      <c r="G190" s="222"/>
      <c r="H190" s="225">
        <v>496.92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212</v>
      </c>
      <c r="AU190" s="231" t="s">
        <v>84</v>
      </c>
      <c r="AV190" s="12" t="s">
        <v>84</v>
      </c>
      <c r="AW190" s="12" t="s">
        <v>37</v>
      </c>
      <c r="AX190" s="12" t="s">
        <v>75</v>
      </c>
      <c r="AY190" s="231" t="s">
        <v>126</v>
      </c>
    </row>
    <row r="191" spans="2:51" s="13" customFormat="1" ht="13.5">
      <c r="B191" s="232"/>
      <c r="C191" s="233"/>
      <c r="D191" s="204" t="s">
        <v>212</v>
      </c>
      <c r="E191" s="234" t="s">
        <v>21</v>
      </c>
      <c r="F191" s="235" t="s">
        <v>216</v>
      </c>
      <c r="G191" s="233"/>
      <c r="H191" s="236">
        <v>496.92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212</v>
      </c>
      <c r="AU191" s="242" t="s">
        <v>84</v>
      </c>
      <c r="AV191" s="13" t="s">
        <v>125</v>
      </c>
      <c r="AW191" s="13" t="s">
        <v>37</v>
      </c>
      <c r="AX191" s="13" t="s">
        <v>82</v>
      </c>
      <c r="AY191" s="242" t="s">
        <v>126</v>
      </c>
    </row>
    <row r="192" spans="2:65" s="1" customFormat="1" ht="25.5" customHeight="1">
      <c r="B192" s="41"/>
      <c r="C192" s="192" t="s">
        <v>351</v>
      </c>
      <c r="D192" s="192" t="s">
        <v>127</v>
      </c>
      <c r="E192" s="193" t="s">
        <v>352</v>
      </c>
      <c r="F192" s="194" t="s">
        <v>353</v>
      </c>
      <c r="G192" s="195" t="s">
        <v>210</v>
      </c>
      <c r="H192" s="196">
        <v>268</v>
      </c>
      <c r="I192" s="197"/>
      <c r="J192" s="198">
        <f>ROUND(I192*H192,2)</f>
        <v>0</v>
      </c>
      <c r="K192" s="194" t="s">
        <v>131</v>
      </c>
      <c r="L192" s="61"/>
      <c r="M192" s="199" t="s">
        <v>21</v>
      </c>
      <c r="N192" s="200" t="s">
        <v>46</v>
      </c>
      <c r="O192" s="42"/>
      <c r="P192" s="201">
        <f>O192*H192</f>
        <v>0</v>
      </c>
      <c r="Q192" s="201">
        <v>0.08565</v>
      </c>
      <c r="R192" s="201">
        <f>Q192*H192</f>
        <v>22.9542</v>
      </c>
      <c r="S192" s="201">
        <v>0</v>
      </c>
      <c r="T192" s="202">
        <f>S192*H192</f>
        <v>0</v>
      </c>
      <c r="AR192" s="24" t="s">
        <v>125</v>
      </c>
      <c r="AT192" s="24" t="s">
        <v>127</v>
      </c>
      <c r="AU192" s="24" t="s">
        <v>84</v>
      </c>
      <c r="AY192" s="24" t="s">
        <v>126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82</v>
      </c>
      <c r="BK192" s="203">
        <f>ROUND(I192*H192,2)</f>
        <v>0</v>
      </c>
      <c r="BL192" s="24" t="s">
        <v>125</v>
      </c>
      <c r="BM192" s="24" t="s">
        <v>354</v>
      </c>
    </row>
    <row r="193" spans="2:51" s="12" customFormat="1" ht="27">
      <c r="B193" s="221"/>
      <c r="C193" s="222"/>
      <c r="D193" s="204" t="s">
        <v>212</v>
      </c>
      <c r="E193" s="223" t="s">
        <v>21</v>
      </c>
      <c r="F193" s="224" t="s">
        <v>355</v>
      </c>
      <c r="G193" s="222"/>
      <c r="H193" s="225">
        <v>254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212</v>
      </c>
      <c r="AU193" s="231" t="s">
        <v>84</v>
      </c>
      <c r="AV193" s="12" t="s">
        <v>84</v>
      </c>
      <c r="AW193" s="12" t="s">
        <v>37</v>
      </c>
      <c r="AX193" s="12" t="s">
        <v>75</v>
      </c>
      <c r="AY193" s="231" t="s">
        <v>126</v>
      </c>
    </row>
    <row r="194" spans="2:51" s="12" customFormat="1" ht="27">
      <c r="B194" s="221"/>
      <c r="C194" s="222"/>
      <c r="D194" s="204" t="s">
        <v>212</v>
      </c>
      <c r="E194" s="223" t="s">
        <v>21</v>
      </c>
      <c r="F194" s="224" t="s">
        <v>356</v>
      </c>
      <c r="G194" s="222"/>
      <c r="H194" s="225">
        <v>14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212</v>
      </c>
      <c r="AU194" s="231" t="s">
        <v>84</v>
      </c>
      <c r="AV194" s="12" t="s">
        <v>84</v>
      </c>
      <c r="AW194" s="12" t="s">
        <v>37</v>
      </c>
      <c r="AX194" s="12" t="s">
        <v>75</v>
      </c>
      <c r="AY194" s="231" t="s">
        <v>126</v>
      </c>
    </row>
    <row r="195" spans="2:51" s="13" customFormat="1" ht="13.5">
      <c r="B195" s="232"/>
      <c r="C195" s="233"/>
      <c r="D195" s="204" t="s">
        <v>212</v>
      </c>
      <c r="E195" s="234" t="s">
        <v>21</v>
      </c>
      <c r="F195" s="235" t="s">
        <v>216</v>
      </c>
      <c r="G195" s="233"/>
      <c r="H195" s="236">
        <v>268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212</v>
      </c>
      <c r="AU195" s="242" t="s">
        <v>84</v>
      </c>
      <c r="AV195" s="13" t="s">
        <v>125</v>
      </c>
      <c r="AW195" s="13" t="s">
        <v>37</v>
      </c>
      <c r="AX195" s="13" t="s">
        <v>82</v>
      </c>
      <c r="AY195" s="242" t="s">
        <v>126</v>
      </c>
    </row>
    <row r="196" spans="2:65" s="1" customFormat="1" ht="16.5" customHeight="1">
      <c r="B196" s="41"/>
      <c r="C196" s="254" t="s">
        <v>357</v>
      </c>
      <c r="D196" s="254" t="s">
        <v>262</v>
      </c>
      <c r="E196" s="255" t="s">
        <v>358</v>
      </c>
      <c r="F196" s="256" t="s">
        <v>359</v>
      </c>
      <c r="G196" s="257" t="s">
        <v>210</v>
      </c>
      <c r="H196" s="258">
        <v>259.08</v>
      </c>
      <c r="I196" s="259"/>
      <c r="J196" s="260">
        <f>ROUND(I196*H196,2)</f>
        <v>0</v>
      </c>
      <c r="K196" s="256" t="s">
        <v>131</v>
      </c>
      <c r="L196" s="261"/>
      <c r="M196" s="262" t="s">
        <v>21</v>
      </c>
      <c r="N196" s="263" t="s">
        <v>46</v>
      </c>
      <c r="O196" s="42"/>
      <c r="P196" s="201">
        <f>O196*H196</f>
        <v>0</v>
      </c>
      <c r="Q196" s="201">
        <v>0.176</v>
      </c>
      <c r="R196" s="201">
        <f>Q196*H196</f>
        <v>45.598079999999996</v>
      </c>
      <c r="S196" s="201">
        <v>0</v>
      </c>
      <c r="T196" s="202">
        <f>S196*H196</f>
        <v>0</v>
      </c>
      <c r="AR196" s="24" t="s">
        <v>161</v>
      </c>
      <c r="AT196" s="24" t="s">
        <v>262</v>
      </c>
      <c r="AU196" s="24" t="s">
        <v>84</v>
      </c>
      <c r="AY196" s="24" t="s">
        <v>126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82</v>
      </c>
      <c r="BK196" s="203">
        <f>ROUND(I196*H196,2)</f>
        <v>0</v>
      </c>
      <c r="BL196" s="24" t="s">
        <v>125</v>
      </c>
      <c r="BM196" s="24" t="s">
        <v>360</v>
      </c>
    </row>
    <row r="197" spans="2:51" s="12" customFormat="1" ht="13.5">
      <c r="B197" s="221"/>
      <c r="C197" s="222"/>
      <c r="D197" s="204" t="s">
        <v>212</v>
      </c>
      <c r="E197" s="223" t="s">
        <v>21</v>
      </c>
      <c r="F197" s="224" t="s">
        <v>361</v>
      </c>
      <c r="G197" s="222"/>
      <c r="H197" s="225">
        <v>259.08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212</v>
      </c>
      <c r="AU197" s="231" t="s">
        <v>84</v>
      </c>
      <c r="AV197" s="12" t="s">
        <v>84</v>
      </c>
      <c r="AW197" s="12" t="s">
        <v>37</v>
      </c>
      <c r="AX197" s="12" t="s">
        <v>75</v>
      </c>
      <c r="AY197" s="231" t="s">
        <v>126</v>
      </c>
    </row>
    <row r="198" spans="2:51" s="13" customFormat="1" ht="13.5">
      <c r="B198" s="232"/>
      <c r="C198" s="233"/>
      <c r="D198" s="204" t="s">
        <v>212</v>
      </c>
      <c r="E198" s="234" t="s">
        <v>21</v>
      </c>
      <c r="F198" s="235" t="s">
        <v>216</v>
      </c>
      <c r="G198" s="233"/>
      <c r="H198" s="236">
        <v>259.08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212</v>
      </c>
      <c r="AU198" s="242" t="s">
        <v>84</v>
      </c>
      <c r="AV198" s="13" t="s">
        <v>125</v>
      </c>
      <c r="AW198" s="13" t="s">
        <v>37</v>
      </c>
      <c r="AX198" s="13" t="s">
        <v>82</v>
      </c>
      <c r="AY198" s="242" t="s">
        <v>126</v>
      </c>
    </row>
    <row r="199" spans="2:65" s="1" customFormat="1" ht="16.5" customHeight="1">
      <c r="B199" s="41"/>
      <c r="C199" s="254" t="s">
        <v>362</v>
      </c>
      <c r="D199" s="254" t="s">
        <v>262</v>
      </c>
      <c r="E199" s="255" t="s">
        <v>363</v>
      </c>
      <c r="F199" s="256" t="s">
        <v>364</v>
      </c>
      <c r="G199" s="257" t="s">
        <v>210</v>
      </c>
      <c r="H199" s="258">
        <v>14.42</v>
      </c>
      <c r="I199" s="259"/>
      <c r="J199" s="260">
        <f>ROUND(I199*H199,2)</f>
        <v>0</v>
      </c>
      <c r="K199" s="256" t="s">
        <v>179</v>
      </c>
      <c r="L199" s="261"/>
      <c r="M199" s="262" t="s">
        <v>21</v>
      </c>
      <c r="N199" s="263" t="s">
        <v>46</v>
      </c>
      <c r="O199" s="42"/>
      <c r="P199" s="201">
        <f>O199*H199</f>
        <v>0</v>
      </c>
      <c r="Q199" s="201">
        <v>0.131</v>
      </c>
      <c r="R199" s="201">
        <f>Q199*H199</f>
        <v>1.8890200000000001</v>
      </c>
      <c r="S199" s="201">
        <v>0</v>
      </c>
      <c r="T199" s="202">
        <f>S199*H199</f>
        <v>0</v>
      </c>
      <c r="AR199" s="24" t="s">
        <v>161</v>
      </c>
      <c r="AT199" s="24" t="s">
        <v>262</v>
      </c>
      <c r="AU199" s="24" t="s">
        <v>84</v>
      </c>
      <c r="AY199" s="24" t="s">
        <v>126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82</v>
      </c>
      <c r="BK199" s="203">
        <f>ROUND(I199*H199,2)</f>
        <v>0</v>
      </c>
      <c r="BL199" s="24" t="s">
        <v>125</v>
      </c>
      <c r="BM199" s="24" t="s">
        <v>365</v>
      </c>
    </row>
    <row r="200" spans="2:51" s="12" customFormat="1" ht="13.5">
      <c r="B200" s="221"/>
      <c r="C200" s="222"/>
      <c r="D200" s="204" t="s">
        <v>212</v>
      </c>
      <c r="E200" s="223" t="s">
        <v>21</v>
      </c>
      <c r="F200" s="224" t="s">
        <v>366</v>
      </c>
      <c r="G200" s="222"/>
      <c r="H200" s="225">
        <v>14.42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212</v>
      </c>
      <c r="AU200" s="231" t="s">
        <v>84</v>
      </c>
      <c r="AV200" s="12" t="s">
        <v>84</v>
      </c>
      <c r="AW200" s="12" t="s">
        <v>37</v>
      </c>
      <c r="AX200" s="12" t="s">
        <v>75</v>
      </c>
      <c r="AY200" s="231" t="s">
        <v>126</v>
      </c>
    </row>
    <row r="201" spans="2:51" s="13" customFormat="1" ht="13.5">
      <c r="B201" s="232"/>
      <c r="C201" s="233"/>
      <c r="D201" s="204" t="s">
        <v>212</v>
      </c>
      <c r="E201" s="234" t="s">
        <v>21</v>
      </c>
      <c r="F201" s="235" t="s">
        <v>216</v>
      </c>
      <c r="G201" s="233"/>
      <c r="H201" s="236">
        <v>14.42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212</v>
      </c>
      <c r="AU201" s="242" t="s">
        <v>84</v>
      </c>
      <c r="AV201" s="13" t="s">
        <v>125</v>
      </c>
      <c r="AW201" s="13" t="s">
        <v>37</v>
      </c>
      <c r="AX201" s="13" t="s">
        <v>82</v>
      </c>
      <c r="AY201" s="242" t="s">
        <v>126</v>
      </c>
    </row>
    <row r="202" spans="2:63" s="10" customFormat="1" ht="29.85" customHeight="1">
      <c r="B202" s="178"/>
      <c r="C202" s="179"/>
      <c r="D202" s="180" t="s">
        <v>74</v>
      </c>
      <c r="E202" s="219" t="s">
        <v>161</v>
      </c>
      <c r="F202" s="219" t="s">
        <v>367</v>
      </c>
      <c r="G202" s="179"/>
      <c r="H202" s="179"/>
      <c r="I202" s="182"/>
      <c r="J202" s="220">
        <f>BK202</f>
        <v>0</v>
      </c>
      <c r="K202" s="179"/>
      <c r="L202" s="184"/>
      <c r="M202" s="185"/>
      <c r="N202" s="186"/>
      <c r="O202" s="186"/>
      <c r="P202" s="187">
        <f>SUM(P203:P208)</f>
        <v>0</v>
      </c>
      <c r="Q202" s="186"/>
      <c r="R202" s="187">
        <f>SUM(R203:R208)</f>
        <v>2.19564</v>
      </c>
      <c r="S202" s="186"/>
      <c r="T202" s="188">
        <f>SUM(T203:T208)</f>
        <v>0</v>
      </c>
      <c r="AR202" s="189" t="s">
        <v>82</v>
      </c>
      <c r="AT202" s="190" t="s">
        <v>74</v>
      </c>
      <c r="AU202" s="190" t="s">
        <v>82</v>
      </c>
      <c r="AY202" s="189" t="s">
        <v>126</v>
      </c>
      <c r="BK202" s="191">
        <f>SUM(BK203:BK208)</f>
        <v>0</v>
      </c>
    </row>
    <row r="203" spans="2:65" s="1" customFormat="1" ht="16.5" customHeight="1">
      <c r="B203" s="41"/>
      <c r="C203" s="192" t="s">
        <v>368</v>
      </c>
      <c r="D203" s="192" t="s">
        <v>127</v>
      </c>
      <c r="E203" s="193" t="s">
        <v>369</v>
      </c>
      <c r="F203" s="194" t="s">
        <v>370</v>
      </c>
      <c r="G203" s="195" t="s">
        <v>371</v>
      </c>
      <c r="H203" s="196">
        <v>3</v>
      </c>
      <c r="I203" s="197"/>
      <c r="J203" s="198">
        <f>ROUND(I203*H203,2)</f>
        <v>0</v>
      </c>
      <c r="K203" s="194" t="s">
        <v>131</v>
      </c>
      <c r="L203" s="61"/>
      <c r="M203" s="199" t="s">
        <v>21</v>
      </c>
      <c r="N203" s="200" t="s">
        <v>46</v>
      </c>
      <c r="O203" s="42"/>
      <c r="P203" s="201">
        <f>O203*H203</f>
        <v>0</v>
      </c>
      <c r="Q203" s="201">
        <v>0.4208</v>
      </c>
      <c r="R203" s="201">
        <f>Q203*H203</f>
        <v>1.2624</v>
      </c>
      <c r="S203" s="201">
        <v>0</v>
      </c>
      <c r="T203" s="202">
        <f>S203*H203</f>
        <v>0</v>
      </c>
      <c r="AR203" s="24" t="s">
        <v>125</v>
      </c>
      <c r="AT203" s="24" t="s">
        <v>127</v>
      </c>
      <c r="AU203" s="24" t="s">
        <v>84</v>
      </c>
      <c r="AY203" s="24" t="s">
        <v>126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82</v>
      </c>
      <c r="BK203" s="203">
        <f>ROUND(I203*H203,2)</f>
        <v>0</v>
      </c>
      <c r="BL203" s="24" t="s">
        <v>125</v>
      </c>
      <c r="BM203" s="24" t="s">
        <v>372</v>
      </c>
    </row>
    <row r="204" spans="2:51" s="12" customFormat="1" ht="13.5">
      <c r="B204" s="221"/>
      <c r="C204" s="222"/>
      <c r="D204" s="204" t="s">
        <v>212</v>
      </c>
      <c r="E204" s="223" t="s">
        <v>21</v>
      </c>
      <c r="F204" s="224" t="s">
        <v>373</v>
      </c>
      <c r="G204" s="222"/>
      <c r="H204" s="225">
        <v>3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212</v>
      </c>
      <c r="AU204" s="231" t="s">
        <v>84</v>
      </c>
      <c r="AV204" s="12" t="s">
        <v>84</v>
      </c>
      <c r="AW204" s="12" t="s">
        <v>37</v>
      </c>
      <c r="AX204" s="12" t="s">
        <v>75</v>
      </c>
      <c r="AY204" s="231" t="s">
        <v>126</v>
      </c>
    </row>
    <row r="205" spans="2:51" s="13" customFormat="1" ht="13.5">
      <c r="B205" s="232"/>
      <c r="C205" s="233"/>
      <c r="D205" s="204" t="s">
        <v>212</v>
      </c>
      <c r="E205" s="234" t="s">
        <v>21</v>
      </c>
      <c r="F205" s="235" t="s">
        <v>216</v>
      </c>
      <c r="G205" s="233"/>
      <c r="H205" s="236">
        <v>3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212</v>
      </c>
      <c r="AU205" s="242" t="s">
        <v>84</v>
      </c>
      <c r="AV205" s="13" t="s">
        <v>125</v>
      </c>
      <c r="AW205" s="13" t="s">
        <v>37</v>
      </c>
      <c r="AX205" s="13" t="s">
        <v>82</v>
      </c>
      <c r="AY205" s="242" t="s">
        <v>126</v>
      </c>
    </row>
    <row r="206" spans="2:65" s="1" customFormat="1" ht="25.5" customHeight="1">
      <c r="B206" s="41"/>
      <c r="C206" s="192" t="s">
        <v>374</v>
      </c>
      <c r="D206" s="192" t="s">
        <v>127</v>
      </c>
      <c r="E206" s="193" t="s">
        <v>375</v>
      </c>
      <c r="F206" s="194" t="s">
        <v>376</v>
      </c>
      <c r="G206" s="195" t="s">
        <v>371</v>
      </c>
      <c r="H206" s="196">
        <v>3</v>
      </c>
      <c r="I206" s="197"/>
      <c r="J206" s="198">
        <f>ROUND(I206*H206,2)</f>
        <v>0</v>
      </c>
      <c r="K206" s="194" t="s">
        <v>131</v>
      </c>
      <c r="L206" s="61"/>
      <c r="M206" s="199" t="s">
        <v>21</v>
      </c>
      <c r="N206" s="200" t="s">
        <v>46</v>
      </c>
      <c r="O206" s="42"/>
      <c r="P206" s="201">
        <f>O206*H206</f>
        <v>0</v>
      </c>
      <c r="Q206" s="201">
        <v>0.31108</v>
      </c>
      <c r="R206" s="201">
        <f>Q206*H206</f>
        <v>0.9332400000000001</v>
      </c>
      <c r="S206" s="201">
        <v>0</v>
      </c>
      <c r="T206" s="202">
        <f>S206*H206</f>
        <v>0</v>
      </c>
      <c r="AR206" s="24" t="s">
        <v>125</v>
      </c>
      <c r="AT206" s="24" t="s">
        <v>127</v>
      </c>
      <c r="AU206" s="24" t="s">
        <v>84</v>
      </c>
      <c r="AY206" s="24" t="s">
        <v>126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82</v>
      </c>
      <c r="BK206" s="203">
        <f>ROUND(I206*H206,2)</f>
        <v>0</v>
      </c>
      <c r="BL206" s="24" t="s">
        <v>125</v>
      </c>
      <c r="BM206" s="24" t="s">
        <v>377</v>
      </c>
    </row>
    <row r="207" spans="2:51" s="12" customFormat="1" ht="13.5">
      <c r="B207" s="221"/>
      <c r="C207" s="222"/>
      <c r="D207" s="204" t="s">
        <v>212</v>
      </c>
      <c r="E207" s="223" t="s">
        <v>21</v>
      </c>
      <c r="F207" s="224" t="s">
        <v>378</v>
      </c>
      <c r="G207" s="222"/>
      <c r="H207" s="225">
        <v>3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212</v>
      </c>
      <c r="AU207" s="231" t="s">
        <v>84</v>
      </c>
      <c r="AV207" s="12" t="s">
        <v>84</v>
      </c>
      <c r="AW207" s="12" t="s">
        <v>37</v>
      </c>
      <c r="AX207" s="12" t="s">
        <v>75</v>
      </c>
      <c r="AY207" s="231" t="s">
        <v>126</v>
      </c>
    </row>
    <row r="208" spans="2:51" s="13" customFormat="1" ht="13.5">
      <c r="B208" s="232"/>
      <c r="C208" s="233"/>
      <c r="D208" s="204" t="s">
        <v>212</v>
      </c>
      <c r="E208" s="234" t="s">
        <v>21</v>
      </c>
      <c r="F208" s="235" t="s">
        <v>216</v>
      </c>
      <c r="G208" s="233"/>
      <c r="H208" s="236">
        <v>3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212</v>
      </c>
      <c r="AU208" s="242" t="s">
        <v>84</v>
      </c>
      <c r="AV208" s="13" t="s">
        <v>125</v>
      </c>
      <c r="AW208" s="13" t="s">
        <v>37</v>
      </c>
      <c r="AX208" s="13" t="s">
        <v>82</v>
      </c>
      <c r="AY208" s="242" t="s">
        <v>126</v>
      </c>
    </row>
    <row r="209" spans="2:63" s="10" customFormat="1" ht="29.85" customHeight="1">
      <c r="B209" s="178"/>
      <c r="C209" s="179"/>
      <c r="D209" s="180" t="s">
        <v>74</v>
      </c>
      <c r="E209" s="219" t="s">
        <v>166</v>
      </c>
      <c r="F209" s="219" t="s">
        <v>379</v>
      </c>
      <c r="G209" s="179"/>
      <c r="H209" s="179"/>
      <c r="I209" s="182"/>
      <c r="J209" s="220">
        <f>BK209</f>
        <v>0</v>
      </c>
      <c r="K209" s="179"/>
      <c r="L209" s="184"/>
      <c r="M209" s="185"/>
      <c r="N209" s="186"/>
      <c r="O209" s="186"/>
      <c r="P209" s="187">
        <f>SUM(P210:P234)</f>
        <v>0</v>
      </c>
      <c r="Q209" s="186"/>
      <c r="R209" s="187">
        <f>SUM(R210:R234)</f>
        <v>105.980606</v>
      </c>
      <c r="S209" s="186"/>
      <c r="T209" s="188">
        <f>SUM(T210:T234)</f>
        <v>0</v>
      </c>
      <c r="AR209" s="189" t="s">
        <v>82</v>
      </c>
      <c r="AT209" s="190" t="s">
        <v>74</v>
      </c>
      <c r="AU209" s="190" t="s">
        <v>82</v>
      </c>
      <c r="AY209" s="189" t="s">
        <v>126</v>
      </c>
      <c r="BK209" s="191">
        <f>SUM(BK210:BK234)</f>
        <v>0</v>
      </c>
    </row>
    <row r="210" spans="2:65" s="1" customFormat="1" ht="25.5" customHeight="1">
      <c r="B210" s="41"/>
      <c r="C210" s="192" t="s">
        <v>380</v>
      </c>
      <c r="D210" s="192" t="s">
        <v>127</v>
      </c>
      <c r="E210" s="193" t="s">
        <v>381</v>
      </c>
      <c r="F210" s="194" t="s">
        <v>382</v>
      </c>
      <c r="G210" s="195" t="s">
        <v>226</v>
      </c>
      <c r="H210" s="196">
        <v>143</v>
      </c>
      <c r="I210" s="197"/>
      <c r="J210" s="198">
        <f>ROUND(I210*H210,2)</f>
        <v>0</v>
      </c>
      <c r="K210" s="194" t="s">
        <v>179</v>
      </c>
      <c r="L210" s="61"/>
      <c r="M210" s="199" t="s">
        <v>21</v>
      </c>
      <c r="N210" s="200" t="s">
        <v>46</v>
      </c>
      <c r="O210" s="42"/>
      <c r="P210" s="201">
        <f>O210*H210</f>
        <v>0</v>
      </c>
      <c r="Q210" s="201">
        <v>0.1554</v>
      </c>
      <c r="R210" s="201">
        <f>Q210*H210</f>
        <v>22.2222</v>
      </c>
      <c r="S210" s="201">
        <v>0</v>
      </c>
      <c r="T210" s="202">
        <f>S210*H210</f>
        <v>0</v>
      </c>
      <c r="AR210" s="24" t="s">
        <v>125</v>
      </c>
      <c r="AT210" s="24" t="s">
        <v>127</v>
      </c>
      <c r="AU210" s="24" t="s">
        <v>84</v>
      </c>
      <c r="AY210" s="24" t="s">
        <v>126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82</v>
      </c>
      <c r="BK210" s="203">
        <f>ROUND(I210*H210,2)</f>
        <v>0</v>
      </c>
      <c r="BL210" s="24" t="s">
        <v>125</v>
      </c>
      <c r="BM210" s="24" t="s">
        <v>383</v>
      </c>
    </row>
    <row r="211" spans="2:51" s="12" customFormat="1" ht="13.5">
      <c r="B211" s="221"/>
      <c r="C211" s="222"/>
      <c r="D211" s="204" t="s">
        <v>212</v>
      </c>
      <c r="E211" s="223" t="s">
        <v>21</v>
      </c>
      <c r="F211" s="224" t="s">
        <v>384</v>
      </c>
      <c r="G211" s="222"/>
      <c r="H211" s="225">
        <v>110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212</v>
      </c>
      <c r="AU211" s="231" t="s">
        <v>84</v>
      </c>
      <c r="AV211" s="12" t="s">
        <v>84</v>
      </c>
      <c r="AW211" s="12" t="s">
        <v>37</v>
      </c>
      <c r="AX211" s="12" t="s">
        <v>75</v>
      </c>
      <c r="AY211" s="231" t="s">
        <v>126</v>
      </c>
    </row>
    <row r="212" spans="2:51" s="12" customFormat="1" ht="13.5">
      <c r="B212" s="221"/>
      <c r="C212" s="222"/>
      <c r="D212" s="204" t="s">
        <v>212</v>
      </c>
      <c r="E212" s="223" t="s">
        <v>21</v>
      </c>
      <c r="F212" s="224" t="s">
        <v>385</v>
      </c>
      <c r="G212" s="222"/>
      <c r="H212" s="225">
        <v>22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212</v>
      </c>
      <c r="AU212" s="231" t="s">
        <v>84</v>
      </c>
      <c r="AV212" s="12" t="s">
        <v>84</v>
      </c>
      <c r="AW212" s="12" t="s">
        <v>37</v>
      </c>
      <c r="AX212" s="12" t="s">
        <v>75</v>
      </c>
      <c r="AY212" s="231" t="s">
        <v>126</v>
      </c>
    </row>
    <row r="213" spans="2:51" s="12" customFormat="1" ht="13.5">
      <c r="B213" s="221"/>
      <c r="C213" s="222"/>
      <c r="D213" s="204" t="s">
        <v>212</v>
      </c>
      <c r="E213" s="223" t="s">
        <v>21</v>
      </c>
      <c r="F213" s="224" t="s">
        <v>386</v>
      </c>
      <c r="G213" s="222"/>
      <c r="H213" s="225">
        <v>11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212</v>
      </c>
      <c r="AU213" s="231" t="s">
        <v>84</v>
      </c>
      <c r="AV213" s="12" t="s">
        <v>84</v>
      </c>
      <c r="AW213" s="12" t="s">
        <v>37</v>
      </c>
      <c r="AX213" s="12" t="s">
        <v>75</v>
      </c>
      <c r="AY213" s="231" t="s">
        <v>126</v>
      </c>
    </row>
    <row r="214" spans="2:51" s="13" customFormat="1" ht="13.5">
      <c r="B214" s="232"/>
      <c r="C214" s="233"/>
      <c r="D214" s="204" t="s">
        <v>212</v>
      </c>
      <c r="E214" s="234" t="s">
        <v>21</v>
      </c>
      <c r="F214" s="235" t="s">
        <v>216</v>
      </c>
      <c r="G214" s="233"/>
      <c r="H214" s="236">
        <v>143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212</v>
      </c>
      <c r="AU214" s="242" t="s">
        <v>84</v>
      </c>
      <c r="AV214" s="13" t="s">
        <v>125</v>
      </c>
      <c r="AW214" s="13" t="s">
        <v>37</v>
      </c>
      <c r="AX214" s="13" t="s">
        <v>82</v>
      </c>
      <c r="AY214" s="242" t="s">
        <v>126</v>
      </c>
    </row>
    <row r="215" spans="2:65" s="1" customFormat="1" ht="16.5" customHeight="1">
      <c r="B215" s="41"/>
      <c r="C215" s="254" t="s">
        <v>387</v>
      </c>
      <c r="D215" s="254" t="s">
        <v>262</v>
      </c>
      <c r="E215" s="255" t="s">
        <v>388</v>
      </c>
      <c r="F215" s="256" t="s">
        <v>389</v>
      </c>
      <c r="G215" s="257" t="s">
        <v>226</v>
      </c>
      <c r="H215" s="258">
        <v>22.22</v>
      </c>
      <c r="I215" s="259"/>
      <c r="J215" s="260">
        <f>ROUND(I215*H215,2)</f>
        <v>0</v>
      </c>
      <c r="K215" s="256" t="s">
        <v>131</v>
      </c>
      <c r="L215" s="261"/>
      <c r="M215" s="262" t="s">
        <v>21</v>
      </c>
      <c r="N215" s="263" t="s">
        <v>46</v>
      </c>
      <c r="O215" s="42"/>
      <c r="P215" s="201">
        <f>O215*H215</f>
        <v>0</v>
      </c>
      <c r="Q215" s="201">
        <v>0.0483</v>
      </c>
      <c r="R215" s="201">
        <f>Q215*H215</f>
        <v>1.073226</v>
      </c>
      <c r="S215" s="201">
        <v>0</v>
      </c>
      <c r="T215" s="202">
        <f>S215*H215</f>
        <v>0</v>
      </c>
      <c r="AR215" s="24" t="s">
        <v>161</v>
      </c>
      <c r="AT215" s="24" t="s">
        <v>262</v>
      </c>
      <c r="AU215" s="24" t="s">
        <v>84</v>
      </c>
      <c r="AY215" s="24" t="s">
        <v>126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82</v>
      </c>
      <c r="BK215" s="203">
        <f>ROUND(I215*H215,2)</f>
        <v>0</v>
      </c>
      <c r="BL215" s="24" t="s">
        <v>125</v>
      </c>
      <c r="BM215" s="24" t="s">
        <v>390</v>
      </c>
    </row>
    <row r="216" spans="2:51" s="12" customFormat="1" ht="13.5">
      <c r="B216" s="221"/>
      <c r="C216" s="222"/>
      <c r="D216" s="204" t="s">
        <v>212</v>
      </c>
      <c r="E216" s="223" t="s">
        <v>21</v>
      </c>
      <c r="F216" s="224" t="s">
        <v>391</v>
      </c>
      <c r="G216" s="222"/>
      <c r="H216" s="225">
        <v>22.22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212</v>
      </c>
      <c r="AU216" s="231" t="s">
        <v>84</v>
      </c>
      <c r="AV216" s="12" t="s">
        <v>84</v>
      </c>
      <c r="AW216" s="12" t="s">
        <v>37</v>
      </c>
      <c r="AX216" s="12" t="s">
        <v>75</v>
      </c>
      <c r="AY216" s="231" t="s">
        <v>126</v>
      </c>
    </row>
    <row r="217" spans="2:51" s="13" customFormat="1" ht="13.5">
      <c r="B217" s="232"/>
      <c r="C217" s="233"/>
      <c r="D217" s="204" t="s">
        <v>212</v>
      </c>
      <c r="E217" s="234" t="s">
        <v>21</v>
      </c>
      <c r="F217" s="235" t="s">
        <v>216</v>
      </c>
      <c r="G217" s="233"/>
      <c r="H217" s="236">
        <v>22.22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212</v>
      </c>
      <c r="AU217" s="242" t="s">
        <v>84</v>
      </c>
      <c r="AV217" s="13" t="s">
        <v>125</v>
      </c>
      <c r="AW217" s="13" t="s">
        <v>37</v>
      </c>
      <c r="AX217" s="13" t="s">
        <v>82</v>
      </c>
      <c r="AY217" s="242" t="s">
        <v>126</v>
      </c>
    </row>
    <row r="218" spans="2:65" s="1" customFormat="1" ht="16.5" customHeight="1">
      <c r="B218" s="41"/>
      <c r="C218" s="254" t="s">
        <v>392</v>
      </c>
      <c r="D218" s="254" t="s">
        <v>262</v>
      </c>
      <c r="E218" s="255" t="s">
        <v>393</v>
      </c>
      <c r="F218" s="256" t="s">
        <v>394</v>
      </c>
      <c r="G218" s="257" t="s">
        <v>226</v>
      </c>
      <c r="H218" s="258">
        <v>11.11</v>
      </c>
      <c r="I218" s="259"/>
      <c r="J218" s="260">
        <f>ROUND(I218*H218,2)</f>
        <v>0</v>
      </c>
      <c r="K218" s="256" t="s">
        <v>131</v>
      </c>
      <c r="L218" s="261"/>
      <c r="M218" s="262" t="s">
        <v>21</v>
      </c>
      <c r="N218" s="263" t="s">
        <v>46</v>
      </c>
      <c r="O218" s="42"/>
      <c r="P218" s="201">
        <f>O218*H218</f>
        <v>0</v>
      </c>
      <c r="Q218" s="201">
        <v>0.064</v>
      </c>
      <c r="R218" s="201">
        <f>Q218*H218</f>
        <v>0.71104</v>
      </c>
      <c r="S218" s="201">
        <v>0</v>
      </c>
      <c r="T218" s="202">
        <f>S218*H218</f>
        <v>0</v>
      </c>
      <c r="AR218" s="24" t="s">
        <v>161</v>
      </c>
      <c r="AT218" s="24" t="s">
        <v>262</v>
      </c>
      <c r="AU218" s="24" t="s">
        <v>84</v>
      </c>
      <c r="AY218" s="24" t="s">
        <v>126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82</v>
      </c>
      <c r="BK218" s="203">
        <f>ROUND(I218*H218,2)</f>
        <v>0</v>
      </c>
      <c r="BL218" s="24" t="s">
        <v>125</v>
      </c>
      <c r="BM218" s="24" t="s">
        <v>395</v>
      </c>
    </row>
    <row r="219" spans="2:51" s="12" customFormat="1" ht="13.5">
      <c r="B219" s="221"/>
      <c r="C219" s="222"/>
      <c r="D219" s="204" t="s">
        <v>212</v>
      </c>
      <c r="E219" s="223" t="s">
        <v>21</v>
      </c>
      <c r="F219" s="224" t="s">
        <v>396</v>
      </c>
      <c r="G219" s="222"/>
      <c r="H219" s="225">
        <v>11.11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212</v>
      </c>
      <c r="AU219" s="231" t="s">
        <v>84</v>
      </c>
      <c r="AV219" s="12" t="s">
        <v>84</v>
      </c>
      <c r="AW219" s="12" t="s">
        <v>37</v>
      </c>
      <c r="AX219" s="12" t="s">
        <v>75</v>
      </c>
      <c r="AY219" s="231" t="s">
        <v>126</v>
      </c>
    </row>
    <row r="220" spans="2:51" s="13" customFormat="1" ht="13.5">
      <c r="B220" s="232"/>
      <c r="C220" s="233"/>
      <c r="D220" s="204" t="s">
        <v>212</v>
      </c>
      <c r="E220" s="234" t="s">
        <v>21</v>
      </c>
      <c r="F220" s="235" t="s">
        <v>216</v>
      </c>
      <c r="G220" s="233"/>
      <c r="H220" s="236">
        <v>11.11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212</v>
      </c>
      <c r="AU220" s="242" t="s">
        <v>84</v>
      </c>
      <c r="AV220" s="13" t="s">
        <v>125</v>
      </c>
      <c r="AW220" s="13" t="s">
        <v>37</v>
      </c>
      <c r="AX220" s="13" t="s">
        <v>82</v>
      </c>
      <c r="AY220" s="242" t="s">
        <v>126</v>
      </c>
    </row>
    <row r="221" spans="2:65" s="1" customFormat="1" ht="16.5" customHeight="1">
      <c r="B221" s="41"/>
      <c r="C221" s="254" t="s">
        <v>397</v>
      </c>
      <c r="D221" s="254" t="s">
        <v>262</v>
      </c>
      <c r="E221" s="255" t="s">
        <v>398</v>
      </c>
      <c r="F221" s="256" t="s">
        <v>399</v>
      </c>
      <c r="G221" s="257" t="s">
        <v>226</v>
      </c>
      <c r="H221" s="258">
        <v>111.1</v>
      </c>
      <c r="I221" s="259"/>
      <c r="J221" s="260">
        <f>ROUND(I221*H221,2)</f>
        <v>0</v>
      </c>
      <c r="K221" s="256" t="s">
        <v>131</v>
      </c>
      <c r="L221" s="261"/>
      <c r="M221" s="262" t="s">
        <v>21</v>
      </c>
      <c r="N221" s="263" t="s">
        <v>46</v>
      </c>
      <c r="O221" s="42"/>
      <c r="P221" s="201">
        <f>O221*H221</f>
        <v>0</v>
      </c>
      <c r="Q221" s="201">
        <v>0.081</v>
      </c>
      <c r="R221" s="201">
        <f>Q221*H221</f>
        <v>8.9991</v>
      </c>
      <c r="S221" s="201">
        <v>0</v>
      </c>
      <c r="T221" s="202">
        <f>S221*H221</f>
        <v>0</v>
      </c>
      <c r="AR221" s="24" t="s">
        <v>161</v>
      </c>
      <c r="AT221" s="24" t="s">
        <v>262</v>
      </c>
      <c r="AU221" s="24" t="s">
        <v>84</v>
      </c>
      <c r="AY221" s="24" t="s">
        <v>126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82</v>
      </c>
      <c r="BK221" s="203">
        <f>ROUND(I221*H221,2)</f>
        <v>0</v>
      </c>
      <c r="BL221" s="24" t="s">
        <v>125</v>
      </c>
      <c r="BM221" s="24" t="s">
        <v>400</v>
      </c>
    </row>
    <row r="222" spans="2:51" s="12" customFormat="1" ht="13.5">
      <c r="B222" s="221"/>
      <c r="C222" s="222"/>
      <c r="D222" s="204" t="s">
        <v>212</v>
      </c>
      <c r="E222" s="223" t="s">
        <v>21</v>
      </c>
      <c r="F222" s="224" t="s">
        <v>401</v>
      </c>
      <c r="G222" s="222"/>
      <c r="H222" s="225">
        <v>111.1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212</v>
      </c>
      <c r="AU222" s="231" t="s">
        <v>84</v>
      </c>
      <c r="AV222" s="12" t="s">
        <v>84</v>
      </c>
      <c r="AW222" s="12" t="s">
        <v>37</v>
      </c>
      <c r="AX222" s="12" t="s">
        <v>75</v>
      </c>
      <c r="AY222" s="231" t="s">
        <v>126</v>
      </c>
    </row>
    <row r="223" spans="2:51" s="13" customFormat="1" ht="13.5">
      <c r="B223" s="232"/>
      <c r="C223" s="233"/>
      <c r="D223" s="204" t="s">
        <v>212</v>
      </c>
      <c r="E223" s="234" t="s">
        <v>21</v>
      </c>
      <c r="F223" s="235" t="s">
        <v>216</v>
      </c>
      <c r="G223" s="233"/>
      <c r="H223" s="236">
        <v>111.1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212</v>
      </c>
      <c r="AU223" s="242" t="s">
        <v>84</v>
      </c>
      <c r="AV223" s="13" t="s">
        <v>125</v>
      </c>
      <c r="AW223" s="13" t="s">
        <v>37</v>
      </c>
      <c r="AX223" s="13" t="s">
        <v>82</v>
      </c>
      <c r="AY223" s="242" t="s">
        <v>126</v>
      </c>
    </row>
    <row r="224" spans="2:65" s="1" customFormat="1" ht="25.5" customHeight="1">
      <c r="B224" s="41"/>
      <c r="C224" s="192" t="s">
        <v>402</v>
      </c>
      <c r="D224" s="192" t="s">
        <v>127</v>
      </c>
      <c r="E224" s="193" t="s">
        <v>403</v>
      </c>
      <c r="F224" s="194" t="s">
        <v>404</v>
      </c>
      <c r="G224" s="195" t="s">
        <v>226</v>
      </c>
      <c r="H224" s="196">
        <v>388</v>
      </c>
      <c r="I224" s="197"/>
      <c r="J224" s="198">
        <f>ROUND(I224*H224,2)</f>
        <v>0</v>
      </c>
      <c r="K224" s="194" t="s">
        <v>179</v>
      </c>
      <c r="L224" s="61"/>
      <c r="M224" s="199" t="s">
        <v>21</v>
      </c>
      <c r="N224" s="200" t="s">
        <v>46</v>
      </c>
      <c r="O224" s="42"/>
      <c r="P224" s="201">
        <f>O224*H224</f>
        <v>0</v>
      </c>
      <c r="Q224" s="201">
        <v>0.1295</v>
      </c>
      <c r="R224" s="201">
        <f>Q224*H224</f>
        <v>50.246</v>
      </c>
      <c r="S224" s="201">
        <v>0</v>
      </c>
      <c r="T224" s="202">
        <f>S224*H224</f>
        <v>0</v>
      </c>
      <c r="AR224" s="24" t="s">
        <v>125</v>
      </c>
      <c r="AT224" s="24" t="s">
        <v>127</v>
      </c>
      <c r="AU224" s="24" t="s">
        <v>84</v>
      </c>
      <c r="AY224" s="24" t="s">
        <v>126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82</v>
      </c>
      <c r="BK224" s="203">
        <f>ROUND(I224*H224,2)</f>
        <v>0</v>
      </c>
      <c r="BL224" s="24" t="s">
        <v>125</v>
      </c>
      <c r="BM224" s="24" t="s">
        <v>405</v>
      </c>
    </row>
    <row r="225" spans="2:51" s="12" customFormat="1" ht="13.5">
      <c r="B225" s="221"/>
      <c r="C225" s="222"/>
      <c r="D225" s="204" t="s">
        <v>212</v>
      </c>
      <c r="E225" s="223" t="s">
        <v>21</v>
      </c>
      <c r="F225" s="224" t="s">
        <v>406</v>
      </c>
      <c r="G225" s="222"/>
      <c r="H225" s="225">
        <v>388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212</v>
      </c>
      <c r="AU225" s="231" t="s">
        <v>84</v>
      </c>
      <c r="AV225" s="12" t="s">
        <v>84</v>
      </c>
      <c r="AW225" s="12" t="s">
        <v>37</v>
      </c>
      <c r="AX225" s="12" t="s">
        <v>75</v>
      </c>
      <c r="AY225" s="231" t="s">
        <v>126</v>
      </c>
    </row>
    <row r="226" spans="2:51" s="13" customFormat="1" ht="13.5">
      <c r="B226" s="232"/>
      <c r="C226" s="233"/>
      <c r="D226" s="204" t="s">
        <v>212</v>
      </c>
      <c r="E226" s="234" t="s">
        <v>21</v>
      </c>
      <c r="F226" s="235" t="s">
        <v>216</v>
      </c>
      <c r="G226" s="233"/>
      <c r="H226" s="236">
        <v>388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212</v>
      </c>
      <c r="AU226" s="242" t="s">
        <v>84</v>
      </c>
      <c r="AV226" s="13" t="s">
        <v>125</v>
      </c>
      <c r="AW226" s="13" t="s">
        <v>37</v>
      </c>
      <c r="AX226" s="13" t="s">
        <v>82</v>
      </c>
      <c r="AY226" s="242" t="s">
        <v>126</v>
      </c>
    </row>
    <row r="227" spans="2:65" s="1" customFormat="1" ht="16.5" customHeight="1">
      <c r="B227" s="41"/>
      <c r="C227" s="254" t="s">
        <v>407</v>
      </c>
      <c r="D227" s="254" t="s">
        <v>262</v>
      </c>
      <c r="E227" s="255" t="s">
        <v>408</v>
      </c>
      <c r="F227" s="256" t="s">
        <v>409</v>
      </c>
      <c r="G227" s="257" t="s">
        <v>226</v>
      </c>
      <c r="H227" s="258">
        <v>391.88</v>
      </c>
      <c r="I227" s="259"/>
      <c r="J227" s="260">
        <f>ROUND(I227*H227,2)</f>
        <v>0</v>
      </c>
      <c r="K227" s="256" t="s">
        <v>131</v>
      </c>
      <c r="L227" s="261"/>
      <c r="M227" s="262" t="s">
        <v>21</v>
      </c>
      <c r="N227" s="263" t="s">
        <v>46</v>
      </c>
      <c r="O227" s="42"/>
      <c r="P227" s="201">
        <f>O227*H227</f>
        <v>0</v>
      </c>
      <c r="Q227" s="201">
        <v>0.058</v>
      </c>
      <c r="R227" s="201">
        <f>Q227*H227</f>
        <v>22.72904</v>
      </c>
      <c r="S227" s="201">
        <v>0</v>
      </c>
      <c r="T227" s="202">
        <f>S227*H227</f>
        <v>0</v>
      </c>
      <c r="AR227" s="24" t="s">
        <v>161</v>
      </c>
      <c r="AT227" s="24" t="s">
        <v>262</v>
      </c>
      <c r="AU227" s="24" t="s">
        <v>84</v>
      </c>
      <c r="AY227" s="24" t="s">
        <v>126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82</v>
      </c>
      <c r="BK227" s="203">
        <f>ROUND(I227*H227,2)</f>
        <v>0</v>
      </c>
      <c r="BL227" s="24" t="s">
        <v>125</v>
      </c>
      <c r="BM227" s="24" t="s">
        <v>410</v>
      </c>
    </row>
    <row r="228" spans="2:51" s="12" customFormat="1" ht="13.5">
      <c r="B228" s="221"/>
      <c r="C228" s="222"/>
      <c r="D228" s="204" t="s">
        <v>212</v>
      </c>
      <c r="E228" s="223" t="s">
        <v>21</v>
      </c>
      <c r="F228" s="224" t="s">
        <v>411</v>
      </c>
      <c r="G228" s="222"/>
      <c r="H228" s="225">
        <v>391.88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212</v>
      </c>
      <c r="AU228" s="231" t="s">
        <v>84</v>
      </c>
      <c r="AV228" s="12" t="s">
        <v>84</v>
      </c>
      <c r="AW228" s="12" t="s">
        <v>37</v>
      </c>
      <c r="AX228" s="12" t="s">
        <v>75</v>
      </c>
      <c r="AY228" s="231" t="s">
        <v>126</v>
      </c>
    </row>
    <row r="229" spans="2:51" s="13" customFormat="1" ht="13.5">
      <c r="B229" s="232"/>
      <c r="C229" s="233"/>
      <c r="D229" s="204" t="s">
        <v>212</v>
      </c>
      <c r="E229" s="234" t="s">
        <v>21</v>
      </c>
      <c r="F229" s="235" t="s">
        <v>216</v>
      </c>
      <c r="G229" s="233"/>
      <c r="H229" s="236">
        <v>391.88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212</v>
      </c>
      <c r="AU229" s="242" t="s">
        <v>84</v>
      </c>
      <c r="AV229" s="13" t="s">
        <v>125</v>
      </c>
      <c r="AW229" s="13" t="s">
        <v>37</v>
      </c>
      <c r="AX229" s="13" t="s">
        <v>82</v>
      </c>
      <c r="AY229" s="242" t="s">
        <v>126</v>
      </c>
    </row>
    <row r="230" spans="2:65" s="1" customFormat="1" ht="16.5" customHeight="1">
      <c r="B230" s="41"/>
      <c r="C230" s="192" t="s">
        <v>412</v>
      </c>
      <c r="D230" s="192" t="s">
        <v>127</v>
      </c>
      <c r="E230" s="193" t="s">
        <v>413</v>
      </c>
      <c r="F230" s="194" t="s">
        <v>414</v>
      </c>
      <c r="G230" s="195" t="s">
        <v>226</v>
      </c>
      <c r="H230" s="196">
        <v>42</v>
      </c>
      <c r="I230" s="197"/>
      <c r="J230" s="198">
        <f>ROUND(I230*H230,2)</f>
        <v>0</v>
      </c>
      <c r="K230" s="194" t="s">
        <v>131</v>
      </c>
      <c r="L230" s="61"/>
      <c r="M230" s="199" t="s">
        <v>21</v>
      </c>
      <c r="N230" s="200" t="s">
        <v>46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132</v>
      </c>
      <c r="AT230" s="24" t="s">
        <v>127</v>
      </c>
      <c r="AU230" s="24" t="s">
        <v>84</v>
      </c>
      <c r="AY230" s="24" t="s">
        <v>126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82</v>
      </c>
      <c r="BK230" s="203">
        <f>ROUND(I230*H230,2)</f>
        <v>0</v>
      </c>
      <c r="BL230" s="24" t="s">
        <v>132</v>
      </c>
      <c r="BM230" s="24" t="s">
        <v>415</v>
      </c>
    </row>
    <row r="231" spans="2:51" s="12" customFormat="1" ht="13.5">
      <c r="B231" s="221"/>
      <c r="C231" s="222"/>
      <c r="D231" s="204" t="s">
        <v>212</v>
      </c>
      <c r="E231" s="223" t="s">
        <v>21</v>
      </c>
      <c r="F231" s="224" t="s">
        <v>416</v>
      </c>
      <c r="G231" s="222"/>
      <c r="H231" s="225">
        <v>25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212</v>
      </c>
      <c r="AU231" s="231" t="s">
        <v>84</v>
      </c>
      <c r="AV231" s="12" t="s">
        <v>84</v>
      </c>
      <c r="AW231" s="12" t="s">
        <v>37</v>
      </c>
      <c r="AX231" s="12" t="s">
        <v>75</v>
      </c>
      <c r="AY231" s="231" t="s">
        <v>126</v>
      </c>
    </row>
    <row r="232" spans="2:51" s="12" customFormat="1" ht="13.5">
      <c r="B232" s="221"/>
      <c r="C232" s="222"/>
      <c r="D232" s="204" t="s">
        <v>212</v>
      </c>
      <c r="E232" s="223" t="s">
        <v>21</v>
      </c>
      <c r="F232" s="224" t="s">
        <v>417</v>
      </c>
      <c r="G232" s="222"/>
      <c r="H232" s="225">
        <v>7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212</v>
      </c>
      <c r="AU232" s="231" t="s">
        <v>84</v>
      </c>
      <c r="AV232" s="12" t="s">
        <v>84</v>
      </c>
      <c r="AW232" s="12" t="s">
        <v>37</v>
      </c>
      <c r="AX232" s="12" t="s">
        <v>75</v>
      </c>
      <c r="AY232" s="231" t="s">
        <v>126</v>
      </c>
    </row>
    <row r="233" spans="2:51" s="12" customFormat="1" ht="13.5">
      <c r="B233" s="221"/>
      <c r="C233" s="222"/>
      <c r="D233" s="204" t="s">
        <v>212</v>
      </c>
      <c r="E233" s="223" t="s">
        <v>21</v>
      </c>
      <c r="F233" s="224" t="s">
        <v>418</v>
      </c>
      <c r="G233" s="222"/>
      <c r="H233" s="225">
        <v>10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212</v>
      </c>
      <c r="AU233" s="231" t="s">
        <v>84</v>
      </c>
      <c r="AV233" s="12" t="s">
        <v>84</v>
      </c>
      <c r="AW233" s="12" t="s">
        <v>37</v>
      </c>
      <c r="AX233" s="12" t="s">
        <v>75</v>
      </c>
      <c r="AY233" s="231" t="s">
        <v>126</v>
      </c>
    </row>
    <row r="234" spans="2:51" s="13" customFormat="1" ht="13.5">
      <c r="B234" s="232"/>
      <c r="C234" s="233"/>
      <c r="D234" s="204" t="s">
        <v>212</v>
      </c>
      <c r="E234" s="234" t="s">
        <v>21</v>
      </c>
      <c r="F234" s="235" t="s">
        <v>216</v>
      </c>
      <c r="G234" s="233"/>
      <c r="H234" s="236">
        <v>42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212</v>
      </c>
      <c r="AU234" s="242" t="s">
        <v>84</v>
      </c>
      <c r="AV234" s="13" t="s">
        <v>125</v>
      </c>
      <c r="AW234" s="13" t="s">
        <v>37</v>
      </c>
      <c r="AX234" s="13" t="s">
        <v>82</v>
      </c>
      <c r="AY234" s="242" t="s">
        <v>126</v>
      </c>
    </row>
    <row r="235" spans="2:63" s="10" customFormat="1" ht="29.85" customHeight="1">
      <c r="B235" s="178"/>
      <c r="C235" s="179"/>
      <c r="D235" s="180" t="s">
        <v>74</v>
      </c>
      <c r="E235" s="219" t="s">
        <v>419</v>
      </c>
      <c r="F235" s="219" t="s">
        <v>420</v>
      </c>
      <c r="G235" s="179"/>
      <c r="H235" s="179"/>
      <c r="I235" s="182"/>
      <c r="J235" s="220">
        <f>BK235</f>
        <v>0</v>
      </c>
      <c r="K235" s="179"/>
      <c r="L235" s="184"/>
      <c r="M235" s="185"/>
      <c r="N235" s="186"/>
      <c r="O235" s="186"/>
      <c r="P235" s="187">
        <f>SUM(P236:P257)</f>
        <v>0</v>
      </c>
      <c r="Q235" s="186"/>
      <c r="R235" s="187">
        <f>SUM(R236:R257)</f>
        <v>0</v>
      </c>
      <c r="S235" s="186"/>
      <c r="T235" s="188">
        <f>SUM(T236:T257)</f>
        <v>0</v>
      </c>
      <c r="AR235" s="189" t="s">
        <v>82</v>
      </c>
      <c r="AT235" s="190" t="s">
        <v>74</v>
      </c>
      <c r="AU235" s="190" t="s">
        <v>82</v>
      </c>
      <c r="AY235" s="189" t="s">
        <v>126</v>
      </c>
      <c r="BK235" s="191">
        <f>SUM(BK236:BK257)</f>
        <v>0</v>
      </c>
    </row>
    <row r="236" spans="2:65" s="1" customFormat="1" ht="16.5" customHeight="1">
      <c r="B236" s="41"/>
      <c r="C236" s="192" t="s">
        <v>421</v>
      </c>
      <c r="D236" s="192" t="s">
        <v>127</v>
      </c>
      <c r="E236" s="193" t="s">
        <v>422</v>
      </c>
      <c r="F236" s="194" t="s">
        <v>423</v>
      </c>
      <c r="G236" s="195" t="s">
        <v>250</v>
      </c>
      <c r="H236" s="196">
        <v>446.551</v>
      </c>
      <c r="I236" s="197"/>
      <c r="J236" s="198">
        <f>ROUND(I236*H236,2)</f>
        <v>0</v>
      </c>
      <c r="K236" s="194" t="s">
        <v>131</v>
      </c>
      <c r="L236" s="61"/>
      <c r="M236" s="199" t="s">
        <v>21</v>
      </c>
      <c r="N236" s="200" t="s">
        <v>46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125</v>
      </c>
      <c r="AT236" s="24" t="s">
        <v>127</v>
      </c>
      <c r="AU236" s="24" t="s">
        <v>84</v>
      </c>
      <c r="AY236" s="24" t="s">
        <v>126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82</v>
      </c>
      <c r="BK236" s="203">
        <f>ROUND(I236*H236,2)</f>
        <v>0</v>
      </c>
      <c r="BL236" s="24" t="s">
        <v>125</v>
      </c>
      <c r="BM236" s="24" t="s">
        <v>424</v>
      </c>
    </row>
    <row r="237" spans="2:51" s="12" customFormat="1" ht="13.5">
      <c r="B237" s="221"/>
      <c r="C237" s="222"/>
      <c r="D237" s="204" t="s">
        <v>212</v>
      </c>
      <c r="E237" s="223" t="s">
        <v>21</v>
      </c>
      <c r="F237" s="224" t="s">
        <v>425</v>
      </c>
      <c r="G237" s="222"/>
      <c r="H237" s="225">
        <v>115.825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212</v>
      </c>
      <c r="AU237" s="231" t="s">
        <v>84</v>
      </c>
      <c r="AV237" s="12" t="s">
        <v>84</v>
      </c>
      <c r="AW237" s="12" t="s">
        <v>37</v>
      </c>
      <c r="AX237" s="12" t="s">
        <v>75</v>
      </c>
      <c r="AY237" s="231" t="s">
        <v>126</v>
      </c>
    </row>
    <row r="238" spans="2:51" s="12" customFormat="1" ht="13.5">
      <c r="B238" s="221"/>
      <c r="C238" s="222"/>
      <c r="D238" s="204" t="s">
        <v>212</v>
      </c>
      <c r="E238" s="223" t="s">
        <v>21</v>
      </c>
      <c r="F238" s="224" t="s">
        <v>426</v>
      </c>
      <c r="G238" s="222"/>
      <c r="H238" s="225">
        <v>73.108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212</v>
      </c>
      <c r="AU238" s="231" t="s">
        <v>84</v>
      </c>
      <c r="AV238" s="12" t="s">
        <v>84</v>
      </c>
      <c r="AW238" s="12" t="s">
        <v>37</v>
      </c>
      <c r="AX238" s="12" t="s">
        <v>75</v>
      </c>
      <c r="AY238" s="231" t="s">
        <v>126</v>
      </c>
    </row>
    <row r="239" spans="2:51" s="12" customFormat="1" ht="13.5">
      <c r="B239" s="221"/>
      <c r="C239" s="222"/>
      <c r="D239" s="204" t="s">
        <v>212</v>
      </c>
      <c r="E239" s="223" t="s">
        <v>21</v>
      </c>
      <c r="F239" s="224" t="s">
        <v>427</v>
      </c>
      <c r="G239" s="222"/>
      <c r="H239" s="225">
        <v>15.168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212</v>
      </c>
      <c r="AU239" s="231" t="s">
        <v>84</v>
      </c>
      <c r="AV239" s="12" t="s">
        <v>84</v>
      </c>
      <c r="AW239" s="12" t="s">
        <v>37</v>
      </c>
      <c r="AX239" s="12" t="s">
        <v>75</v>
      </c>
      <c r="AY239" s="231" t="s">
        <v>126</v>
      </c>
    </row>
    <row r="240" spans="2:51" s="12" customFormat="1" ht="13.5">
      <c r="B240" s="221"/>
      <c r="C240" s="222"/>
      <c r="D240" s="204" t="s">
        <v>212</v>
      </c>
      <c r="E240" s="223" t="s">
        <v>21</v>
      </c>
      <c r="F240" s="224" t="s">
        <v>428</v>
      </c>
      <c r="G240" s="222"/>
      <c r="H240" s="225">
        <v>242.45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212</v>
      </c>
      <c r="AU240" s="231" t="s">
        <v>84</v>
      </c>
      <c r="AV240" s="12" t="s">
        <v>84</v>
      </c>
      <c r="AW240" s="12" t="s">
        <v>37</v>
      </c>
      <c r="AX240" s="12" t="s">
        <v>75</v>
      </c>
      <c r="AY240" s="231" t="s">
        <v>126</v>
      </c>
    </row>
    <row r="241" spans="2:51" s="13" customFormat="1" ht="13.5">
      <c r="B241" s="232"/>
      <c r="C241" s="233"/>
      <c r="D241" s="204" t="s">
        <v>212</v>
      </c>
      <c r="E241" s="234" t="s">
        <v>21</v>
      </c>
      <c r="F241" s="235" t="s">
        <v>216</v>
      </c>
      <c r="G241" s="233"/>
      <c r="H241" s="236">
        <v>446.551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212</v>
      </c>
      <c r="AU241" s="242" t="s">
        <v>84</v>
      </c>
      <c r="AV241" s="13" t="s">
        <v>125</v>
      </c>
      <c r="AW241" s="13" t="s">
        <v>37</v>
      </c>
      <c r="AX241" s="13" t="s">
        <v>82</v>
      </c>
      <c r="AY241" s="242" t="s">
        <v>126</v>
      </c>
    </row>
    <row r="242" spans="2:65" s="1" customFormat="1" ht="16.5" customHeight="1">
      <c r="B242" s="41"/>
      <c r="C242" s="192" t="s">
        <v>429</v>
      </c>
      <c r="D242" s="192" t="s">
        <v>127</v>
      </c>
      <c r="E242" s="193" t="s">
        <v>430</v>
      </c>
      <c r="F242" s="194" t="s">
        <v>431</v>
      </c>
      <c r="G242" s="195" t="s">
        <v>250</v>
      </c>
      <c r="H242" s="196">
        <v>3110.344</v>
      </c>
      <c r="I242" s="197"/>
      <c r="J242" s="198">
        <f>ROUND(I242*H242,2)</f>
        <v>0</v>
      </c>
      <c r="K242" s="194" t="s">
        <v>131</v>
      </c>
      <c r="L242" s="61"/>
      <c r="M242" s="199" t="s">
        <v>21</v>
      </c>
      <c r="N242" s="200" t="s">
        <v>46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125</v>
      </c>
      <c r="AT242" s="24" t="s">
        <v>127</v>
      </c>
      <c r="AU242" s="24" t="s">
        <v>84</v>
      </c>
      <c r="AY242" s="24" t="s">
        <v>126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82</v>
      </c>
      <c r="BK242" s="203">
        <f>ROUND(I242*H242,2)</f>
        <v>0</v>
      </c>
      <c r="BL242" s="24" t="s">
        <v>125</v>
      </c>
      <c r="BM242" s="24" t="s">
        <v>432</v>
      </c>
    </row>
    <row r="243" spans="2:51" s="15" customFormat="1" ht="13.5">
      <c r="B243" s="264"/>
      <c r="C243" s="265"/>
      <c r="D243" s="204" t="s">
        <v>212</v>
      </c>
      <c r="E243" s="266" t="s">
        <v>21</v>
      </c>
      <c r="F243" s="267" t="s">
        <v>433</v>
      </c>
      <c r="G243" s="265"/>
      <c r="H243" s="266" t="s">
        <v>21</v>
      </c>
      <c r="I243" s="268"/>
      <c r="J243" s="265"/>
      <c r="K243" s="265"/>
      <c r="L243" s="269"/>
      <c r="M243" s="270"/>
      <c r="N243" s="271"/>
      <c r="O243" s="271"/>
      <c r="P243" s="271"/>
      <c r="Q243" s="271"/>
      <c r="R243" s="271"/>
      <c r="S243" s="271"/>
      <c r="T243" s="272"/>
      <c r="AT243" s="273" t="s">
        <v>212</v>
      </c>
      <c r="AU243" s="273" t="s">
        <v>84</v>
      </c>
      <c r="AV243" s="15" t="s">
        <v>82</v>
      </c>
      <c r="AW243" s="15" t="s">
        <v>37</v>
      </c>
      <c r="AX243" s="15" t="s">
        <v>75</v>
      </c>
      <c r="AY243" s="273" t="s">
        <v>126</v>
      </c>
    </row>
    <row r="244" spans="2:51" s="12" customFormat="1" ht="13.5">
      <c r="B244" s="221"/>
      <c r="C244" s="222"/>
      <c r="D244" s="204" t="s">
        <v>212</v>
      </c>
      <c r="E244" s="223" t="s">
        <v>21</v>
      </c>
      <c r="F244" s="224" t="s">
        <v>434</v>
      </c>
      <c r="G244" s="222"/>
      <c r="H244" s="225">
        <v>463.3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212</v>
      </c>
      <c r="AU244" s="231" t="s">
        <v>84</v>
      </c>
      <c r="AV244" s="12" t="s">
        <v>84</v>
      </c>
      <c r="AW244" s="12" t="s">
        <v>37</v>
      </c>
      <c r="AX244" s="12" t="s">
        <v>75</v>
      </c>
      <c r="AY244" s="231" t="s">
        <v>126</v>
      </c>
    </row>
    <row r="245" spans="2:51" s="12" customFormat="1" ht="13.5">
      <c r="B245" s="221"/>
      <c r="C245" s="222"/>
      <c r="D245" s="204" t="s">
        <v>212</v>
      </c>
      <c r="E245" s="223" t="s">
        <v>21</v>
      </c>
      <c r="F245" s="224" t="s">
        <v>435</v>
      </c>
      <c r="G245" s="222"/>
      <c r="H245" s="225">
        <v>969.8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212</v>
      </c>
      <c r="AU245" s="231" t="s">
        <v>84</v>
      </c>
      <c r="AV245" s="12" t="s">
        <v>84</v>
      </c>
      <c r="AW245" s="12" t="s">
        <v>37</v>
      </c>
      <c r="AX245" s="12" t="s">
        <v>75</v>
      </c>
      <c r="AY245" s="231" t="s">
        <v>126</v>
      </c>
    </row>
    <row r="246" spans="2:51" s="15" customFormat="1" ht="13.5">
      <c r="B246" s="264"/>
      <c r="C246" s="265"/>
      <c r="D246" s="204" t="s">
        <v>212</v>
      </c>
      <c r="E246" s="266" t="s">
        <v>21</v>
      </c>
      <c r="F246" s="267" t="s">
        <v>436</v>
      </c>
      <c r="G246" s="265"/>
      <c r="H246" s="266" t="s">
        <v>21</v>
      </c>
      <c r="I246" s="268"/>
      <c r="J246" s="265"/>
      <c r="K246" s="265"/>
      <c r="L246" s="269"/>
      <c r="M246" s="270"/>
      <c r="N246" s="271"/>
      <c r="O246" s="271"/>
      <c r="P246" s="271"/>
      <c r="Q246" s="271"/>
      <c r="R246" s="271"/>
      <c r="S246" s="271"/>
      <c r="T246" s="272"/>
      <c r="AT246" s="273" t="s">
        <v>212</v>
      </c>
      <c r="AU246" s="273" t="s">
        <v>84</v>
      </c>
      <c r="AV246" s="15" t="s">
        <v>82</v>
      </c>
      <c r="AW246" s="15" t="s">
        <v>37</v>
      </c>
      <c r="AX246" s="15" t="s">
        <v>75</v>
      </c>
      <c r="AY246" s="273" t="s">
        <v>126</v>
      </c>
    </row>
    <row r="247" spans="2:51" s="12" customFormat="1" ht="13.5">
      <c r="B247" s="221"/>
      <c r="C247" s="222"/>
      <c r="D247" s="204" t="s">
        <v>212</v>
      </c>
      <c r="E247" s="223" t="s">
        <v>21</v>
      </c>
      <c r="F247" s="224" t="s">
        <v>437</v>
      </c>
      <c r="G247" s="222"/>
      <c r="H247" s="225">
        <v>1389.052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212</v>
      </c>
      <c r="AU247" s="231" t="s">
        <v>84</v>
      </c>
      <c r="AV247" s="12" t="s">
        <v>84</v>
      </c>
      <c r="AW247" s="12" t="s">
        <v>37</v>
      </c>
      <c r="AX247" s="12" t="s">
        <v>75</v>
      </c>
      <c r="AY247" s="231" t="s">
        <v>126</v>
      </c>
    </row>
    <row r="248" spans="2:51" s="12" customFormat="1" ht="13.5">
      <c r="B248" s="221"/>
      <c r="C248" s="222"/>
      <c r="D248" s="204" t="s">
        <v>212</v>
      </c>
      <c r="E248" s="223" t="s">
        <v>21</v>
      </c>
      <c r="F248" s="224" t="s">
        <v>438</v>
      </c>
      <c r="G248" s="222"/>
      <c r="H248" s="225">
        <v>288.192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212</v>
      </c>
      <c r="AU248" s="231" t="s">
        <v>84</v>
      </c>
      <c r="AV248" s="12" t="s">
        <v>84</v>
      </c>
      <c r="AW248" s="12" t="s">
        <v>37</v>
      </c>
      <c r="AX248" s="12" t="s">
        <v>75</v>
      </c>
      <c r="AY248" s="231" t="s">
        <v>126</v>
      </c>
    </row>
    <row r="249" spans="2:51" s="13" customFormat="1" ht="13.5">
      <c r="B249" s="232"/>
      <c r="C249" s="233"/>
      <c r="D249" s="204" t="s">
        <v>212</v>
      </c>
      <c r="E249" s="234" t="s">
        <v>21</v>
      </c>
      <c r="F249" s="235" t="s">
        <v>216</v>
      </c>
      <c r="G249" s="233"/>
      <c r="H249" s="236">
        <v>3110.344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212</v>
      </c>
      <c r="AU249" s="242" t="s">
        <v>84</v>
      </c>
      <c r="AV249" s="13" t="s">
        <v>125</v>
      </c>
      <c r="AW249" s="13" t="s">
        <v>37</v>
      </c>
      <c r="AX249" s="13" t="s">
        <v>82</v>
      </c>
      <c r="AY249" s="242" t="s">
        <v>126</v>
      </c>
    </row>
    <row r="250" spans="2:65" s="1" customFormat="1" ht="16.5" customHeight="1">
      <c r="B250" s="41"/>
      <c r="C250" s="192" t="s">
        <v>439</v>
      </c>
      <c r="D250" s="192" t="s">
        <v>127</v>
      </c>
      <c r="E250" s="193" t="s">
        <v>440</v>
      </c>
      <c r="F250" s="194" t="s">
        <v>441</v>
      </c>
      <c r="G250" s="195" t="s">
        <v>250</v>
      </c>
      <c r="H250" s="196">
        <v>358.275</v>
      </c>
      <c r="I250" s="197"/>
      <c r="J250" s="198">
        <f>ROUND(I250*H250,2)</f>
        <v>0</v>
      </c>
      <c r="K250" s="194" t="s">
        <v>131</v>
      </c>
      <c r="L250" s="61"/>
      <c r="M250" s="199" t="s">
        <v>21</v>
      </c>
      <c r="N250" s="200" t="s">
        <v>46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125</v>
      </c>
      <c r="AT250" s="24" t="s">
        <v>127</v>
      </c>
      <c r="AU250" s="24" t="s">
        <v>84</v>
      </c>
      <c r="AY250" s="24" t="s">
        <v>126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82</v>
      </c>
      <c r="BK250" s="203">
        <f>ROUND(I250*H250,2)</f>
        <v>0</v>
      </c>
      <c r="BL250" s="24" t="s">
        <v>125</v>
      </c>
      <c r="BM250" s="24" t="s">
        <v>442</v>
      </c>
    </row>
    <row r="251" spans="2:51" s="12" customFormat="1" ht="13.5">
      <c r="B251" s="221"/>
      <c r="C251" s="222"/>
      <c r="D251" s="204" t="s">
        <v>212</v>
      </c>
      <c r="E251" s="223" t="s">
        <v>21</v>
      </c>
      <c r="F251" s="224" t="s">
        <v>443</v>
      </c>
      <c r="G251" s="222"/>
      <c r="H251" s="225">
        <v>115.825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212</v>
      </c>
      <c r="AU251" s="231" t="s">
        <v>84</v>
      </c>
      <c r="AV251" s="12" t="s">
        <v>84</v>
      </c>
      <c r="AW251" s="12" t="s">
        <v>37</v>
      </c>
      <c r="AX251" s="12" t="s">
        <v>75</v>
      </c>
      <c r="AY251" s="231" t="s">
        <v>126</v>
      </c>
    </row>
    <row r="252" spans="2:51" s="12" customFormat="1" ht="13.5">
      <c r="B252" s="221"/>
      <c r="C252" s="222"/>
      <c r="D252" s="204" t="s">
        <v>212</v>
      </c>
      <c r="E252" s="223" t="s">
        <v>21</v>
      </c>
      <c r="F252" s="224" t="s">
        <v>444</v>
      </c>
      <c r="G252" s="222"/>
      <c r="H252" s="225">
        <v>242.45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212</v>
      </c>
      <c r="AU252" s="231" t="s">
        <v>84</v>
      </c>
      <c r="AV252" s="12" t="s">
        <v>84</v>
      </c>
      <c r="AW252" s="12" t="s">
        <v>37</v>
      </c>
      <c r="AX252" s="12" t="s">
        <v>75</v>
      </c>
      <c r="AY252" s="231" t="s">
        <v>126</v>
      </c>
    </row>
    <row r="253" spans="2:51" s="13" customFormat="1" ht="13.5">
      <c r="B253" s="232"/>
      <c r="C253" s="233"/>
      <c r="D253" s="204" t="s">
        <v>212</v>
      </c>
      <c r="E253" s="234" t="s">
        <v>21</v>
      </c>
      <c r="F253" s="235" t="s">
        <v>216</v>
      </c>
      <c r="G253" s="233"/>
      <c r="H253" s="236">
        <v>358.275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212</v>
      </c>
      <c r="AU253" s="242" t="s">
        <v>84</v>
      </c>
      <c r="AV253" s="13" t="s">
        <v>125</v>
      </c>
      <c r="AW253" s="13" t="s">
        <v>37</v>
      </c>
      <c r="AX253" s="13" t="s">
        <v>82</v>
      </c>
      <c r="AY253" s="242" t="s">
        <v>126</v>
      </c>
    </row>
    <row r="254" spans="2:65" s="1" customFormat="1" ht="16.5" customHeight="1">
      <c r="B254" s="41"/>
      <c r="C254" s="192" t="s">
        <v>445</v>
      </c>
      <c r="D254" s="192" t="s">
        <v>127</v>
      </c>
      <c r="E254" s="193" t="s">
        <v>446</v>
      </c>
      <c r="F254" s="194" t="s">
        <v>447</v>
      </c>
      <c r="G254" s="195" t="s">
        <v>250</v>
      </c>
      <c r="H254" s="196">
        <v>88.276</v>
      </c>
      <c r="I254" s="197"/>
      <c r="J254" s="198">
        <f>ROUND(I254*H254,2)</f>
        <v>0</v>
      </c>
      <c r="K254" s="194" t="s">
        <v>131</v>
      </c>
      <c r="L254" s="61"/>
      <c r="M254" s="199" t="s">
        <v>21</v>
      </c>
      <c r="N254" s="200" t="s">
        <v>46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125</v>
      </c>
      <c r="AT254" s="24" t="s">
        <v>127</v>
      </c>
      <c r="AU254" s="24" t="s">
        <v>84</v>
      </c>
      <c r="AY254" s="24" t="s">
        <v>126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82</v>
      </c>
      <c r="BK254" s="203">
        <f>ROUND(I254*H254,2)</f>
        <v>0</v>
      </c>
      <c r="BL254" s="24" t="s">
        <v>125</v>
      </c>
      <c r="BM254" s="24" t="s">
        <v>448</v>
      </c>
    </row>
    <row r="255" spans="2:51" s="12" customFormat="1" ht="13.5">
      <c r="B255" s="221"/>
      <c r="C255" s="222"/>
      <c r="D255" s="204" t="s">
        <v>212</v>
      </c>
      <c r="E255" s="223" t="s">
        <v>21</v>
      </c>
      <c r="F255" s="224" t="s">
        <v>449</v>
      </c>
      <c r="G255" s="222"/>
      <c r="H255" s="225">
        <v>73.108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212</v>
      </c>
      <c r="AU255" s="231" t="s">
        <v>84</v>
      </c>
      <c r="AV255" s="12" t="s">
        <v>84</v>
      </c>
      <c r="AW255" s="12" t="s">
        <v>37</v>
      </c>
      <c r="AX255" s="12" t="s">
        <v>75</v>
      </c>
      <c r="AY255" s="231" t="s">
        <v>126</v>
      </c>
    </row>
    <row r="256" spans="2:51" s="12" customFormat="1" ht="13.5">
      <c r="B256" s="221"/>
      <c r="C256" s="222"/>
      <c r="D256" s="204" t="s">
        <v>212</v>
      </c>
      <c r="E256" s="223" t="s">
        <v>21</v>
      </c>
      <c r="F256" s="224" t="s">
        <v>450</v>
      </c>
      <c r="G256" s="222"/>
      <c r="H256" s="225">
        <v>15.168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212</v>
      </c>
      <c r="AU256" s="231" t="s">
        <v>84</v>
      </c>
      <c r="AV256" s="12" t="s">
        <v>84</v>
      </c>
      <c r="AW256" s="12" t="s">
        <v>37</v>
      </c>
      <c r="AX256" s="12" t="s">
        <v>75</v>
      </c>
      <c r="AY256" s="231" t="s">
        <v>126</v>
      </c>
    </row>
    <row r="257" spans="2:51" s="13" customFormat="1" ht="13.5">
      <c r="B257" s="232"/>
      <c r="C257" s="233"/>
      <c r="D257" s="204" t="s">
        <v>212</v>
      </c>
      <c r="E257" s="234" t="s">
        <v>21</v>
      </c>
      <c r="F257" s="235" t="s">
        <v>216</v>
      </c>
      <c r="G257" s="233"/>
      <c r="H257" s="236">
        <v>88.276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212</v>
      </c>
      <c r="AU257" s="242" t="s">
        <v>84</v>
      </c>
      <c r="AV257" s="13" t="s">
        <v>125</v>
      </c>
      <c r="AW257" s="13" t="s">
        <v>37</v>
      </c>
      <c r="AX257" s="13" t="s">
        <v>82</v>
      </c>
      <c r="AY257" s="242" t="s">
        <v>126</v>
      </c>
    </row>
    <row r="258" spans="2:63" s="10" customFormat="1" ht="29.85" customHeight="1">
      <c r="B258" s="178"/>
      <c r="C258" s="179"/>
      <c r="D258" s="180" t="s">
        <v>74</v>
      </c>
      <c r="E258" s="219" t="s">
        <v>451</v>
      </c>
      <c r="F258" s="219" t="s">
        <v>452</v>
      </c>
      <c r="G258" s="179"/>
      <c r="H258" s="179"/>
      <c r="I258" s="182"/>
      <c r="J258" s="220">
        <f>BK258</f>
        <v>0</v>
      </c>
      <c r="K258" s="179"/>
      <c r="L258" s="184"/>
      <c r="M258" s="185"/>
      <c r="N258" s="186"/>
      <c r="O258" s="186"/>
      <c r="P258" s="187">
        <f>P259</f>
        <v>0</v>
      </c>
      <c r="Q258" s="186"/>
      <c r="R258" s="187">
        <f>R259</f>
        <v>0</v>
      </c>
      <c r="S258" s="186"/>
      <c r="T258" s="188">
        <f>T259</f>
        <v>0</v>
      </c>
      <c r="AR258" s="189" t="s">
        <v>82</v>
      </c>
      <c r="AT258" s="190" t="s">
        <v>74</v>
      </c>
      <c r="AU258" s="190" t="s">
        <v>82</v>
      </c>
      <c r="AY258" s="189" t="s">
        <v>126</v>
      </c>
      <c r="BK258" s="191">
        <f>BK259</f>
        <v>0</v>
      </c>
    </row>
    <row r="259" spans="2:65" s="1" customFormat="1" ht="25.5" customHeight="1">
      <c r="B259" s="41"/>
      <c r="C259" s="192" t="s">
        <v>453</v>
      </c>
      <c r="D259" s="192" t="s">
        <v>127</v>
      </c>
      <c r="E259" s="193" t="s">
        <v>454</v>
      </c>
      <c r="F259" s="194" t="s">
        <v>455</v>
      </c>
      <c r="G259" s="195" t="s">
        <v>250</v>
      </c>
      <c r="H259" s="196">
        <v>289.061</v>
      </c>
      <c r="I259" s="197"/>
      <c r="J259" s="198">
        <f>ROUND(I259*H259,2)</f>
        <v>0</v>
      </c>
      <c r="K259" s="194" t="s">
        <v>131</v>
      </c>
      <c r="L259" s="61"/>
      <c r="M259" s="199" t="s">
        <v>21</v>
      </c>
      <c r="N259" s="274" t="s">
        <v>46</v>
      </c>
      <c r="O259" s="208"/>
      <c r="P259" s="275">
        <f>O259*H259</f>
        <v>0</v>
      </c>
      <c r="Q259" s="275">
        <v>0</v>
      </c>
      <c r="R259" s="275">
        <f>Q259*H259</f>
        <v>0</v>
      </c>
      <c r="S259" s="275">
        <v>0</v>
      </c>
      <c r="T259" s="276">
        <f>S259*H259</f>
        <v>0</v>
      </c>
      <c r="AR259" s="24" t="s">
        <v>125</v>
      </c>
      <c r="AT259" s="24" t="s">
        <v>127</v>
      </c>
      <c r="AU259" s="24" t="s">
        <v>84</v>
      </c>
      <c r="AY259" s="24" t="s">
        <v>126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82</v>
      </c>
      <c r="BK259" s="203">
        <f>ROUND(I259*H259,2)</f>
        <v>0</v>
      </c>
      <c r="BL259" s="24" t="s">
        <v>125</v>
      </c>
      <c r="BM259" s="24" t="s">
        <v>456</v>
      </c>
    </row>
    <row r="260" spans="2:12" s="1" customFormat="1" ht="6.95" customHeight="1">
      <c r="B260" s="56"/>
      <c r="C260" s="57"/>
      <c r="D260" s="57"/>
      <c r="E260" s="57"/>
      <c r="F260" s="57"/>
      <c r="G260" s="57"/>
      <c r="H260" s="57"/>
      <c r="I260" s="148"/>
      <c r="J260" s="57"/>
      <c r="K260" s="57"/>
      <c r="L260" s="61"/>
    </row>
  </sheetData>
  <sheetProtection algorithmName="SHA-512" hashValue="6C/kfvPPl56kPo+ykmtui/9kvzrYVEIRF5i3+ZDXWp0ILXeKVboWjKCmNxaIVPzPOeoss58bzv+bS+7CFMU2qw==" saltValue="uCAyOxOkas3ujBQ3Z4tCZ0++62yF96AmKasZCyWlwKVa54DqsrKqyvtlxeAipP3TKfV40xXOVM2QFYot4A9Stw==" spinCount="100000" sheet="1" objects="1" scenarios="1" formatColumns="0" formatRows="0" autoFilter="0"/>
  <autoFilter ref="C89:K259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94</v>
      </c>
      <c r="G1" s="323" t="s">
        <v>95</v>
      </c>
      <c r="H1" s="323"/>
      <c r="I1" s="124"/>
      <c r="J1" s="123" t="s">
        <v>96</v>
      </c>
      <c r="K1" s="122" t="s">
        <v>97</v>
      </c>
      <c r="L1" s="123" t="s">
        <v>98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24" t="str">
        <f>'Rekapitulace stavby'!K6</f>
        <v>Oprava chodníků a ploch SPC, Krnov - 1.etapa</v>
      </c>
      <c r="F7" s="325"/>
      <c r="G7" s="325"/>
      <c r="H7" s="325"/>
      <c r="I7" s="126"/>
      <c r="J7" s="29"/>
      <c r="K7" s="31"/>
    </row>
    <row r="8" spans="2:11" ht="15">
      <c r="B8" s="28"/>
      <c r="C8" s="29"/>
      <c r="D8" s="37" t="s">
        <v>100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24" t="s">
        <v>194</v>
      </c>
      <c r="F9" s="327"/>
      <c r="G9" s="327"/>
      <c r="H9" s="327"/>
      <c r="I9" s="127"/>
      <c r="J9" s="42"/>
      <c r="K9" s="45"/>
    </row>
    <row r="10" spans="2:11" s="1" customFormat="1" ht="15">
      <c r="B10" s="41"/>
      <c r="C10" s="42"/>
      <c r="D10" s="37" t="s">
        <v>195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26" t="s">
        <v>457</v>
      </c>
      <c r="F11" s="327"/>
      <c r="G11" s="327"/>
      <c r="H11" s="327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21</v>
      </c>
      <c r="K13" s="45"/>
    </row>
    <row r="14" spans="2:11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8" t="s">
        <v>25</v>
      </c>
      <c r="J14" s="129" t="str">
        <f>'Rekapitulace stavby'!AN8</f>
        <v>12. 6. 2018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8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8" t="s">
        <v>31</v>
      </c>
      <c r="J17" s="35" t="s">
        <v>32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31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15" t="s">
        <v>21</v>
      </c>
      <c r="F26" s="315"/>
      <c r="G26" s="315"/>
      <c r="H26" s="315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ROUND(SUM(BE87:BE116),2)</f>
        <v>0</v>
      </c>
      <c r="G32" s="42"/>
      <c r="H32" s="42"/>
      <c r="I32" s="140">
        <v>0.21</v>
      </c>
      <c r="J32" s="139">
        <f>ROUND(ROUND((SUM(BE87:BE116)),2)*I32,2)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ROUND(SUM(BF87:BF116),2)</f>
        <v>0</v>
      </c>
      <c r="G33" s="42"/>
      <c r="H33" s="42"/>
      <c r="I33" s="140">
        <v>0.15</v>
      </c>
      <c r="J33" s="139">
        <f>ROUND(ROUND((SUM(BF87:BF116)),2)*I33,2)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ROUND(SUM(BG87:BG116),2)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ROUND(SUM(BH87:BH116),2)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ROUND(SUM(BI87:BI116),2)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102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24" t="str">
        <f>E7</f>
        <v>Oprava chodníků a ploch SPC, Krnov - 1.etapa</v>
      </c>
      <c r="F47" s="325"/>
      <c r="G47" s="325"/>
      <c r="H47" s="325"/>
      <c r="I47" s="127"/>
      <c r="J47" s="42"/>
      <c r="K47" s="45"/>
    </row>
    <row r="48" spans="2:11" ht="15">
      <c r="B48" s="28"/>
      <c r="C48" s="37" t="s">
        <v>100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24" t="s">
        <v>194</v>
      </c>
      <c r="F49" s="327"/>
      <c r="G49" s="327"/>
      <c r="H49" s="327"/>
      <c r="I49" s="127"/>
      <c r="J49" s="42"/>
      <c r="K49" s="45"/>
    </row>
    <row r="50" spans="2:11" s="1" customFormat="1" ht="14.45" customHeight="1">
      <c r="B50" s="41"/>
      <c r="C50" s="37" t="s">
        <v>195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26" t="str">
        <f>E11</f>
        <v>1.2 - Etapa 1 - sanace pláně se souhlasem investora</v>
      </c>
      <c r="F51" s="327"/>
      <c r="G51" s="327"/>
      <c r="H51" s="327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Krnov</v>
      </c>
      <c r="G53" s="42"/>
      <c r="H53" s="42"/>
      <c r="I53" s="128" t="s">
        <v>25</v>
      </c>
      <c r="J53" s="129" t="str">
        <f>IF(J14="","",J14)</f>
        <v>12. 6. 2018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27</v>
      </c>
      <c r="D55" s="42"/>
      <c r="E55" s="42"/>
      <c r="F55" s="35" t="str">
        <f>E17</f>
        <v>Město Krnov</v>
      </c>
      <c r="G55" s="42"/>
      <c r="H55" s="42"/>
      <c r="I55" s="128" t="s">
        <v>35</v>
      </c>
      <c r="J55" s="315" t="str">
        <f>E23</f>
        <v>UDI MORAVA s.r.o.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19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103</v>
      </c>
      <c r="D58" s="141"/>
      <c r="E58" s="141"/>
      <c r="F58" s="141"/>
      <c r="G58" s="141"/>
      <c r="H58" s="141"/>
      <c r="I58" s="154"/>
      <c r="J58" s="155" t="s">
        <v>104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105</v>
      </c>
      <c r="D60" s="42"/>
      <c r="E60" s="42"/>
      <c r="F60" s="42"/>
      <c r="G60" s="42"/>
      <c r="H60" s="42"/>
      <c r="I60" s="127"/>
      <c r="J60" s="137">
        <f>J87</f>
        <v>0</v>
      </c>
      <c r="K60" s="45"/>
      <c r="AU60" s="24" t="s">
        <v>106</v>
      </c>
    </row>
    <row r="61" spans="2:11" s="8" customFormat="1" ht="24.95" customHeight="1">
      <c r="B61" s="158"/>
      <c r="C61" s="159"/>
      <c r="D61" s="160" t="s">
        <v>197</v>
      </c>
      <c r="E61" s="161"/>
      <c r="F61" s="161"/>
      <c r="G61" s="161"/>
      <c r="H61" s="161"/>
      <c r="I61" s="162"/>
      <c r="J61" s="163">
        <f>J88</f>
        <v>0</v>
      </c>
      <c r="K61" s="164"/>
    </row>
    <row r="62" spans="2:11" s="11" customFormat="1" ht="19.9" customHeight="1">
      <c r="B62" s="210"/>
      <c r="C62" s="211"/>
      <c r="D62" s="212" t="s">
        <v>198</v>
      </c>
      <c r="E62" s="213"/>
      <c r="F62" s="213"/>
      <c r="G62" s="213"/>
      <c r="H62" s="213"/>
      <c r="I62" s="214"/>
      <c r="J62" s="215">
        <f>J89</f>
        <v>0</v>
      </c>
      <c r="K62" s="216"/>
    </row>
    <row r="63" spans="2:11" s="11" customFormat="1" ht="19.9" customHeight="1">
      <c r="B63" s="210"/>
      <c r="C63" s="211"/>
      <c r="D63" s="212" t="s">
        <v>200</v>
      </c>
      <c r="E63" s="213"/>
      <c r="F63" s="213"/>
      <c r="G63" s="213"/>
      <c r="H63" s="213"/>
      <c r="I63" s="214"/>
      <c r="J63" s="215">
        <f>J106</f>
        <v>0</v>
      </c>
      <c r="K63" s="216"/>
    </row>
    <row r="64" spans="2:11" s="11" customFormat="1" ht="19.9" customHeight="1">
      <c r="B64" s="210"/>
      <c r="C64" s="211"/>
      <c r="D64" s="212" t="s">
        <v>202</v>
      </c>
      <c r="E64" s="213"/>
      <c r="F64" s="213"/>
      <c r="G64" s="213"/>
      <c r="H64" s="213"/>
      <c r="I64" s="214"/>
      <c r="J64" s="215">
        <f>J111</f>
        <v>0</v>
      </c>
      <c r="K64" s="216"/>
    </row>
    <row r="65" spans="2:11" s="11" customFormat="1" ht="19.9" customHeight="1">
      <c r="B65" s="210"/>
      <c r="C65" s="211"/>
      <c r="D65" s="212" t="s">
        <v>204</v>
      </c>
      <c r="E65" s="213"/>
      <c r="F65" s="213"/>
      <c r="G65" s="213"/>
      <c r="H65" s="213"/>
      <c r="I65" s="214"/>
      <c r="J65" s="215">
        <f>J115</f>
        <v>0</v>
      </c>
      <c r="K65" s="216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" customHeight="1">
      <c r="B72" s="41"/>
      <c r="C72" s="62" t="s">
        <v>109</v>
      </c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16.5" customHeight="1">
      <c r="B75" s="41"/>
      <c r="C75" s="63"/>
      <c r="D75" s="63"/>
      <c r="E75" s="320" t="str">
        <f>E7</f>
        <v>Oprava chodníků a ploch SPC, Krnov - 1.etapa</v>
      </c>
      <c r="F75" s="321"/>
      <c r="G75" s="321"/>
      <c r="H75" s="321"/>
      <c r="I75" s="165"/>
      <c r="J75" s="63"/>
      <c r="K75" s="63"/>
      <c r="L75" s="61"/>
    </row>
    <row r="76" spans="2:12" ht="15">
      <c r="B76" s="28"/>
      <c r="C76" s="65" t="s">
        <v>100</v>
      </c>
      <c r="D76" s="217"/>
      <c r="E76" s="217"/>
      <c r="F76" s="217"/>
      <c r="G76" s="217"/>
      <c r="H76" s="217"/>
      <c r="J76" s="217"/>
      <c r="K76" s="217"/>
      <c r="L76" s="218"/>
    </row>
    <row r="77" spans="2:12" s="1" customFormat="1" ht="16.5" customHeight="1">
      <c r="B77" s="41"/>
      <c r="C77" s="63"/>
      <c r="D77" s="63"/>
      <c r="E77" s="320" t="s">
        <v>194</v>
      </c>
      <c r="F77" s="322"/>
      <c r="G77" s="322"/>
      <c r="H77" s="322"/>
      <c r="I77" s="165"/>
      <c r="J77" s="63"/>
      <c r="K77" s="63"/>
      <c r="L77" s="61"/>
    </row>
    <row r="78" spans="2:12" s="1" customFormat="1" ht="14.45" customHeight="1">
      <c r="B78" s="41"/>
      <c r="C78" s="65" t="s">
        <v>195</v>
      </c>
      <c r="D78" s="63"/>
      <c r="E78" s="63"/>
      <c r="F78" s="63"/>
      <c r="G78" s="63"/>
      <c r="H78" s="63"/>
      <c r="I78" s="165"/>
      <c r="J78" s="63"/>
      <c r="K78" s="63"/>
      <c r="L78" s="61"/>
    </row>
    <row r="79" spans="2:12" s="1" customFormat="1" ht="17.25" customHeight="1">
      <c r="B79" s="41"/>
      <c r="C79" s="63"/>
      <c r="D79" s="63"/>
      <c r="E79" s="287" t="str">
        <f>E11</f>
        <v>1.2 - Etapa 1 - sanace pláně se souhlasem investora</v>
      </c>
      <c r="F79" s="322"/>
      <c r="G79" s="322"/>
      <c r="H79" s="322"/>
      <c r="I79" s="165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5"/>
      <c r="J80" s="63"/>
      <c r="K80" s="63"/>
      <c r="L80" s="61"/>
    </row>
    <row r="81" spans="2:12" s="1" customFormat="1" ht="18" customHeight="1">
      <c r="B81" s="41"/>
      <c r="C81" s="65" t="s">
        <v>23</v>
      </c>
      <c r="D81" s="63"/>
      <c r="E81" s="63"/>
      <c r="F81" s="166" t="str">
        <f>F14</f>
        <v>Krnov</v>
      </c>
      <c r="G81" s="63"/>
      <c r="H81" s="63"/>
      <c r="I81" s="167" t="s">
        <v>25</v>
      </c>
      <c r="J81" s="73" t="str">
        <f>IF(J14="","",J14)</f>
        <v>12. 6. 2018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5"/>
      <c r="J82" s="63"/>
      <c r="K82" s="63"/>
      <c r="L82" s="61"/>
    </row>
    <row r="83" spans="2:12" s="1" customFormat="1" ht="15">
      <c r="B83" s="41"/>
      <c r="C83" s="65" t="s">
        <v>27</v>
      </c>
      <c r="D83" s="63"/>
      <c r="E83" s="63"/>
      <c r="F83" s="166" t="str">
        <f>E17</f>
        <v>Město Krnov</v>
      </c>
      <c r="G83" s="63"/>
      <c r="H83" s="63"/>
      <c r="I83" s="167" t="s">
        <v>35</v>
      </c>
      <c r="J83" s="166" t="str">
        <f>E23</f>
        <v>UDI MORAVA s.r.o.</v>
      </c>
      <c r="K83" s="63"/>
      <c r="L83" s="61"/>
    </row>
    <row r="84" spans="2:12" s="1" customFormat="1" ht="14.45" customHeight="1">
      <c r="B84" s="41"/>
      <c r="C84" s="65" t="s">
        <v>33</v>
      </c>
      <c r="D84" s="63"/>
      <c r="E84" s="63"/>
      <c r="F84" s="166" t="str">
        <f>IF(E20="","",E20)</f>
        <v/>
      </c>
      <c r="G84" s="63"/>
      <c r="H84" s="63"/>
      <c r="I84" s="165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5"/>
      <c r="J85" s="63"/>
      <c r="K85" s="63"/>
      <c r="L85" s="61"/>
    </row>
    <row r="86" spans="2:20" s="9" customFormat="1" ht="29.25" customHeight="1">
      <c r="B86" s="168"/>
      <c r="C86" s="169" t="s">
        <v>110</v>
      </c>
      <c r="D86" s="170" t="s">
        <v>60</v>
      </c>
      <c r="E86" s="170" t="s">
        <v>56</v>
      </c>
      <c r="F86" s="170" t="s">
        <v>111</v>
      </c>
      <c r="G86" s="170" t="s">
        <v>112</v>
      </c>
      <c r="H86" s="170" t="s">
        <v>113</v>
      </c>
      <c r="I86" s="171" t="s">
        <v>114</v>
      </c>
      <c r="J86" s="170" t="s">
        <v>104</v>
      </c>
      <c r="K86" s="172" t="s">
        <v>115</v>
      </c>
      <c r="L86" s="173"/>
      <c r="M86" s="81" t="s">
        <v>116</v>
      </c>
      <c r="N86" s="82" t="s">
        <v>45</v>
      </c>
      <c r="O86" s="82" t="s">
        <v>117</v>
      </c>
      <c r="P86" s="82" t="s">
        <v>118</v>
      </c>
      <c r="Q86" s="82" t="s">
        <v>119</v>
      </c>
      <c r="R86" s="82" t="s">
        <v>120</v>
      </c>
      <c r="S86" s="82" t="s">
        <v>121</v>
      </c>
      <c r="T86" s="83" t="s">
        <v>122</v>
      </c>
    </row>
    <row r="87" spans="2:63" s="1" customFormat="1" ht="29.25" customHeight="1">
      <c r="B87" s="41"/>
      <c r="C87" s="87" t="s">
        <v>105</v>
      </c>
      <c r="D87" s="63"/>
      <c r="E87" s="63"/>
      <c r="F87" s="63"/>
      <c r="G87" s="63"/>
      <c r="H87" s="63"/>
      <c r="I87" s="165"/>
      <c r="J87" s="174">
        <f>BK87</f>
        <v>0</v>
      </c>
      <c r="K87" s="63"/>
      <c r="L87" s="61"/>
      <c r="M87" s="84"/>
      <c r="N87" s="85"/>
      <c r="O87" s="85"/>
      <c r="P87" s="175">
        <f>P88</f>
        <v>0</v>
      </c>
      <c r="Q87" s="85"/>
      <c r="R87" s="175">
        <f>R88</f>
        <v>0.0054</v>
      </c>
      <c r="S87" s="85"/>
      <c r="T87" s="176">
        <f>T88</f>
        <v>0</v>
      </c>
      <c r="AT87" s="24" t="s">
        <v>74</v>
      </c>
      <c r="AU87" s="24" t="s">
        <v>106</v>
      </c>
      <c r="BK87" s="177">
        <f>BK88</f>
        <v>0</v>
      </c>
    </row>
    <row r="88" spans="2:63" s="10" customFormat="1" ht="37.35" customHeight="1">
      <c r="B88" s="178"/>
      <c r="C88" s="179"/>
      <c r="D88" s="180" t="s">
        <v>74</v>
      </c>
      <c r="E88" s="181" t="s">
        <v>205</v>
      </c>
      <c r="F88" s="181" t="s">
        <v>206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P89+P106+P111+P115</f>
        <v>0</v>
      </c>
      <c r="Q88" s="186"/>
      <c r="R88" s="187">
        <f>R89+R106+R111+R115</f>
        <v>0.0054</v>
      </c>
      <c r="S88" s="186"/>
      <c r="T88" s="188">
        <f>T89+T106+T111+T115</f>
        <v>0</v>
      </c>
      <c r="AR88" s="189" t="s">
        <v>82</v>
      </c>
      <c r="AT88" s="190" t="s">
        <v>74</v>
      </c>
      <c r="AU88" s="190" t="s">
        <v>75</v>
      </c>
      <c r="AY88" s="189" t="s">
        <v>126</v>
      </c>
      <c r="BK88" s="191">
        <f>BK89+BK106+BK111+BK115</f>
        <v>0</v>
      </c>
    </row>
    <row r="89" spans="2:63" s="10" customFormat="1" ht="19.9" customHeight="1">
      <c r="B89" s="178"/>
      <c r="C89" s="179"/>
      <c r="D89" s="180" t="s">
        <v>74</v>
      </c>
      <c r="E89" s="219" t="s">
        <v>82</v>
      </c>
      <c r="F89" s="219" t="s">
        <v>207</v>
      </c>
      <c r="G89" s="179"/>
      <c r="H89" s="179"/>
      <c r="I89" s="182"/>
      <c r="J89" s="220">
        <f>BK89</f>
        <v>0</v>
      </c>
      <c r="K89" s="179"/>
      <c r="L89" s="184"/>
      <c r="M89" s="185"/>
      <c r="N89" s="186"/>
      <c r="O89" s="186"/>
      <c r="P89" s="187">
        <f>SUM(P90:P105)</f>
        <v>0</v>
      </c>
      <c r="Q89" s="186"/>
      <c r="R89" s="187">
        <f>SUM(R90:R105)</f>
        <v>0</v>
      </c>
      <c r="S89" s="186"/>
      <c r="T89" s="188">
        <f>SUM(T90:T105)</f>
        <v>0</v>
      </c>
      <c r="AR89" s="189" t="s">
        <v>82</v>
      </c>
      <c r="AT89" s="190" t="s">
        <v>74</v>
      </c>
      <c r="AU89" s="190" t="s">
        <v>82</v>
      </c>
      <c r="AY89" s="189" t="s">
        <v>126</v>
      </c>
      <c r="BK89" s="191">
        <f>SUM(BK90:BK105)</f>
        <v>0</v>
      </c>
    </row>
    <row r="90" spans="2:65" s="1" customFormat="1" ht="25.5" customHeight="1">
      <c r="B90" s="41"/>
      <c r="C90" s="192" t="s">
        <v>82</v>
      </c>
      <c r="D90" s="192" t="s">
        <v>127</v>
      </c>
      <c r="E90" s="193" t="s">
        <v>229</v>
      </c>
      <c r="F90" s="194" t="s">
        <v>230</v>
      </c>
      <c r="G90" s="195" t="s">
        <v>231</v>
      </c>
      <c r="H90" s="196">
        <v>3</v>
      </c>
      <c r="I90" s="197"/>
      <c r="J90" s="198">
        <f>ROUND(I90*H90,2)</f>
        <v>0</v>
      </c>
      <c r="K90" s="194" t="s">
        <v>131</v>
      </c>
      <c r="L90" s="61"/>
      <c r="M90" s="199" t="s">
        <v>21</v>
      </c>
      <c r="N90" s="200" t="s">
        <v>46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125</v>
      </c>
      <c r="AT90" s="24" t="s">
        <v>127</v>
      </c>
      <c r="AU90" s="24" t="s">
        <v>84</v>
      </c>
      <c r="AY90" s="24" t="s">
        <v>126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82</v>
      </c>
      <c r="BK90" s="203">
        <f>ROUND(I90*H90,2)</f>
        <v>0</v>
      </c>
      <c r="BL90" s="24" t="s">
        <v>125</v>
      </c>
      <c r="BM90" s="24" t="s">
        <v>458</v>
      </c>
    </row>
    <row r="91" spans="2:51" s="15" customFormat="1" ht="13.5">
      <c r="B91" s="264"/>
      <c r="C91" s="265"/>
      <c r="D91" s="204" t="s">
        <v>212</v>
      </c>
      <c r="E91" s="266" t="s">
        <v>21</v>
      </c>
      <c r="F91" s="267" t="s">
        <v>459</v>
      </c>
      <c r="G91" s="265"/>
      <c r="H91" s="266" t="s">
        <v>21</v>
      </c>
      <c r="I91" s="268"/>
      <c r="J91" s="265"/>
      <c r="K91" s="265"/>
      <c r="L91" s="269"/>
      <c r="M91" s="270"/>
      <c r="N91" s="271"/>
      <c r="O91" s="271"/>
      <c r="P91" s="271"/>
      <c r="Q91" s="271"/>
      <c r="R91" s="271"/>
      <c r="S91" s="271"/>
      <c r="T91" s="272"/>
      <c r="AT91" s="273" t="s">
        <v>212</v>
      </c>
      <c r="AU91" s="273" t="s">
        <v>84</v>
      </c>
      <c r="AV91" s="15" t="s">
        <v>82</v>
      </c>
      <c r="AW91" s="15" t="s">
        <v>37</v>
      </c>
      <c r="AX91" s="15" t="s">
        <v>75</v>
      </c>
      <c r="AY91" s="273" t="s">
        <v>126</v>
      </c>
    </row>
    <row r="92" spans="2:51" s="12" customFormat="1" ht="13.5">
      <c r="B92" s="221"/>
      <c r="C92" s="222"/>
      <c r="D92" s="204" t="s">
        <v>212</v>
      </c>
      <c r="E92" s="223" t="s">
        <v>21</v>
      </c>
      <c r="F92" s="224" t="s">
        <v>460</v>
      </c>
      <c r="G92" s="222"/>
      <c r="H92" s="225">
        <v>3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212</v>
      </c>
      <c r="AU92" s="231" t="s">
        <v>84</v>
      </c>
      <c r="AV92" s="12" t="s">
        <v>84</v>
      </c>
      <c r="AW92" s="12" t="s">
        <v>37</v>
      </c>
      <c r="AX92" s="12" t="s">
        <v>75</v>
      </c>
      <c r="AY92" s="231" t="s">
        <v>126</v>
      </c>
    </row>
    <row r="93" spans="2:51" s="13" customFormat="1" ht="13.5">
      <c r="B93" s="232"/>
      <c r="C93" s="233"/>
      <c r="D93" s="204" t="s">
        <v>212</v>
      </c>
      <c r="E93" s="234" t="s">
        <v>21</v>
      </c>
      <c r="F93" s="235" t="s">
        <v>216</v>
      </c>
      <c r="G93" s="233"/>
      <c r="H93" s="236">
        <v>3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212</v>
      </c>
      <c r="AU93" s="242" t="s">
        <v>84</v>
      </c>
      <c r="AV93" s="13" t="s">
        <v>125</v>
      </c>
      <c r="AW93" s="13" t="s">
        <v>37</v>
      </c>
      <c r="AX93" s="13" t="s">
        <v>82</v>
      </c>
      <c r="AY93" s="242" t="s">
        <v>126</v>
      </c>
    </row>
    <row r="94" spans="2:65" s="1" customFormat="1" ht="16.5" customHeight="1">
      <c r="B94" s="41"/>
      <c r="C94" s="192" t="s">
        <v>84</v>
      </c>
      <c r="D94" s="192" t="s">
        <v>127</v>
      </c>
      <c r="E94" s="193" t="s">
        <v>238</v>
      </c>
      <c r="F94" s="194" t="s">
        <v>239</v>
      </c>
      <c r="G94" s="195" t="s">
        <v>231</v>
      </c>
      <c r="H94" s="196">
        <v>1.5</v>
      </c>
      <c r="I94" s="197"/>
      <c r="J94" s="198">
        <f>ROUND(I94*H94,2)</f>
        <v>0</v>
      </c>
      <c r="K94" s="194" t="s">
        <v>131</v>
      </c>
      <c r="L94" s="61"/>
      <c r="M94" s="199" t="s">
        <v>21</v>
      </c>
      <c r="N94" s="200" t="s">
        <v>46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125</v>
      </c>
      <c r="AT94" s="24" t="s">
        <v>127</v>
      </c>
      <c r="AU94" s="24" t="s">
        <v>84</v>
      </c>
      <c r="AY94" s="24" t="s">
        <v>126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82</v>
      </c>
      <c r="BK94" s="203">
        <f>ROUND(I94*H94,2)</f>
        <v>0</v>
      </c>
      <c r="BL94" s="24" t="s">
        <v>125</v>
      </c>
      <c r="BM94" s="24" t="s">
        <v>461</v>
      </c>
    </row>
    <row r="95" spans="2:51" s="12" customFormat="1" ht="13.5">
      <c r="B95" s="221"/>
      <c r="C95" s="222"/>
      <c r="D95" s="204" t="s">
        <v>212</v>
      </c>
      <c r="E95" s="223" t="s">
        <v>21</v>
      </c>
      <c r="F95" s="224" t="s">
        <v>462</v>
      </c>
      <c r="G95" s="222"/>
      <c r="H95" s="225">
        <v>1.5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212</v>
      </c>
      <c r="AU95" s="231" t="s">
        <v>84</v>
      </c>
      <c r="AV95" s="12" t="s">
        <v>84</v>
      </c>
      <c r="AW95" s="12" t="s">
        <v>37</v>
      </c>
      <c r="AX95" s="12" t="s">
        <v>75</v>
      </c>
      <c r="AY95" s="231" t="s">
        <v>126</v>
      </c>
    </row>
    <row r="96" spans="2:51" s="13" customFormat="1" ht="13.5">
      <c r="B96" s="232"/>
      <c r="C96" s="233"/>
      <c r="D96" s="204" t="s">
        <v>212</v>
      </c>
      <c r="E96" s="234" t="s">
        <v>21</v>
      </c>
      <c r="F96" s="235" t="s">
        <v>216</v>
      </c>
      <c r="G96" s="233"/>
      <c r="H96" s="236">
        <v>1.5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212</v>
      </c>
      <c r="AU96" s="242" t="s">
        <v>84</v>
      </c>
      <c r="AV96" s="13" t="s">
        <v>125</v>
      </c>
      <c r="AW96" s="13" t="s">
        <v>37</v>
      </c>
      <c r="AX96" s="13" t="s">
        <v>82</v>
      </c>
      <c r="AY96" s="242" t="s">
        <v>126</v>
      </c>
    </row>
    <row r="97" spans="2:65" s="1" customFormat="1" ht="16.5" customHeight="1">
      <c r="B97" s="41"/>
      <c r="C97" s="192" t="s">
        <v>139</v>
      </c>
      <c r="D97" s="192" t="s">
        <v>127</v>
      </c>
      <c r="E97" s="193" t="s">
        <v>243</v>
      </c>
      <c r="F97" s="194" t="s">
        <v>244</v>
      </c>
      <c r="G97" s="195" t="s">
        <v>231</v>
      </c>
      <c r="H97" s="196">
        <v>3</v>
      </c>
      <c r="I97" s="197"/>
      <c r="J97" s="198">
        <f>ROUND(I97*H97,2)</f>
        <v>0</v>
      </c>
      <c r="K97" s="194" t="s">
        <v>131</v>
      </c>
      <c r="L97" s="61"/>
      <c r="M97" s="199" t="s">
        <v>21</v>
      </c>
      <c r="N97" s="200" t="s">
        <v>46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125</v>
      </c>
      <c r="AT97" s="24" t="s">
        <v>127</v>
      </c>
      <c r="AU97" s="24" t="s">
        <v>84</v>
      </c>
      <c r="AY97" s="24" t="s">
        <v>126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82</v>
      </c>
      <c r="BK97" s="203">
        <f>ROUND(I97*H97,2)</f>
        <v>0</v>
      </c>
      <c r="BL97" s="24" t="s">
        <v>125</v>
      </c>
      <c r="BM97" s="24" t="s">
        <v>463</v>
      </c>
    </row>
    <row r="98" spans="2:51" s="12" customFormat="1" ht="13.5">
      <c r="B98" s="221"/>
      <c r="C98" s="222"/>
      <c r="D98" s="204" t="s">
        <v>212</v>
      </c>
      <c r="E98" s="223" t="s">
        <v>21</v>
      </c>
      <c r="F98" s="224" t="s">
        <v>464</v>
      </c>
      <c r="G98" s="222"/>
      <c r="H98" s="225">
        <v>3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84</v>
      </c>
      <c r="AV98" s="12" t="s">
        <v>84</v>
      </c>
      <c r="AW98" s="12" t="s">
        <v>37</v>
      </c>
      <c r="AX98" s="12" t="s">
        <v>75</v>
      </c>
      <c r="AY98" s="231" t="s">
        <v>126</v>
      </c>
    </row>
    <row r="99" spans="2:51" s="13" customFormat="1" ht="13.5">
      <c r="B99" s="232"/>
      <c r="C99" s="233"/>
      <c r="D99" s="204" t="s">
        <v>212</v>
      </c>
      <c r="E99" s="234" t="s">
        <v>21</v>
      </c>
      <c r="F99" s="235" t="s">
        <v>216</v>
      </c>
      <c r="G99" s="233"/>
      <c r="H99" s="236">
        <v>3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212</v>
      </c>
      <c r="AU99" s="242" t="s">
        <v>84</v>
      </c>
      <c r="AV99" s="13" t="s">
        <v>125</v>
      </c>
      <c r="AW99" s="13" t="s">
        <v>37</v>
      </c>
      <c r="AX99" s="13" t="s">
        <v>82</v>
      </c>
      <c r="AY99" s="242" t="s">
        <v>126</v>
      </c>
    </row>
    <row r="100" spans="2:65" s="1" customFormat="1" ht="16.5" customHeight="1">
      <c r="B100" s="41"/>
      <c r="C100" s="192" t="s">
        <v>125</v>
      </c>
      <c r="D100" s="192" t="s">
        <v>127</v>
      </c>
      <c r="E100" s="193" t="s">
        <v>248</v>
      </c>
      <c r="F100" s="194" t="s">
        <v>249</v>
      </c>
      <c r="G100" s="195" t="s">
        <v>250</v>
      </c>
      <c r="H100" s="196">
        <v>4.95</v>
      </c>
      <c r="I100" s="197"/>
      <c r="J100" s="198">
        <f>ROUND(I100*H100,2)</f>
        <v>0</v>
      </c>
      <c r="K100" s="194" t="s">
        <v>131</v>
      </c>
      <c r="L100" s="61"/>
      <c r="M100" s="199" t="s">
        <v>21</v>
      </c>
      <c r="N100" s="200" t="s">
        <v>46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125</v>
      </c>
      <c r="AT100" s="24" t="s">
        <v>127</v>
      </c>
      <c r="AU100" s="24" t="s">
        <v>84</v>
      </c>
      <c r="AY100" s="24" t="s">
        <v>126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82</v>
      </c>
      <c r="BK100" s="203">
        <f>ROUND(I100*H100,2)</f>
        <v>0</v>
      </c>
      <c r="BL100" s="24" t="s">
        <v>125</v>
      </c>
      <c r="BM100" s="24" t="s">
        <v>465</v>
      </c>
    </row>
    <row r="101" spans="2:51" s="12" customFormat="1" ht="13.5">
      <c r="B101" s="221"/>
      <c r="C101" s="222"/>
      <c r="D101" s="204" t="s">
        <v>212</v>
      </c>
      <c r="E101" s="223" t="s">
        <v>21</v>
      </c>
      <c r="F101" s="224" t="s">
        <v>466</v>
      </c>
      <c r="G101" s="222"/>
      <c r="H101" s="225">
        <v>4.95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212</v>
      </c>
      <c r="AU101" s="231" t="s">
        <v>84</v>
      </c>
      <c r="AV101" s="12" t="s">
        <v>84</v>
      </c>
      <c r="AW101" s="12" t="s">
        <v>37</v>
      </c>
      <c r="AX101" s="12" t="s">
        <v>75</v>
      </c>
      <c r="AY101" s="231" t="s">
        <v>126</v>
      </c>
    </row>
    <row r="102" spans="2:51" s="13" customFormat="1" ht="13.5">
      <c r="B102" s="232"/>
      <c r="C102" s="233"/>
      <c r="D102" s="204" t="s">
        <v>212</v>
      </c>
      <c r="E102" s="234" t="s">
        <v>21</v>
      </c>
      <c r="F102" s="235" t="s">
        <v>216</v>
      </c>
      <c r="G102" s="233"/>
      <c r="H102" s="236">
        <v>4.95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212</v>
      </c>
      <c r="AU102" s="242" t="s">
        <v>84</v>
      </c>
      <c r="AV102" s="13" t="s">
        <v>125</v>
      </c>
      <c r="AW102" s="13" t="s">
        <v>37</v>
      </c>
      <c r="AX102" s="13" t="s">
        <v>82</v>
      </c>
      <c r="AY102" s="242" t="s">
        <v>126</v>
      </c>
    </row>
    <row r="103" spans="2:65" s="1" customFormat="1" ht="16.5" customHeight="1">
      <c r="B103" s="41"/>
      <c r="C103" s="192" t="s">
        <v>147</v>
      </c>
      <c r="D103" s="192" t="s">
        <v>127</v>
      </c>
      <c r="E103" s="193" t="s">
        <v>278</v>
      </c>
      <c r="F103" s="194" t="s">
        <v>279</v>
      </c>
      <c r="G103" s="195" t="s">
        <v>210</v>
      </c>
      <c r="H103" s="196">
        <v>15</v>
      </c>
      <c r="I103" s="197"/>
      <c r="J103" s="198">
        <f>ROUND(I103*H103,2)</f>
        <v>0</v>
      </c>
      <c r="K103" s="194" t="s">
        <v>131</v>
      </c>
      <c r="L103" s="61"/>
      <c r="M103" s="199" t="s">
        <v>21</v>
      </c>
      <c r="N103" s="200" t="s">
        <v>46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125</v>
      </c>
      <c r="AT103" s="24" t="s">
        <v>127</v>
      </c>
      <c r="AU103" s="24" t="s">
        <v>84</v>
      </c>
      <c r="AY103" s="24" t="s">
        <v>126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82</v>
      </c>
      <c r="BK103" s="203">
        <f>ROUND(I103*H103,2)</f>
        <v>0</v>
      </c>
      <c r="BL103" s="24" t="s">
        <v>125</v>
      </c>
      <c r="BM103" s="24" t="s">
        <v>467</v>
      </c>
    </row>
    <row r="104" spans="2:51" s="12" customFormat="1" ht="13.5">
      <c r="B104" s="221"/>
      <c r="C104" s="222"/>
      <c r="D104" s="204" t="s">
        <v>212</v>
      </c>
      <c r="E104" s="223" t="s">
        <v>21</v>
      </c>
      <c r="F104" s="224" t="s">
        <v>468</v>
      </c>
      <c r="G104" s="222"/>
      <c r="H104" s="225">
        <v>15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212</v>
      </c>
      <c r="AU104" s="231" t="s">
        <v>84</v>
      </c>
      <c r="AV104" s="12" t="s">
        <v>84</v>
      </c>
      <c r="AW104" s="12" t="s">
        <v>37</v>
      </c>
      <c r="AX104" s="12" t="s">
        <v>75</v>
      </c>
      <c r="AY104" s="231" t="s">
        <v>126</v>
      </c>
    </row>
    <row r="105" spans="2:51" s="13" customFormat="1" ht="13.5">
      <c r="B105" s="232"/>
      <c r="C105" s="233"/>
      <c r="D105" s="204" t="s">
        <v>212</v>
      </c>
      <c r="E105" s="234" t="s">
        <v>21</v>
      </c>
      <c r="F105" s="235" t="s">
        <v>216</v>
      </c>
      <c r="G105" s="233"/>
      <c r="H105" s="236">
        <v>15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212</v>
      </c>
      <c r="AU105" s="242" t="s">
        <v>84</v>
      </c>
      <c r="AV105" s="13" t="s">
        <v>125</v>
      </c>
      <c r="AW105" s="13" t="s">
        <v>37</v>
      </c>
      <c r="AX105" s="13" t="s">
        <v>82</v>
      </c>
      <c r="AY105" s="242" t="s">
        <v>126</v>
      </c>
    </row>
    <row r="106" spans="2:63" s="10" customFormat="1" ht="29.85" customHeight="1">
      <c r="B106" s="178"/>
      <c r="C106" s="179"/>
      <c r="D106" s="180" t="s">
        <v>74</v>
      </c>
      <c r="E106" s="219" t="s">
        <v>147</v>
      </c>
      <c r="F106" s="219" t="s">
        <v>308</v>
      </c>
      <c r="G106" s="179"/>
      <c r="H106" s="179"/>
      <c r="I106" s="182"/>
      <c r="J106" s="220">
        <f>BK106</f>
        <v>0</v>
      </c>
      <c r="K106" s="179"/>
      <c r="L106" s="184"/>
      <c r="M106" s="185"/>
      <c r="N106" s="186"/>
      <c r="O106" s="186"/>
      <c r="P106" s="187">
        <f>SUM(P107:P110)</f>
        <v>0</v>
      </c>
      <c r="Q106" s="186"/>
      <c r="R106" s="187">
        <f>SUM(R107:R110)</f>
        <v>0</v>
      </c>
      <c r="S106" s="186"/>
      <c r="T106" s="188">
        <f>SUM(T107:T110)</f>
        <v>0</v>
      </c>
      <c r="AR106" s="189" t="s">
        <v>82</v>
      </c>
      <c r="AT106" s="190" t="s">
        <v>74</v>
      </c>
      <c r="AU106" s="190" t="s">
        <v>82</v>
      </c>
      <c r="AY106" s="189" t="s">
        <v>126</v>
      </c>
      <c r="BK106" s="191">
        <f>SUM(BK107:BK110)</f>
        <v>0</v>
      </c>
    </row>
    <row r="107" spans="2:65" s="1" customFormat="1" ht="16.5" customHeight="1">
      <c r="B107" s="41"/>
      <c r="C107" s="192" t="s">
        <v>152</v>
      </c>
      <c r="D107" s="192" t="s">
        <v>127</v>
      </c>
      <c r="E107" s="193" t="s">
        <v>469</v>
      </c>
      <c r="F107" s="194" t="s">
        <v>470</v>
      </c>
      <c r="G107" s="195" t="s">
        <v>210</v>
      </c>
      <c r="H107" s="196">
        <v>15</v>
      </c>
      <c r="I107" s="197"/>
      <c r="J107" s="198">
        <f>ROUND(I107*H107,2)</f>
        <v>0</v>
      </c>
      <c r="K107" s="194" t="s">
        <v>179</v>
      </c>
      <c r="L107" s="61"/>
      <c r="M107" s="199" t="s">
        <v>21</v>
      </c>
      <c r="N107" s="200" t="s">
        <v>46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125</v>
      </c>
      <c r="AT107" s="24" t="s">
        <v>127</v>
      </c>
      <c r="AU107" s="24" t="s">
        <v>84</v>
      </c>
      <c r="AY107" s="24" t="s">
        <v>126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82</v>
      </c>
      <c r="BK107" s="203">
        <f>ROUND(I107*H107,2)</f>
        <v>0</v>
      </c>
      <c r="BL107" s="24" t="s">
        <v>125</v>
      </c>
      <c r="BM107" s="24" t="s">
        <v>471</v>
      </c>
    </row>
    <row r="108" spans="2:51" s="15" customFormat="1" ht="13.5">
      <c r="B108" s="264"/>
      <c r="C108" s="265"/>
      <c r="D108" s="204" t="s">
        <v>212</v>
      </c>
      <c r="E108" s="266" t="s">
        <v>21</v>
      </c>
      <c r="F108" s="267" t="s">
        <v>472</v>
      </c>
      <c r="G108" s="265"/>
      <c r="H108" s="266" t="s">
        <v>21</v>
      </c>
      <c r="I108" s="268"/>
      <c r="J108" s="265"/>
      <c r="K108" s="265"/>
      <c r="L108" s="269"/>
      <c r="M108" s="270"/>
      <c r="N108" s="271"/>
      <c r="O108" s="271"/>
      <c r="P108" s="271"/>
      <c r="Q108" s="271"/>
      <c r="R108" s="271"/>
      <c r="S108" s="271"/>
      <c r="T108" s="272"/>
      <c r="AT108" s="273" t="s">
        <v>212</v>
      </c>
      <c r="AU108" s="273" t="s">
        <v>84</v>
      </c>
      <c r="AV108" s="15" t="s">
        <v>82</v>
      </c>
      <c r="AW108" s="15" t="s">
        <v>37</v>
      </c>
      <c r="AX108" s="15" t="s">
        <v>75</v>
      </c>
      <c r="AY108" s="273" t="s">
        <v>126</v>
      </c>
    </row>
    <row r="109" spans="2:51" s="12" customFormat="1" ht="13.5">
      <c r="B109" s="221"/>
      <c r="C109" s="222"/>
      <c r="D109" s="204" t="s">
        <v>212</v>
      </c>
      <c r="E109" s="223" t="s">
        <v>21</v>
      </c>
      <c r="F109" s="224" t="s">
        <v>468</v>
      </c>
      <c r="G109" s="222"/>
      <c r="H109" s="225">
        <v>15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212</v>
      </c>
      <c r="AU109" s="231" t="s">
        <v>84</v>
      </c>
      <c r="AV109" s="12" t="s">
        <v>84</v>
      </c>
      <c r="AW109" s="12" t="s">
        <v>37</v>
      </c>
      <c r="AX109" s="12" t="s">
        <v>75</v>
      </c>
      <c r="AY109" s="231" t="s">
        <v>126</v>
      </c>
    </row>
    <row r="110" spans="2:51" s="13" customFormat="1" ht="13.5">
      <c r="B110" s="232"/>
      <c r="C110" s="233"/>
      <c r="D110" s="204" t="s">
        <v>212</v>
      </c>
      <c r="E110" s="234" t="s">
        <v>21</v>
      </c>
      <c r="F110" s="235" t="s">
        <v>216</v>
      </c>
      <c r="G110" s="233"/>
      <c r="H110" s="236">
        <v>15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212</v>
      </c>
      <c r="AU110" s="242" t="s">
        <v>84</v>
      </c>
      <c r="AV110" s="13" t="s">
        <v>125</v>
      </c>
      <c r="AW110" s="13" t="s">
        <v>37</v>
      </c>
      <c r="AX110" s="13" t="s">
        <v>82</v>
      </c>
      <c r="AY110" s="242" t="s">
        <v>126</v>
      </c>
    </row>
    <row r="111" spans="2:63" s="10" customFormat="1" ht="29.85" customHeight="1">
      <c r="B111" s="178"/>
      <c r="C111" s="179"/>
      <c r="D111" s="180" t="s">
        <v>74</v>
      </c>
      <c r="E111" s="219" t="s">
        <v>166</v>
      </c>
      <c r="F111" s="219" t="s">
        <v>379</v>
      </c>
      <c r="G111" s="179"/>
      <c r="H111" s="179"/>
      <c r="I111" s="182"/>
      <c r="J111" s="220">
        <f>BK111</f>
        <v>0</v>
      </c>
      <c r="K111" s="179"/>
      <c r="L111" s="184"/>
      <c r="M111" s="185"/>
      <c r="N111" s="186"/>
      <c r="O111" s="186"/>
      <c r="P111" s="187">
        <f>SUM(P112:P114)</f>
        <v>0</v>
      </c>
      <c r="Q111" s="186"/>
      <c r="R111" s="187">
        <f>SUM(R112:R114)</f>
        <v>0.0054</v>
      </c>
      <c r="S111" s="186"/>
      <c r="T111" s="188">
        <f>SUM(T112:T114)</f>
        <v>0</v>
      </c>
      <c r="AR111" s="189" t="s">
        <v>82</v>
      </c>
      <c r="AT111" s="190" t="s">
        <v>74</v>
      </c>
      <c r="AU111" s="190" t="s">
        <v>82</v>
      </c>
      <c r="AY111" s="189" t="s">
        <v>126</v>
      </c>
      <c r="BK111" s="191">
        <f>SUM(BK112:BK114)</f>
        <v>0</v>
      </c>
    </row>
    <row r="112" spans="2:65" s="1" customFormat="1" ht="25.5" customHeight="1">
      <c r="B112" s="41"/>
      <c r="C112" s="192" t="s">
        <v>156</v>
      </c>
      <c r="D112" s="192" t="s">
        <v>127</v>
      </c>
      <c r="E112" s="193" t="s">
        <v>473</v>
      </c>
      <c r="F112" s="194" t="s">
        <v>474</v>
      </c>
      <c r="G112" s="195" t="s">
        <v>210</v>
      </c>
      <c r="H112" s="196">
        <v>15</v>
      </c>
      <c r="I112" s="197"/>
      <c r="J112" s="198">
        <f>ROUND(I112*H112,2)</f>
        <v>0</v>
      </c>
      <c r="K112" s="194" t="s">
        <v>131</v>
      </c>
      <c r="L112" s="61"/>
      <c r="M112" s="199" t="s">
        <v>21</v>
      </c>
      <c r="N112" s="200" t="s">
        <v>46</v>
      </c>
      <c r="O112" s="42"/>
      <c r="P112" s="201">
        <f>O112*H112</f>
        <v>0</v>
      </c>
      <c r="Q112" s="201">
        <v>0.00036</v>
      </c>
      <c r="R112" s="201">
        <f>Q112*H112</f>
        <v>0.0054</v>
      </c>
      <c r="S112" s="201">
        <v>0</v>
      </c>
      <c r="T112" s="202">
        <f>S112*H112</f>
        <v>0</v>
      </c>
      <c r="AR112" s="24" t="s">
        <v>125</v>
      </c>
      <c r="AT112" s="24" t="s">
        <v>127</v>
      </c>
      <c r="AU112" s="24" t="s">
        <v>84</v>
      </c>
      <c r="AY112" s="24" t="s">
        <v>126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82</v>
      </c>
      <c r="BK112" s="203">
        <f>ROUND(I112*H112,2)</f>
        <v>0</v>
      </c>
      <c r="BL112" s="24" t="s">
        <v>125</v>
      </c>
      <c r="BM112" s="24" t="s">
        <v>475</v>
      </c>
    </row>
    <row r="113" spans="2:51" s="12" customFormat="1" ht="13.5">
      <c r="B113" s="221"/>
      <c r="C113" s="222"/>
      <c r="D113" s="204" t="s">
        <v>212</v>
      </c>
      <c r="E113" s="223" t="s">
        <v>21</v>
      </c>
      <c r="F113" s="224" t="s">
        <v>468</v>
      </c>
      <c r="G113" s="222"/>
      <c r="H113" s="225">
        <v>15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212</v>
      </c>
      <c r="AU113" s="231" t="s">
        <v>84</v>
      </c>
      <c r="AV113" s="12" t="s">
        <v>84</v>
      </c>
      <c r="AW113" s="12" t="s">
        <v>37</v>
      </c>
      <c r="AX113" s="12" t="s">
        <v>75</v>
      </c>
      <c r="AY113" s="231" t="s">
        <v>126</v>
      </c>
    </row>
    <row r="114" spans="2:51" s="13" customFormat="1" ht="13.5">
      <c r="B114" s="232"/>
      <c r="C114" s="233"/>
      <c r="D114" s="204" t="s">
        <v>212</v>
      </c>
      <c r="E114" s="234" t="s">
        <v>21</v>
      </c>
      <c r="F114" s="235" t="s">
        <v>216</v>
      </c>
      <c r="G114" s="233"/>
      <c r="H114" s="236">
        <v>15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212</v>
      </c>
      <c r="AU114" s="242" t="s">
        <v>84</v>
      </c>
      <c r="AV114" s="13" t="s">
        <v>125</v>
      </c>
      <c r="AW114" s="13" t="s">
        <v>37</v>
      </c>
      <c r="AX114" s="13" t="s">
        <v>82</v>
      </c>
      <c r="AY114" s="242" t="s">
        <v>126</v>
      </c>
    </row>
    <row r="115" spans="2:63" s="10" customFormat="1" ht="29.85" customHeight="1">
      <c r="B115" s="178"/>
      <c r="C115" s="179"/>
      <c r="D115" s="180" t="s">
        <v>74</v>
      </c>
      <c r="E115" s="219" t="s">
        <v>451</v>
      </c>
      <c r="F115" s="219" t="s">
        <v>452</v>
      </c>
      <c r="G115" s="179"/>
      <c r="H115" s="179"/>
      <c r="I115" s="182"/>
      <c r="J115" s="220">
        <f>BK115</f>
        <v>0</v>
      </c>
      <c r="K115" s="179"/>
      <c r="L115" s="184"/>
      <c r="M115" s="185"/>
      <c r="N115" s="186"/>
      <c r="O115" s="186"/>
      <c r="P115" s="187">
        <f>P116</f>
        <v>0</v>
      </c>
      <c r="Q115" s="186"/>
      <c r="R115" s="187">
        <f>R116</f>
        <v>0</v>
      </c>
      <c r="S115" s="186"/>
      <c r="T115" s="188">
        <f>T116</f>
        <v>0</v>
      </c>
      <c r="AR115" s="189" t="s">
        <v>82</v>
      </c>
      <c r="AT115" s="190" t="s">
        <v>74</v>
      </c>
      <c r="AU115" s="190" t="s">
        <v>82</v>
      </c>
      <c r="AY115" s="189" t="s">
        <v>126</v>
      </c>
      <c r="BK115" s="191">
        <f>BK116</f>
        <v>0</v>
      </c>
    </row>
    <row r="116" spans="2:65" s="1" customFormat="1" ht="25.5" customHeight="1">
      <c r="B116" s="41"/>
      <c r="C116" s="192" t="s">
        <v>161</v>
      </c>
      <c r="D116" s="192" t="s">
        <v>127</v>
      </c>
      <c r="E116" s="193" t="s">
        <v>454</v>
      </c>
      <c r="F116" s="194" t="s">
        <v>455</v>
      </c>
      <c r="G116" s="195" t="s">
        <v>250</v>
      </c>
      <c r="H116" s="196">
        <v>0.005</v>
      </c>
      <c r="I116" s="197"/>
      <c r="J116" s="198">
        <f>ROUND(I116*H116,2)</f>
        <v>0</v>
      </c>
      <c r="K116" s="194" t="s">
        <v>131</v>
      </c>
      <c r="L116" s="61"/>
      <c r="M116" s="199" t="s">
        <v>21</v>
      </c>
      <c r="N116" s="274" t="s">
        <v>46</v>
      </c>
      <c r="O116" s="208"/>
      <c r="P116" s="275">
        <f>O116*H116</f>
        <v>0</v>
      </c>
      <c r="Q116" s="275">
        <v>0</v>
      </c>
      <c r="R116" s="275">
        <f>Q116*H116</f>
        <v>0</v>
      </c>
      <c r="S116" s="275">
        <v>0</v>
      </c>
      <c r="T116" s="276">
        <f>S116*H116</f>
        <v>0</v>
      </c>
      <c r="AR116" s="24" t="s">
        <v>125</v>
      </c>
      <c r="AT116" s="24" t="s">
        <v>127</v>
      </c>
      <c r="AU116" s="24" t="s">
        <v>84</v>
      </c>
      <c r="AY116" s="24" t="s">
        <v>126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82</v>
      </c>
      <c r="BK116" s="203">
        <f>ROUND(I116*H116,2)</f>
        <v>0</v>
      </c>
      <c r="BL116" s="24" t="s">
        <v>125</v>
      </c>
      <c r="BM116" s="24" t="s">
        <v>476</v>
      </c>
    </row>
    <row r="117" spans="2:12" s="1" customFormat="1" ht="6.95" customHeight="1">
      <c r="B117" s="56"/>
      <c r="C117" s="57"/>
      <c r="D117" s="57"/>
      <c r="E117" s="57"/>
      <c r="F117" s="57"/>
      <c r="G117" s="57"/>
      <c r="H117" s="57"/>
      <c r="I117" s="148"/>
      <c r="J117" s="57"/>
      <c r="K117" s="57"/>
      <c r="L117" s="61"/>
    </row>
  </sheetData>
  <sheetProtection algorithmName="SHA-512" hashValue="EYf4yHzz8wiJjk+/eMiKIV44mIS5Vxkz6mtRe4Ls69SZYMOU+N0PwCeCxVTOBx8ztsFpKXr8biLqhK7sHYPv6g==" saltValue="jFZ29ZOg7lCTYE4xvb5lS06WjY67+AsZxRAcBv4k6Jc3oT/CknGlEsFeN37jwwf2QDdrKrPnf1Ct2w13mrh2JQ==" spinCount="100000" sheet="1" objects="1" scenarios="1" formatColumns="0" formatRows="0" autoFilter="0"/>
  <autoFilter ref="C86:K116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Zbyněk Moravec</cp:lastModifiedBy>
  <cp:lastPrinted>2018-06-12T09:36:45Z</cp:lastPrinted>
  <dcterms:created xsi:type="dcterms:W3CDTF">2018-06-12T09:35:11Z</dcterms:created>
  <dcterms:modified xsi:type="dcterms:W3CDTF">2018-06-13T08:28:00Z</dcterms:modified>
  <cp:category/>
  <cp:version/>
  <cp:contentType/>
  <cp:contentStatus/>
</cp:coreProperties>
</file>