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20171218 20171218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'20171218 20171218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'20171218 20171218 Pol'!$A$1:$W$228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1" i="1" l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I41" i="1" s="1"/>
  <c r="G40" i="1"/>
  <c r="F40" i="1"/>
  <c r="G39" i="1"/>
  <c r="I39" i="1" s="1"/>
  <c r="I42" i="1" s="1"/>
  <c r="J39" i="1" s="1"/>
  <c r="J42" i="1" s="1"/>
  <c r="F39" i="1"/>
  <c r="G227" i="12"/>
  <c r="BA225" i="12"/>
  <c r="BA219" i="12"/>
  <c r="BA217" i="12"/>
  <c r="BA215" i="12"/>
  <c r="BA211" i="12"/>
  <c r="BA199" i="12"/>
  <c r="BA130" i="12"/>
  <c r="BA100" i="12"/>
  <c r="BA97" i="12"/>
  <c r="BA78" i="12"/>
  <c r="BA75" i="12"/>
  <c r="G9" i="12"/>
  <c r="I9" i="12"/>
  <c r="I8" i="12" s="1"/>
  <c r="K9" i="12"/>
  <c r="M9" i="12"/>
  <c r="O9" i="12"/>
  <c r="O8" i="12" s="1"/>
  <c r="Q9" i="12"/>
  <c r="Q8" i="12" s="1"/>
  <c r="V9" i="12"/>
  <c r="G12" i="12"/>
  <c r="M12" i="12" s="1"/>
  <c r="I12" i="12"/>
  <c r="K12" i="12"/>
  <c r="K8" i="12" s="1"/>
  <c r="O12" i="12"/>
  <c r="Q12" i="12"/>
  <c r="V12" i="12"/>
  <c r="G15" i="12"/>
  <c r="I15" i="12"/>
  <c r="K15" i="12"/>
  <c r="M15" i="12"/>
  <c r="O15" i="12"/>
  <c r="Q15" i="12"/>
  <c r="V15" i="12"/>
  <c r="V8" i="12" s="1"/>
  <c r="G18" i="12"/>
  <c r="M18" i="12" s="1"/>
  <c r="I18" i="12"/>
  <c r="K18" i="12"/>
  <c r="O18" i="12"/>
  <c r="Q18" i="12"/>
  <c r="V18" i="12"/>
  <c r="G20" i="12"/>
  <c r="AF227" i="12" s="1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5" i="12"/>
  <c r="I25" i="12"/>
  <c r="K25" i="12"/>
  <c r="M25" i="12"/>
  <c r="O25" i="12"/>
  <c r="Q25" i="12"/>
  <c r="V25" i="12"/>
  <c r="G28" i="12"/>
  <c r="I28" i="12"/>
  <c r="K28" i="12"/>
  <c r="M28" i="12"/>
  <c r="O28" i="12"/>
  <c r="Q28" i="12"/>
  <c r="V28" i="12"/>
  <c r="G31" i="12"/>
  <c r="I31" i="12"/>
  <c r="K31" i="12"/>
  <c r="M31" i="12"/>
  <c r="O31" i="12"/>
  <c r="Q31" i="12"/>
  <c r="V31" i="12"/>
  <c r="G37" i="12"/>
  <c r="M37" i="12" s="1"/>
  <c r="I37" i="12"/>
  <c r="K37" i="12"/>
  <c r="O37" i="12"/>
  <c r="Q37" i="12"/>
  <c r="V37" i="12"/>
  <c r="G41" i="12"/>
  <c r="I41" i="12"/>
  <c r="K41" i="12"/>
  <c r="M41" i="12"/>
  <c r="O41" i="12"/>
  <c r="Q41" i="12"/>
  <c r="V41" i="12"/>
  <c r="G43" i="12"/>
  <c r="M43" i="12" s="1"/>
  <c r="I43" i="12"/>
  <c r="K43" i="12"/>
  <c r="O43" i="12"/>
  <c r="Q43" i="12"/>
  <c r="V43" i="12"/>
  <c r="G46" i="12"/>
  <c r="M46" i="12" s="1"/>
  <c r="I46" i="12"/>
  <c r="K46" i="12"/>
  <c r="O46" i="12"/>
  <c r="Q46" i="12"/>
  <c r="V46" i="12"/>
  <c r="G50" i="12"/>
  <c r="M50" i="12" s="1"/>
  <c r="I50" i="12"/>
  <c r="K50" i="12"/>
  <c r="O50" i="12"/>
  <c r="Q50" i="12"/>
  <c r="V50" i="12"/>
  <c r="G54" i="12"/>
  <c r="I54" i="12"/>
  <c r="K54" i="12"/>
  <c r="M54" i="12"/>
  <c r="O54" i="12"/>
  <c r="Q54" i="12"/>
  <c r="V54" i="12"/>
  <c r="G56" i="12"/>
  <c r="I56" i="12"/>
  <c r="K56" i="12"/>
  <c r="M56" i="12"/>
  <c r="O56" i="12"/>
  <c r="Q56" i="12"/>
  <c r="V56" i="12"/>
  <c r="G59" i="12"/>
  <c r="I59" i="12"/>
  <c r="K59" i="12"/>
  <c r="M59" i="12"/>
  <c r="O59" i="12"/>
  <c r="Q59" i="12"/>
  <c r="V59" i="12"/>
  <c r="G61" i="12"/>
  <c r="M61" i="12" s="1"/>
  <c r="I61" i="12"/>
  <c r="K61" i="12"/>
  <c r="O61" i="12"/>
  <c r="Q61" i="12"/>
  <c r="V61" i="12"/>
  <c r="G63" i="12"/>
  <c r="I63" i="12"/>
  <c r="K63" i="12"/>
  <c r="M63" i="12"/>
  <c r="O63" i="12"/>
  <c r="Q63" i="12"/>
  <c r="V63" i="12"/>
  <c r="G66" i="12"/>
  <c r="M66" i="12" s="1"/>
  <c r="I66" i="12"/>
  <c r="K66" i="12"/>
  <c r="O66" i="12"/>
  <c r="Q66" i="12"/>
  <c r="V66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2" i="12"/>
  <c r="I72" i="12"/>
  <c r="K72" i="12"/>
  <c r="M72" i="12"/>
  <c r="O72" i="12"/>
  <c r="Q72" i="12"/>
  <c r="V72" i="12"/>
  <c r="G74" i="12"/>
  <c r="I74" i="12"/>
  <c r="K74" i="12"/>
  <c r="M74" i="12"/>
  <c r="O74" i="12"/>
  <c r="Q74" i="12"/>
  <c r="V74" i="12"/>
  <c r="G77" i="12"/>
  <c r="I77" i="12"/>
  <c r="K77" i="12"/>
  <c r="M77" i="12"/>
  <c r="O77" i="12"/>
  <c r="Q77" i="12"/>
  <c r="V77" i="12"/>
  <c r="G80" i="12"/>
  <c r="M80" i="12" s="1"/>
  <c r="I80" i="12"/>
  <c r="K80" i="12"/>
  <c r="O80" i="12"/>
  <c r="Q80" i="12"/>
  <c r="V80" i="12"/>
  <c r="V84" i="12"/>
  <c r="G85" i="12"/>
  <c r="M85" i="12" s="1"/>
  <c r="I85" i="12"/>
  <c r="K85" i="12"/>
  <c r="K84" i="12" s="1"/>
  <c r="O85" i="12"/>
  <c r="O84" i="12" s="1"/>
  <c r="Q85" i="12"/>
  <c r="V85" i="12"/>
  <c r="G89" i="12"/>
  <c r="G84" i="12" s="1"/>
  <c r="I89" i="12"/>
  <c r="K89" i="12"/>
  <c r="O89" i="12"/>
  <c r="Q89" i="12"/>
  <c r="Q84" i="12" s="1"/>
  <c r="V89" i="12"/>
  <c r="G93" i="12"/>
  <c r="M93" i="12" s="1"/>
  <c r="I93" i="12"/>
  <c r="I84" i="12" s="1"/>
  <c r="K93" i="12"/>
  <c r="O93" i="12"/>
  <c r="Q93" i="12"/>
  <c r="V93" i="12"/>
  <c r="G96" i="12"/>
  <c r="I96" i="12"/>
  <c r="K96" i="12"/>
  <c r="M96" i="12"/>
  <c r="O96" i="12"/>
  <c r="Q96" i="12"/>
  <c r="V96" i="12"/>
  <c r="G99" i="12"/>
  <c r="I99" i="12"/>
  <c r="K99" i="12"/>
  <c r="M99" i="12"/>
  <c r="O99" i="12"/>
  <c r="Q99" i="12"/>
  <c r="V99" i="12"/>
  <c r="G102" i="12"/>
  <c r="I102" i="12"/>
  <c r="K102" i="12"/>
  <c r="M102" i="12"/>
  <c r="O102" i="12"/>
  <c r="Q102" i="12"/>
  <c r="V102" i="12"/>
  <c r="Q104" i="12"/>
  <c r="G105" i="12"/>
  <c r="I105" i="12"/>
  <c r="I104" i="12" s="1"/>
  <c r="K105" i="12"/>
  <c r="M105" i="12"/>
  <c r="O105" i="12"/>
  <c r="Q105" i="12"/>
  <c r="V105" i="12"/>
  <c r="V104" i="12" s="1"/>
  <c r="G107" i="12"/>
  <c r="M107" i="12" s="1"/>
  <c r="I107" i="12"/>
  <c r="K107" i="12"/>
  <c r="O107" i="12"/>
  <c r="O104" i="12" s="1"/>
  <c r="Q107" i="12"/>
  <c r="V107" i="12"/>
  <c r="G109" i="12"/>
  <c r="M109" i="12" s="1"/>
  <c r="I109" i="12"/>
  <c r="K109" i="12"/>
  <c r="O109" i="12"/>
  <c r="Q109" i="12"/>
  <c r="V109" i="12"/>
  <c r="G112" i="12"/>
  <c r="M112" i="12" s="1"/>
  <c r="I112" i="12"/>
  <c r="K112" i="12"/>
  <c r="O112" i="12"/>
  <c r="Q112" i="12"/>
  <c r="V112" i="12"/>
  <c r="G114" i="12"/>
  <c r="I114" i="12"/>
  <c r="K114" i="12"/>
  <c r="K104" i="12" s="1"/>
  <c r="M114" i="12"/>
  <c r="O114" i="12"/>
  <c r="Q114" i="12"/>
  <c r="V114" i="12"/>
  <c r="G118" i="12"/>
  <c r="I118" i="12"/>
  <c r="K118" i="12"/>
  <c r="M118" i="12"/>
  <c r="O118" i="12"/>
  <c r="Q118" i="12"/>
  <c r="V118" i="12"/>
  <c r="O120" i="12"/>
  <c r="G121" i="12"/>
  <c r="G120" i="12" s="1"/>
  <c r="I121" i="12"/>
  <c r="K121" i="12"/>
  <c r="K120" i="12" s="1"/>
  <c r="O121" i="12"/>
  <c r="Q121" i="12"/>
  <c r="Q120" i="12" s="1"/>
  <c r="V121" i="12"/>
  <c r="G125" i="12"/>
  <c r="I125" i="12"/>
  <c r="K125" i="12"/>
  <c r="M125" i="12"/>
  <c r="O125" i="12"/>
  <c r="Q125" i="12"/>
  <c r="V125" i="12"/>
  <c r="V120" i="12" s="1"/>
  <c r="G129" i="12"/>
  <c r="I129" i="12"/>
  <c r="K129" i="12"/>
  <c r="M129" i="12"/>
  <c r="O129" i="12"/>
  <c r="Q129" i="12"/>
  <c r="V129" i="12"/>
  <c r="G133" i="12"/>
  <c r="M133" i="12" s="1"/>
  <c r="I133" i="12"/>
  <c r="K133" i="12"/>
  <c r="O133" i="12"/>
  <c r="Q133" i="12"/>
  <c r="V133" i="12"/>
  <c r="G135" i="12"/>
  <c r="M135" i="12" s="1"/>
  <c r="I135" i="12"/>
  <c r="I120" i="12" s="1"/>
  <c r="K135" i="12"/>
  <c r="O135" i="12"/>
  <c r="Q135" i="12"/>
  <c r="V135" i="12"/>
  <c r="K137" i="12"/>
  <c r="Q137" i="12"/>
  <c r="G138" i="12"/>
  <c r="G137" i="12" s="1"/>
  <c r="I138" i="12"/>
  <c r="K138" i="12"/>
  <c r="M138" i="12"/>
  <c r="M137" i="12" s="1"/>
  <c r="O138" i="12"/>
  <c r="Q138" i="12"/>
  <c r="V138" i="12"/>
  <c r="V137" i="12" s="1"/>
  <c r="G142" i="12"/>
  <c r="I142" i="12"/>
  <c r="I137" i="12" s="1"/>
  <c r="K142" i="12"/>
  <c r="M142" i="12"/>
  <c r="O142" i="12"/>
  <c r="O137" i="12" s="1"/>
  <c r="Q142" i="12"/>
  <c r="V142" i="12"/>
  <c r="G145" i="12"/>
  <c r="K145" i="12"/>
  <c r="Q145" i="12"/>
  <c r="G146" i="12"/>
  <c r="I146" i="12"/>
  <c r="I145" i="12" s="1"/>
  <c r="K146" i="12"/>
  <c r="M146" i="12"/>
  <c r="M145" i="12" s="1"/>
  <c r="O146" i="12"/>
  <c r="Q146" i="12"/>
  <c r="V146" i="12"/>
  <c r="V145" i="12" s="1"/>
  <c r="G149" i="12"/>
  <c r="I149" i="12"/>
  <c r="K149" i="12"/>
  <c r="M149" i="12"/>
  <c r="O149" i="12"/>
  <c r="O145" i="12" s="1"/>
  <c r="Q149" i="12"/>
  <c r="V149" i="12"/>
  <c r="G154" i="12"/>
  <c r="Q154" i="12"/>
  <c r="G155" i="12"/>
  <c r="M155" i="12" s="1"/>
  <c r="I155" i="12"/>
  <c r="I154" i="12" s="1"/>
  <c r="K155" i="12"/>
  <c r="O155" i="12"/>
  <c r="O154" i="12" s="1"/>
  <c r="Q155" i="12"/>
  <c r="V155" i="12"/>
  <c r="V154" i="12" s="1"/>
  <c r="G158" i="12"/>
  <c r="M158" i="12" s="1"/>
  <c r="I158" i="12"/>
  <c r="K158" i="12"/>
  <c r="K154" i="12" s="1"/>
  <c r="O158" i="12"/>
  <c r="Q158" i="12"/>
  <c r="V158" i="12"/>
  <c r="G160" i="12"/>
  <c r="I160" i="12"/>
  <c r="K160" i="12"/>
  <c r="M160" i="12"/>
  <c r="O160" i="12"/>
  <c r="Q160" i="12"/>
  <c r="V160" i="12"/>
  <c r="I162" i="12"/>
  <c r="O162" i="12"/>
  <c r="V162" i="12"/>
  <c r="G163" i="12"/>
  <c r="G162" i="12" s="1"/>
  <c r="I163" i="12"/>
  <c r="K163" i="12"/>
  <c r="K162" i="12" s="1"/>
  <c r="O163" i="12"/>
  <c r="Q163" i="12"/>
  <c r="Q162" i="12" s="1"/>
  <c r="V163" i="12"/>
  <c r="V165" i="12"/>
  <c r="G166" i="12"/>
  <c r="I166" i="12"/>
  <c r="K166" i="12"/>
  <c r="K165" i="12" s="1"/>
  <c r="M166" i="12"/>
  <c r="O166" i="12"/>
  <c r="O165" i="12" s="1"/>
  <c r="Q166" i="12"/>
  <c r="V166" i="12"/>
  <c r="G168" i="12"/>
  <c r="G165" i="12" s="1"/>
  <c r="I168" i="12"/>
  <c r="K168" i="12"/>
  <c r="O168" i="12"/>
  <c r="Q168" i="12"/>
  <c r="Q165" i="12" s="1"/>
  <c r="V168" i="12"/>
  <c r="G172" i="12"/>
  <c r="M172" i="12" s="1"/>
  <c r="I172" i="12"/>
  <c r="I165" i="12" s="1"/>
  <c r="K172" i="12"/>
  <c r="O172" i="12"/>
  <c r="Q172" i="12"/>
  <c r="V172" i="12"/>
  <c r="G174" i="12"/>
  <c r="M174" i="12" s="1"/>
  <c r="I174" i="12"/>
  <c r="K174" i="12"/>
  <c r="O174" i="12"/>
  <c r="Q174" i="12"/>
  <c r="V174" i="12"/>
  <c r="G176" i="12"/>
  <c r="I176" i="12"/>
  <c r="K176" i="12"/>
  <c r="M176" i="12"/>
  <c r="O176" i="12"/>
  <c r="Q176" i="12"/>
  <c r="V176" i="12"/>
  <c r="O178" i="12"/>
  <c r="G179" i="12"/>
  <c r="G178" i="12" s="1"/>
  <c r="I179" i="12"/>
  <c r="K179" i="12"/>
  <c r="K178" i="12" s="1"/>
  <c r="O179" i="12"/>
  <c r="Q179" i="12"/>
  <c r="Q178" i="12" s="1"/>
  <c r="V179" i="12"/>
  <c r="G181" i="12"/>
  <c r="I181" i="12"/>
  <c r="K181" i="12"/>
  <c r="M181" i="12"/>
  <c r="O181" i="12"/>
  <c r="Q181" i="12"/>
  <c r="V181" i="12"/>
  <c r="V178" i="12" s="1"/>
  <c r="G183" i="12"/>
  <c r="I183" i="12"/>
  <c r="K183" i="12"/>
  <c r="M183" i="12"/>
  <c r="O183" i="12"/>
  <c r="Q183" i="12"/>
  <c r="V183" i="12"/>
  <c r="G186" i="12"/>
  <c r="M186" i="12" s="1"/>
  <c r="I186" i="12"/>
  <c r="K186" i="12"/>
  <c r="O186" i="12"/>
  <c r="Q186" i="12"/>
  <c r="V186" i="12"/>
  <c r="G188" i="12"/>
  <c r="M188" i="12" s="1"/>
  <c r="I188" i="12"/>
  <c r="I178" i="12" s="1"/>
  <c r="K188" i="12"/>
  <c r="O188" i="12"/>
  <c r="Q188" i="12"/>
  <c r="V188" i="12"/>
  <c r="G191" i="12"/>
  <c r="G190" i="12" s="1"/>
  <c r="I191" i="12"/>
  <c r="K191" i="12"/>
  <c r="M191" i="12"/>
  <c r="O191" i="12"/>
  <c r="Q191" i="12"/>
  <c r="V191" i="12"/>
  <c r="V190" i="12" s="1"/>
  <c r="G192" i="12"/>
  <c r="I192" i="12"/>
  <c r="I190" i="12" s="1"/>
  <c r="K192" i="12"/>
  <c r="M192" i="12"/>
  <c r="O192" i="12"/>
  <c r="O190" i="12" s="1"/>
  <c r="Q192" i="12"/>
  <c r="V192" i="12"/>
  <c r="G193" i="12"/>
  <c r="M193" i="12" s="1"/>
  <c r="I193" i="12"/>
  <c r="K193" i="12"/>
  <c r="O193" i="12"/>
  <c r="Q193" i="12"/>
  <c r="Q190" i="12" s="1"/>
  <c r="V193" i="12"/>
  <c r="G195" i="12"/>
  <c r="I195" i="12"/>
  <c r="K195" i="12"/>
  <c r="M195" i="12"/>
  <c r="O195" i="12"/>
  <c r="Q195" i="12"/>
  <c r="V195" i="12"/>
  <c r="G201" i="12"/>
  <c r="I201" i="12"/>
  <c r="K201" i="12"/>
  <c r="M201" i="12"/>
  <c r="O201" i="12"/>
  <c r="Q201" i="12"/>
  <c r="V201" i="12"/>
  <c r="G202" i="12"/>
  <c r="M202" i="12" s="1"/>
  <c r="I202" i="12"/>
  <c r="K202" i="12"/>
  <c r="O202" i="12"/>
  <c r="Q202" i="12"/>
  <c r="V202" i="12"/>
  <c r="G203" i="12"/>
  <c r="M203" i="12" s="1"/>
  <c r="I203" i="12"/>
  <c r="K203" i="12"/>
  <c r="O203" i="12"/>
  <c r="Q203" i="12"/>
  <c r="V203" i="12"/>
  <c r="G204" i="12"/>
  <c r="M204" i="12" s="1"/>
  <c r="I204" i="12"/>
  <c r="K204" i="12"/>
  <c r="K190" i="12" s="1"/>
  <c r="O204" i="12"/>
  <c r="Q204" i="12"/>
  <c r="V204" i="12"/>
  <c r="G206" i="12"/>
  <c r="I206" i="12"/>
  <c r="K206" i="12"/>
  <c r="M206" i="12"/>
  <c r="O206" i="12"/>
  <c r="Q206" i="12"/>
  <c r="V206" i="12"/>
  <c r="O207" i="12"/>
  <c r="G208" i="12"/>
  <c r="G207" i="12" s="1"/>
  <c r="I208" i="12"/>
  <c r="K208" i="12"/>
  <c r="K207" i="12" s="1"/>
  <c r="O208" i="12"/>
  <c r="Q208" i="12"/>
  <c r="Q207" i="12" s="1"/>
  <c r="V208" i="12"/>
  <c r="G210" i="12"/>
  <c r="I210" i="12"/>
  <c r="K210" i="12"/>
  <c r="M210" i="12"/>
  <c r="O210" i="12"/>
  <c r="Q210" i="12"/>
  <c r="V210" i="12"/>
  <c r="V207" i="12" s="1"/>
  <c r="G212" i="12"/>
  <c r="I212" i="12"/>
  <c r="K212" i="12"/>
  <c r="M212" i="12"/>
  <c r="O212" i="12"/>
  <c r="Q212" i="12"/>
  <c r="V212" i="12"/>
  <c r="G214" i="12"/>
  <c r="M214" i="12" s="1"/>
  <c r="I214" i="12"/>
  <c r="K214" i="12"/>
  <c r="O214" i="12"/>
  <c r="Q214" i="12"/>
  <c r="V214" i="12"/>
  <c r="G216" i="12"/>
  <c r="M216" i="12" s="1"/>
  <c r="I216" i="12"/>
  <c r="I207" i="12" s="1"/>
  <c r="K216" i="12"/>
  <c r="O216" i="12"/>
  <c r="Q216" i="12"/>
  <c r="V216" i="12"/>
  <c r="G218" i="12"/>
  <c r="M218" i="12" s="1"/>
  <c r="I218" i="12"/>
  <c r="K218" i="12"/>
  <c r="O218" i="12"/>
  <c r="Q218" i="12"/>
  <c r="V218" i="12"/>
  <c r="G220" i="12"/>
  <c r="V220" i="12"/>
  <c r="G221" i="12"/>
  <c r="I221" i="12"/>
  <c r="I220" i="12" s="1"/>
  <c r="K221" i="12"/>
  <c r="M221" i="12"/>
  <c r="O221" i="12"/>
  <c r="O220" i="12" s="1"/>
  <c r="Q221" i="12"/>
  <c r="V221" i="12"/>
  <c r="G224" i="12"/>
  <c r="M224" i="12" s="1"/>
  <c r="M220" i="12" s="1"/>
  <c r="I224" i="12"/>
  <c r="K224" i="12"/>
  <c r="K220" i="12" s="1"/>
  <c r="O224" i="12"/>
  <c r="Q224" i="12"/>
  <c r="Q220" i="12" s="1"/>
  <c r="V224" i="12"/>
  <c r="AE227" i="12"/>
  <c r="I20" i="1"/>
  <c r="I19" i="1"/>
  <c r="I18" i="1"/>
  <c r="I17" i="1"/>
  <c r="F42" i="1"/>
  <c r="G23" i="1" s="1"/>
  <c r="H42" i="1"/>
  <c r="I16" i="1" l="1"/>
  <c r="I21" i="1" s="1"/>
  <c r="I62" i="1"/>
  <c r="I40" i="1"/>
  <c r="G42" i="1"/>
  <c r="G25" i="1" s="1"/>
  <c r="A27" i="1" s="1"/>
  <c r="A28" i="1" s="1"/>
  <c r="G28" i="1" s="1"/>
  <c r="G27" i="1" s="1"/>
  <c r="G29" i="1" s="1"/>
  <c r="J41" i="1"/>
  <c r="M190" i="12"/>
  <c r="M154" i="12"/>
  <c r="M104" i="12"/>
  <c r="G104" i="12"/>
  <c r="M89" i="12"/>
  <c r="M84" i="12" s="1"/>
  <c r="M20" i="12"/>
  <c r="M8" i="12" s="1"/>
  <c r="M208" i="12"/>
  <c r="M207" i="12" s="1"/>
  <c r="M179" i="12"/>
  <c r="M178" i="12" s="1"/>
  <c r="M163" i="12"/>
  <c r="M162" i="12" s="1"/>
  <c r="M121" i="12"/>
  <c r="M120" i="12" s="1"/>
  <c r="G8" i="12"/>
  <c r="M168" i="12"/>
  <c r="M165" i="12" s="1"/>
  <c r="J40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J59" i="1" l="1"/>
  <c r="J55" i="1"/>
  <c r="J51" i="1"/>
  <c r="J53" i="1"/>
  <c r="J49" i="1"/>
  <c r="J56" i="1"/>
  <c r="J52" i="1"/>
  <c r="J61" i="1"/>
  <c r="J60" i="1"/>
  <c r="J58" i="1"/>
  <c r="J54" i="1"/>
  <c r="J50" i="1"/>
  <c r="J57" i="1"/>
  <c r="J62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<sst xmlns="http://schemas.openxmlformats.org/spreadsheetml/2006/main" count="998" uniqueCount="416">
  <si>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</si>
  <si>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</si>
  <si>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</si>
  <si>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</si>
  <si>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</si>
  <si>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</si>
  <si>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</si>
  <si>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</si>
  <si>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</si>
  <si>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</si>
  <si>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</si>
  <si>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</si>
  <si>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</si>
  <si>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</si>
  <si>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</si>
  <si>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</si>
  <si>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</si>
  <si>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</si>
  <si>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</si>
  <si>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</si>
  <si>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</si>
  <si>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</si>
  <si>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</si>
  <si>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</si>
  <si>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</si>
  <si>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</si>
  <si>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</si>
  <si>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</si>
  <si>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</si>
  <si>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</si>
  <si>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</si>
  <si>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</si>
  <si>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</si>
  <si>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</si>
  <si>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</si>
  <si>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</si>
  <si>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</si>
  <si>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</si>
  <si>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</si>
  <si>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</si>
  <si>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</si>
  <si>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</si>
  <si>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</si>
  <si>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20171218</t>
  </si>
  <si>
    <t>Oprava schodiště mezi ul. Brožíkova a Pod Rozhlednou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</si>
  <si>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</si>
  <si>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</si>
  <si>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</si>
  <si>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</si>
  <si>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</si>
  <si>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</si>
  <si>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</si>
  <si>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</si>
  <si>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</si>
  <si>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</si>
  <si>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</si>
  <si>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4</t>
  </si>
  <si>
    <t>Vodorovné konstrukce</t>
  </si>
  <si>
    <t>5</t>
  </si>
  <si>
    <t>Komunikace</t>
  </si>
  <si>
    <t>62</t>
  </si>
  <si>
    <t>Úpravy povrchů vnější</t>
  </si>
  <si>
    <t>63</t>
  </si>
  <si>
    <t>Podlahy a podlahové konstrukce</t>
  </si>
  <si>
    <t>91</t>
  </si>
  <si>
    <t>Doplňující práce na komunikaci</t>
  </si>
  <si>
    <t>99</t>
  </si>
  <si>
    <t>Staveništní přesun hmot</t>
  </si>
  <si>
    <t>767</t>
  </si>
  <si>
    <t>Konstrukce zámečnické</t>
  </si>
  <si>
    <t>783</t>
  </si>
  <si>
    <t>Nátěry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</si>
  <si>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</si>
  <si>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</si>
  <si>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</si>
  <si>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</si>
  <si>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</si>
  <si>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</si>
  <si>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</si>
  <si>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</si>
  <si>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</si>
  <si>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</si>
  <si>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</si>
  <si>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</si>
  <si>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</si>
  <si>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</si>
  <si>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</si>
  <si>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</si>
  <si>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</si>
  <si>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</si>
  <si>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</si>
  <si>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</si>
  <si>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</si>
  <si>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</si>
  <si>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</si>
  <si>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</si>
  <si>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</si>
  <si>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</si>
  <si>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</si>
  <si>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</si>
  <si>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</si>
  <si>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</si>
  <si>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</si>
  <si>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</si>
  <si>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113105111R00</t>
  </si>
  <si>
    <t>Rozebrání dlažeb z lomového kamene kladených na sucho</t>
  </si>
  <si>
    <t>m2</t>
  </si>
  <si>
    <t>822-1</t>
  </si>
  <si>
    <t>RTS 18/ I</t>
  </si>
  <si>
    <t>POL1_</t>
  </si>
  <si>
    <t>s přemístěním hmot na skládku na vzdálenost do 3 m nebo s naložením na dopravní prostředek,</t>
  </si>
  <si>
    <t>SPI</t>
  </si>
  <si>
    <t>stáv. chodníček v horní části : 2</t>
  </si>
  <si>
    <t>VV</t>
  </si>
  <si>
    <t>113106121R00</t>
  </si>
  <si>
    <t>Rozebrání komunikací pro pěší s jakýmkoliv ložem a výplní spár_x000D_
 z betonových nebo kameninových dlaždic nebo tvarovek</t>
  </si>
  <si>
    <t>s přemístěním hmot na skládku na vzdálenost do 3 m nebo s naložením na dopravní prostředek</t>
  </si>
  <si>
    <t>podesty : 1,6+1,6+6,5+5+5,1+3,43*1,7</t>
  </si>
  <si>
    <t>113106231R00</t>
  </si>
  <si>
    <t>Rozebrání vozovek a ploch s jakoukoliv výplní spár _x000D_
 v jakékoliv ploše, ze zámkové dlažky, kladených do lože z kameniva</t>
  </si>
  <si>
    <t>u vstupů do domů : 2</t>
  </si>
  <si>
    <t>113107315R00</t>
  </si>
  <si>
    <t>Odstranění podkladů nebo krytů z kameniva těženého, v ploše jednotlivě do 50 m2, tloušťka vrstvy 150 mm</t>
  </si>
  <si>
    <t>podesty : 25,631</t>
  </si>
  <si>
    <t>113109315R00</t>
  </si>
  <si>
    <t>Odstranění podkladů nebo krytů z betonu prostého, v ploše jednotlivě do 50 m2, tloušťka vrstvy 150 mm</t>
  </si>
  <si>
    <t>nástupní podesta : 1,6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</si>
  <si>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</si>
  <si>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</si>
  <si>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</si>
  <si>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</si>
  <si>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u podest : 1+1+1,1+1,1+4,33+4,33+3,32+3,32+3,37+3,37+3,43+3,43+1,7</t>
  </si>
  <si>
    <t>122301101R00</t>
  </si>
  <si>
    <t>Odkopávky a  prokopávky nezapažené v hornině 4 do 100 m3</t>
  </si>
  <si>
    <t>m3</t>
  </si>
  <si>
    <t>800-1</t>
  </si>
  <si>
    <t>s přehozením výkopku na vzdálenost do 3 m nebo s naložením na dopravní prostředek,</t>
  </si>
  <si>
    <t>pro kufr a úpravu stáv terénu : 0,8*2*9</t>
  </si>
  <si>
    <t>122301109R00</t>
  </si>
  <si>
    <t>Odkopávky a  prokopávky nezapažené v hornině 4 příplatek k cenám za lepivost horniny</t>
  </si>
  <si>
    <t>14,4</t>
  </si>
  <si>
    <t>139601103R00</t>
  </si>
  <si>
    <t>Ruční výkop jam, rýh a šachet v hornině 4</t>
  </si>
  <si>
    <t>s přehozením na vzdálenost do 5 m nebo s naložením na ruční dopravní prostředek</t>
  </si>
  <si>
    <t>kolem ramen schodišť : 3*0,2*0,2*2+4,3*0,2*0,2+2*0,2*0,2+3,8*0,2*0,2+4,3*0,2*0,2+4,3*0,2*0,2</t>
  </si>
  <si>
    <t>pásy nového schodiště vodorovné : 0,3*1,8*1+0,3*1,8*1,2+1*1,7*0,3+1,3*0,3*1,7</t>
  </si>
  <si>
    <t>pásy nového schodiště svislé : 3,*0,3*1*2+4,25*0,3*1</t>
  </si>
  <si>
    <t>odkopávka na mezipodestách na kufr 35 cm : 34,8*0,15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</si>
  <si>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</si>
  <si>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</si>
  <si>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</si>
  <si>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</si>
  <si>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</si>
  <si>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>horní část nového schodiště kamenivem : 0,4</t>
  </si>
  <si>
    <t>583318026R</t>
  </si>
  <si>
    <t>kamenivo přírodní těžené frakce 16,0 až 32,0 mm; třída D; Moravskoslezský kraj</t>
  </si>
  <si>
    <t>t</t>
  </si>
  <si>
    <t>SPCM</t>
  </si>
  <si>
    <t>POL3_</t>
  </si>
  <si>
    <t>0,4*2</t>
  </si>
  <si>
    <t>174101102R00</t>
  </si>
  <si>
    <t>Zásyp sypaninou se zhutněním v uzavřených prostorách s urovnáním povrchu zásypu s ručním zhutněním</t>
  </si>
  <si>
    <t>zásyp u odkopaných ramen schodiště : 0,988</t>
  </si>
  <si>
    <t>181101102R00</t>
  </si>
  <si>
    <t>Úprava pláně v zářezech v hornině 1 až 4, se zhutněním</t>
  </si>
  <si>
    <t>vyrovnáním výškových rozdílů, ploch vodorovných a ploch do sklonu 1 : 5.</t>
  </si>
  <si>
    <t>podesty stávající : 25,631</t>
  </si>
  <si>
    <t>nové schodiště podesty a ramena : 2*12</t>
  </si>
  <si>
    <t>182301121R00</t>
  </si>
  <si>
    <t>Rozprostření a urovnání ornice ve svahu v souvislé ploše do 500 m2, tloušťka vrstvy do 100 mm</t>
  </si>
  <si>
    <t>s případným nutným přemístěním hromad nebo dočasných skládek na místo potřeby ze vzdálenosti do 30 m, ve svahu sklonu přes 1 : 5,</t>
  </si>
  <si>
    <t>kolem nového schodiště : 20</t>
  </si>
  <si>
    <t>kolem původních ramen po odkopávce : 5</t>
  </si>
  <si>
    <t>10364200R</t>
  </si>
  <si>
    <t>ornice pro pozemkové úpravy</t>
  </si>
  <si>
    <t>25*0,1</t>
  </si>
  <si>
    <t>180402113R00</t>
  </si>
  <si>
    <t>Založení trávníku parkový trávník, výsevem, na svahu přes 1:2 do 1:1</t>
  </si>
  <si>
    <t>823-1</t>
  </si>
  <si>
    <t>na půdě předem připravené s pokosením, naložením, odvozem odpadu do 20 km a se složením,</t>
  </si>
  <si>
    <t>kolem ramen shodiště a kolem nového schodiště : 25</t>
  </si>
  <si>
    <t>00572400R</t>
  </si>
  <si>
    <t>směs travní parková, pro běžnou zátěž</t>
  </si>
  <si>
    <t>kg</t>
  </si>
  <si>
    <t>30 g/m2 : 25*0,03</t>
  </si>
  <si>
    <t>167101201R00</t>
  </si>
  <si>
    <t>Nakládání, skládání, překládání neulehlého výkopku nakládání, skládání, překládání neulehléno výkopku nebo zeminy - ručně_x000D_
 z horniny 1 až 4</t>
  </si>
  <si>
    <t>11,664</t>
  </si>
  <si>
    <t>162601101R00</t>
  </si>
  <si>
    <t>Vodorovné přemístění výkopku z horniny 1 až 4, na vzdálenost přes 3 000  do 4 000 m</t>
  </si>
  <si>
    <t>po suchu, bez naložení výkopku, avšak se složením bez rozhrnutí, zpáteční cesta vozidla.</t>
  </si>
  <si>
    <t>11,644+7,412</t>
  </si>
  <si>
    <t>171201201R00</t>
  </si>
  <si>
    <t>Uložení sypaniny na dočasnou skládku tak, že na 1 m2 plochy připadá přes 2 m3 výkopku nebo ornice</t>
  </si>
  <si>
    <t>19,056</t>
  </si>
  <si>
    <t>162702199R00</t>
  </si>
  <si>
    <t>Vodorovné přemístění drnu  , poplatek za skládku zeminy</t>
  </si>
  <si>
    <t>na suchu, bez naložení na dopravní prostředek, avšak se složením,</t>
  </si>
  <si>
    <t>167101101R00</t>
  </si>
  <si>
    <t>Nakládání, skládání, překládání neulehlého výkopku nakládání výkopku_x000D_
 do 100 m3, z horniny 1 až 4</t>
  </si>
  <si>
    <t>strojní výkop s odečtem zpětně použité zeminy : 14,4-6-0,988</t>
  </si>
  <si>
    <t>183403261R00</t>
  </si>
  <si>
    <t>Obdělávání půdy válením, na svahu přes 1:5 do 1:2</t>
  </si>
  <si>
    <t>vysetý trávník : 25</t>
  </si>
  <si>
    <t>111203201R00</t>
  </si>
  <si>
    <t>Odstranění křovin a stromů mimo lesnicko-technických melioracích_x000D_
 při celkové ploše do 1 000 m2</t>
  </si>
  <si>
    <t>o průměru kmene do 100 mm s ponecháním kořenů, s případným nutným odklizením na hromady do vzdálenosti 50 m nebo s naložením na dopravní prostředek, při jakémkoliv sklonu terénu,</t>
  </si>
  <si>
    <t>kolem schdišťových ramen pro odkopávky : 5</t>
  </si>
  <si>
    <t>111201101R00</t>
  </si>
  <si>
    <t>Odstranění křovin a stromů o průměru do 10 cm při celkové ploše do 1 000 m2</t>
  </si>
  <si>
    <t>s odstraněním kořenů a s případným nutným odklizením křovin a stromů na hromady na vzdálenost do 50 m nebo s naložením na dopravní prostředek, do sklonu terénu 1 : 5,</t>
  </si>
  <si>
    <t>pro výstavbu nového schodiště : 15</t>
  </si>
  <si>
    <t>181006124R00</t>
  </si>
  <si>
    <t>Rozprostření zemin schopných zúrodnění sklon svahu přes 1:5, tloušťka přes 200 do 300 mm</t>
  </si>
  <si>
    <t>823-2</t>
  </si>
  <si>
    <t>v rovině a ve sklonu do 1:5</t>
  </si>
  <si>
    <t>ve sklonu přes 1:5</t>
  </si>
  <si>
    <t>úprava terénu kolem nového schodiště : 20</t>
  </si>
  <si>
    <t>216903121R00</t>
  </si>
  <si>
    <t>Otryskání ploch pískem FP, líců kleneb</t>
  </si>
  <si>
    <t>příprava povrchu před použitím reprofilační malty : 54,91</t>
  </si>
  <si>
    <t xml:space="preserve">původní schodiště : </t>
  </si>
  <si>
    <t xml:space="preserve">viz. technická zpráva : </t>
  </si>
  <si>
    <t>216904213R00</t>
  </si>
  <si>
    <t xml:space="preserve">Očištění ploch tlak. vodou nebo stlač. vzduchem očištění stlačeným vzduchem, líce kleneb,  </t>
  </si>
  <si>
    <t>800-2</t>
  </si>
  <si>
    <t>původní schodiště : 54,91</t>
  </si>
  <si>
    <t xml:space="preserve">očištění plochy po otryskání : </t>
  </si>
  <si>
    <t xml:space="preserve">viz technická zpráva : </t>
  </si>
  <si>
    <t>274313611R00</t>
  </si>
  <si>
    <t>Beton základových pasů prostý třídy C 16/20</t>
  </si>
  <si>
    <t>801-1</t>
  </si>
  <si>
    <t>Včetně dodávky a uložení betonu a kamene.</t>
  </si>
  <si>
    <t>nové schodiště : 6,5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</si>
  <si>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</si>
  <si>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</si>
  <si>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</si>
  <si>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4*0,2*4+8*0,2*4</t>
  </si>
  <si>
    <t>274351216R00</t>
  </si>
  <si>
    <t>Bednění stěn základových pasů odstranění</t>
  </si>
  <si>
    <t>Včetně očištění, vytřídění a uložení bednicího materiálu.</t>
  </si>
  <si>
    <t>27R01</t>
  </si>
  <si>
    <t>Ochrana okolních ploch při tryskání schodiště</t>
  </si>
  <si>
    <t>kpl</t>
  </si>
  <si>
    <t>Vlastní</t>
  </si>
  <si>
    <t>Indiv</t>
  </si>
  <si>
    <t>např. použití OSB desek viz technická zpráva : 1</t>
  </si>
  <si>
    <t>430321212R00</t>
  </si>
  <si>
    <t>Beton schodišťových konstrukcí (stupňů, schodnic, ramen, podest s nosníky) železový třídy C12/15</t>
  </si>
  <si>
    <t>podkladní deska : 0,7</t>
  </si>
  <si>
    <t>430321514R00</t>
  </si>
  <si>
    <t>Beton schodišťových konstrukcí (stupňů, schodnic, ramen, podest s nosníky) železový třídy C 30/37</t>
  </si>
  <si>
    <t>430361921RT4</t>
  </si>
  <si>
    <t>Výztuž schodišťových konstrukcí  (stupňů, schodnic, ramen, podest s nosníky) ze svařovaných sítí průměr drátu 6 mm, velikost oka 100/100 mm</t>
  </si>
  <si>
    <t>Včetně distančních prvků.</t>
  </si>
  <si>
    <t>nové schodiště : 0,076</t>
  </si>
  <si>
    <t>59213245R</t>
  </si>
  <si>
    <t>podložka</t>
  </si>
  <si>
    <t>kus</t>
  </si>
  <si>
    <t>pro výztuž kari sítí : 30</t>
  </si>
  <si>
    <t>434351141R00</t>
  </si>
  <si>
    <t>Bednění stupňů betonovaných na podstupňové desce nebo na terénu přímočarých zřízení</t>
  </si>
  <si>
    <t>nájezd pro kočárky : 24*0,13*0,37*2</t>
  </si>
  <si>
    <t>stupně : 24*1,7*0,5</t>
  </si>
  <si>
    <t>boky schodů : 18*0,2</t>
  </si>
  <si>
    <t>434351142R00</t>
  </si>
  <si>
    <t>Bednění stupňů betonovaných na podstupňové desce nebo na terénu přímočarých odstranění</t>
  </si>
  <si>
    <t>26,3088</t>
  </si>
  <si>
    <t>564741111R00</t>
  </si>
  <si>
    <t>Podklad nebo kryt z kameniva hrubého drceného tloušťka po zhutnění 120 mm</t>
  </si>
  <si>
    <t>velikost 32 - 63 mm s rozprostřením a zhutněním</t>
  </si>
  <si>
    <t>podesty+ úpravy vstupů : 36,8</t>
  </si>
  <si>
    <t xml:space="preserve">použít frakci 16-32 : </t>
  </si>
  <si>
    <t>564741112R00</t>
  </si>
  <si>
    <t>Podklad nebo kryt z kameniva hrubého drceného tloušťka po zhutnění 130 mm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</si>
  <si>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</si>
  <si>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</si>
  <si>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</si>
  <si>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nová dlažba podest : 1,6+1,6+6,5+5,0+5,1+9,6+2,5+2,9</t>
  </si>
  <si>
    <t>úpravy vstupů do domů : 2</t>
  </si>
  <si>
    <t>5924511902R</t>
  </si>
  <si>
    <t>dlažba betonová dvouvrstvá; čtverec; písková; l = 200 mm; š = 200 mm; tl. 60,0 mm</t>
  </si>
  <si>
    <t>34,8*1,1</t>
  </si>
  <si>
    <t>59245110R</t>
  </si>
  <si>
    <t>dlažba betonová dvouvrstvá, skladebná; obdélník; šedá; l = 200 mm; š = 100 mm; tl. 60,0 mm</t>
  </si>
  <si>
    <t>úpravy vstupů : 2*1,1</t>
  </si>
  <si>
    <t>620401162R00</t>
  </si>
  <si>
    <t>Zpevňující a ochranné nátěry vnějších omítek nátěr pro hydrofobizaci minerálních stavebních materiálů, 2 vrstvy nátěru</t>
  </si>
  <si>
    <t>nové schodiště : 1,7*0,5*24+0,37*0,13*24*2+16*0,2</t>
  </si>
  <si>
    <t xml:space="preserve">popis výrobku viz technická zpráva : </t>
  </si>
  <si>
    <t>620902121R00</t>
  </si>
  <si>
    <t xml:space="preserve">Kamenické opracování ploch kamenické opracování broušením,  </t>
  </si>
  <si>
    <t>821-1</t>
  </si>
  <si>
    <t>omítnutých nebo neomítnutých licních ploch betonových konstrukcí bez provedení vlastní omítky a bez vypracování pásků podél hran,</t>
  </si>
  <si>
    <t>nové ramena schodiště : 1,7*0,37*24</t>
  </si>
  <si>
    <t>639571210R00</t>
  </si>
  <si>
    <t>Okapový chodník podél budovy z kačírku z kačírku, tloušťky 100 mm</t>
  </si>
  <si>
    <t>bez obrubníku a bez textílie</t>
  </si>
  <si>
    <t>mezi schodištěm a betonovými zídkami : 5</t>
  </si>
  <si>
    <t>632477124R00</t>
  </si>
  <si>
    <t>Reprofilace vodorovných betonových povrchů polymercementová malta+penetrace, tloušťky do 15 mm</t>
  </si>
  <si>
    <t>801-4</t>
  </si>
  <si>
    <t>rozmíchání směsi s vodou, nanesení stěrky</t>
  </si>
  <si>
    <t>původní schodiště stupně+ boky : 50*0,5*1,7+50*0,37*0,13*2+19*0,2*2</t>
  </si>
  <si>
    <t xml:space="preserve">použité materiály viz. tech. zpráva : </t>
  </si>
  <si>
    <t xml:space="preserve">adhezní můstek+ reprofilační malta s vlákny : 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</si>
  <si>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</si>
  <si>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</si>
  <si>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</si>
  <si>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obruba nových podest : 1+1+1,1+1,1+4,33+4,33+3,58+3,58+3,37+3,37+3,2+3,5+2,37+0,6+2,38+1,66+1,66+1,83+2,06+1,7</t>
  </si>
  <si>
    <t>59217420R</t>
  </si>
  <si>
    <t>obrubník chodníkový materiál beton; l = 1000,0 mm; š = 100,0 mm; h = 200,0 mm; barva šedá</t>
  </si>
  <si>
    <t>47,72-0,6-0,38-1,66-2,06</t>
  </si>
  <si>
    <t>59217421R</t>
  </si>
  <si>
    <t>obrubník chodníkový materiál beton; l = 1000,0 mm; š = 100,0 mm; h = 250,0 mm; barva šedá</t>
  </si>
  <si>
    <t>47,72-43,02</t>
  </si>
  <si>
    <t>999281148R00</t>
  </si>
  <si>
    <t>Přesun hmot pro opravy a údržbu objektů pro opravy a údržbu dosavadních objektů včetně vnějších plášťů_x000D_
 výšky do 12 m, nošením</t>
  </si>
  <si>
    <t>POL7_</t>
  </si>
  <si>
    <t>oborů 801, 803, 811 a 812</t>
  </si>
  <si>
    <t>767222230R00</t>
  </si>
  <si>
    <t>Montáž zábradlí schodišťových z profilové oceli na ocelovou konstrukci, o hmotnosti 1 m zábradlí přes 40 kg</t>
  </si>
  <si>
    <t>800-767</t>
  </si>
  <si>
    <t>4,5*4</t>
  </si>
  <si>
    <t>55395100.AR</t>
  </si>
  <si>
    <t>zábradlí trubkové</t>
  </si>
  <si>
    <t>4 ks zábradlí d. cca 4,5 m , v. 1,05 m : 18</t>
  </si>
  <si>
    <t xml:space="preserve">zábradlí z  uzavřených profilů 35/3 : </t>
  </si>
  <si>
    <t xml:space="preserve">popis viz technická zpráva : </t>
  </si>
  <si>
    <t>13890101R</t>
  </si>
  <si>
    <t>příplatek pozinkování tabulí nebo dutých výrobků</t>
  </si>
  <si>
    <t>zinkování nového zábradlí : 16*0,28*4</t>
  </si>
  <si>
    <t>767R01</t>
  </si>
  <si>
    <t>Úprava stávajícího zábradlí navařením plechu na otevřený profil madla</t>
  </si>
  <si>
    <t>ks</t>
  </si>
  <si>
    <t>viz. popis v TZ : 20</t>
  </si>
  <si>
    <t>998767202R00</t>
  </si>
  <si>
    <t>Přesun hmot pro kovové stavební doplňk. konstrukce v objektech výšky do 12 m</t>
  </si>
  <si>
    <t>50 m vodorovně</t>
  </si>
  <si>
    <t>783201821R00</t>
  </si>
  <si>
    <t>Odstranění nátěrů z kovových doplňk.konstrukcí opálením nebo oklepáním</t>
  </si>
  <si>
    <t>800-783</t>
  </si>
  <si>
    <t>stávající zábradlí : 18*0,14+24*0,14+22*0,14+25*0,14+27*0,14</t>
  </si>
  <si>
    <t>783904811R00</t>
  </si>
  <si>
    <t>Ostatní práce odrezivění kovových konstrukcí</t>
  </si>
  <si>
    <t>původní zábradlí : 16,24</t>
  </si>
  <si>
    <t>783151370R00</t>
  </si>
  <si>
    <t>Nátěry ocel. konstrukcí epoxidové a epoxidehtové epoxidové, konstrukcí lehkých "C" nebo velmi lehkých "CC", základní</t>
  </si>
  <si>
    <t>původní schodiště : 16,24</t>
  </si>
  <si>
    <t>nové schodiště : 24*0,14+24*0,14</t>
  </si>
  <si>
    <t>783174530R00</t>
  </si>
  <si>
    <t>Nátěry ocelových konstrukcí polyuretanové konstrukcí lehkých "C" nebo velmi lehkých "CC", dvojnásobné s 2 x emailováním</t>
  </si>
  <si>
    <t>původní a nové schodiště : 22,96</t>
  </si>
  <si>
    <t>783291001R00</t>
  </si>
  <si>
    <t>Nátěry kov.stavebních doplňk. konstrukcí ostatní asfaltový, jednonásobné</t>
  </si>
  <si>
    <t>patky nových sloupků : 2</t>
  </si>
  <si>
    <t>979082111R00</t>
  </si>
  <si>
    <t>Vnitrostaveništní doprava suti a vybouraných hmot do 10 m</t>
  </si>
  <si>
    <t>801-3</t>
  </si>
  <si>
    <t>POL8_</t>
  </si>
  <si>
    <t>979082121R00</t>
  </si>
  <si>
    <t>Vnitrostaveništní doprava suti a vybouraných hmot příplatek k ceně za každých dalších 5 m</t>
  </si>
  <si>
    <t>979087212R00</t>
  </si>
  <si>
    <t>Nakládání na dopravní prostředky suti</t>
  </si>
  <si>
    <t>pro vodorovnou dopravu</t>
  </si>
  <si>
    <t>979082313R00</t>
  </si>
  <si>
    <t xml:space="preserve">Vodorovná doprava suti a vybouraných hmot vodorovná doprava suti a vybouraných hmot bez naložení, s vyložením a hrubým urovnáním po suchu, vzdálenost přes 500 do 1000 m,  </t>
  </si>
  <si>
    <t>832-1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</si>
  <si>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</si>
  <si>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</si>
  <si>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</si>
  <si>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</si>
  <si>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</si>
  <si>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979082219R00</t>
  </si>
  <si>
    <t>Vodorovná doprava suti po suchu příplatek k ceně za každý další i započatý 1 km přes 1 km</t>
  </si>
  <si>
    <t>979011211R00</t>
  </si>
  <si>
    <t>Svislá doprava suti a vybouraných hmot nošením za prvé podlaží nad základním podlažím</t>
  </si>
  <si>
    <t>979011219R00</t>
  </si>
  <si>
    <t>Svislá doprava suti a vybouraných hmot nošením příplatek zakaždé další podlaží nad prvním základním podlažím</t>
  </si>
  <si>
    <t>979093111R00</t>
  </si>
  <si>
    <t>Uložení suti na skládku bez zhutnění</t>
  </si>
  <si>
    <t>800-6</t>
  </si>
  <si>
    <t>s hrubým urovnáním,</t>
  </si>
  <si>
    <t>979990101R00</t>
  </si>
  <si>
    <t>Poplatek za skládku směsi betonu a cihel do 30x30 cm</t>
  </si>
  <si>
    <t>005111021R</t>
  </si>
  <si>
    <t>Vytyčení inženýrských sítí</t>
  </si>
  <si>
    <t>Soubor</t>
  </si>
  <si>
    <t>POL99_8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</si>
  <si>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</si>
  <si>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</si>
  <si>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</si>
  <si>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</si>
  <si>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</si>
  <si>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00511 R</t>
  </si>
  <si>
    <t xml:space="preserve">Geodetické práce </t>
  </si>
  <si>
    <t>vytyčení stavby : 1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</si>
  <si>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</si>
  <si>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</si>
  <si>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</si>
  <si>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</si>
  <si>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</si>
  <si>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</si>
  <si>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</si>
  <si>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</si>
  <si>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</si>
  <si>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</si>
  <si>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</si>
  <si>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</si>
  <si>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</si>
  <si>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zaměření skutečného stavu+ geometrický plán rozdělení pozemků : 1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</si>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</sst>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5" fillId="0" borderId="32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1" t="s">
        <v>39</v>
      </c>
      <c r="B2" s="201"/>
      <c r="C2" s="201"/>
      <c r="D2" s="201"/>
      <c r="E2" s="201"/>
      <c r="F2" s="201"/>
      <c r="G2" s="201"/>
    </row>
  </sheetData>
  <sheetProtection password="C71F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5"/>
  <sheetViews>
    <sheetView showGridLines="0" topLeftCell="B2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27" t="s">
        <v>41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">
      <c r="A2" s="3"/>
      <c r="B2" s="80" t="s">
        <v>22</v>
      </c>
      <c r="C2" s="81"/>
      <c r="D2" s="82" t="s">
        <v>43</v>
      </c>
      <c r="E2" s="233" t="s">
        <v>44</v>
      </c>
      <c r="F2" s="234"/>
      <c r="G2" s="234"/>
      <c r="H2" s="234"/>
      <c r="I2" s="234"/>
      <c r="J2" s="235"/>
      <c r="O2" s="2"/>
    </row>
    <row r="3" spans="1:15" ht="27" customHeight="1" x14ac:dyDescent="0.2">
      <c r="A3" s="3"/>
      <c r="B3" s="83" t="s">
        <v>45</v>
      </c>
      <c r="C3" s="81"/>
      <c r="D3" s="84" t="s">
        <v>43</v>
      </c>
      <c r="E3" s="236" t="s">
        <v>44</v>
      </c>
      <c r="F3" s="237"/>
      <c r="G3" s="237"/>
      <c r="H3" s="237"/>
      <c r="I3" s="237"/>
      <c r="J3" s="238"/>
    </row>
    <row r="4" spans="1:15" ht="23.25" customHeight="1" x14ac:dyDescent="0.2">
      <c r="A4" s="79">
        <v>319</v>
      </c>
      <c r="B4" s="85" t="s">
        <v>46</v>
      </c>
      <c r="C4" s="86"/>
      <c r="D4" s="87" t="s">
        <v>43</v>
      </c>
      <c r="E4" s="224" t="s">
        <v>44</v>
      </c>
      <c r="F4" s="225"/>
      <c r="G4" s="225"/>
      <c r="H4" s="225"/>
      <c r="I4" s="225"/>
      <c r="J4" s="226"/>
    </row>
    <row r="5" spans="1:15" ht="24" customHeight="1" x14ac:dyDescent="0.2">
      <c r="A5" s="3"/>
      <c r="B5" s="47" t="s">
        <v>42</v>
      </c>
      <c r="C5" s="4"/>
      <c r="D5" s="32"/>
      <c r="E5" s="25"/>
      <c r="F5" s="25"/>
      <c r="G5" s="25"/>
      <c r="H5" s="27" t="s">
        <v>40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34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20</v>
      </c>
      <c r="C8" s="4"/>
      <c r="D8" s="35"/>
      <c r="E8" s="4"/>
      <c r="F8" s="4"/>
      <c r="G8" s="45"/>
      <c r="H8" s="27" t="s">
        <v>40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34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19</v>
      </c>
      <c r="C11" s="4"/>
      <c r="D11" s="240"/>
      <c r="E11" s="240"/>
      <c r="F11" s="240"/>
      <c r="G11" s="240"/>
      <c r="H11" s="27" t="s">
        <v>40</v>
      </c>
      <c r="I11" s="89"/>
      <c r="J11" s="10"/>
    </row>
    <row r="12" spans="1:15" ht="15.75" customHeight="1" x14ac:dyDescent="0.2">
      <c r="A12" s="3"/>
      <c r="B12" s="41"/>
      <c r="C12" s="25"/>
      <c r="D12" s="222"/>
      <c r="E12" s="222"/>
      <c r="F12" s="222"/>
      <c r="G12" s="222"/>
      <c r="H12" s="27" t="s">
        <v>34</v>
      </c>
      <c r="I12" s="89"/>
      <c r="J12" s="10"/>
    </row>
    <row r="13" spans="1:15" ht="15.75" customHeight="1" x14ac:dyDescent="0.2">
      <c r="A13" s="3"/>
      <c r="B13" s="42"/>
      <c r="C13" s="88"/>
      <c r="D13" s="223"/>
      <c r="E13" s="223"/>
      <c r="F13" s="223"/>
      <c r="G13" s="223"/>
      <c r="H13" s="28"/>
      <c r="I13" s="34"/>
      <c r="J13" s="51"/>
    </row>
    <row r="14" spans="1:15" ht="24" hidden="1" customHeight="1" x14ac:dyDescent="0.2">
      <c r="A14" s="3"/>
      <c r="B14" s="66" t="s">
        <v>21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32</v>
      </c>
      <c r="C15" s="72"/>
      <c r="D15" s="53"/>
      <c r="E15" s="239"/>
      <c r="F15" s="239"/>
      <c r="G15" s="241"/>
      <c r="H15" s="241"/>
      <c r="I15" s="241" t="s">
        <v>29</v>
      </c>
      <c r="J15" s="242"/>
    </row>
    <row r="16" spans="1:15" ht="23.25" customHeight="1" x14ac:dyDescent="0.2">
      <c r="A16" s="145" t="s">
        <v>24</v>
      </c>
      <c r="B16" s="57" t="s">
        <v>24</v>
      </c>
      <c r="C16" s="58"/>
      <c r="D16" s="59"/>
      <c r="E16" s="215"/>
      <c r="F16" s="216"/>
      <c r="G16" s="215"/>
      <c r="H16" s="216"/>
      <c r="I16" s="215">
        <f>SUMIF(F49:F61,A16,I49:I61)+SUMIF(F49:F61,"PSU",I49:I61)</f>
        <v>0</v>
      </c>
      <c r="J16" s="217"/>
    </row>
    <row r="17" spans="1:10" ht="23.25" customHeight="1" x14ac:dyDescent="0.2">
      <c r="A17" s="145" t="s">
        <v>25</v>
      </c>
      <c r="B17" s="57" t="s">
        <v>25</v>
      </c>
      <c r="C17" s="58"/>
      <c r="D17" s="59"/>
      <c r="E17" s="215"/>
      <c r="F17" s="216"/>
      <c r="G17" s="215"/>
      <c r="H17" s="216"/>
      <c r="I17" s="215">
        <f>SUMIF(F49:F61,A17,I49:I61)</f>
        <v>0</v>
      </c>
      <c r="J17" s="217"/>
    </row>
    <row r="18" spans="1:10" ht="23.25" customHeight="1" x14ac:dyDescent="0.2">
      <c r="A18" s="145" t="s">
        <v>26</v>
      </c>
      <c r="B18" s="57" t="s">
        <v>26</v>
      </c>
      <c r="C18" s="58"/>
      <c r="D18" s="59"/>
      <c r="E18" s="215"/>
      <c r="F18" s="216"/>
      <c r="G18" s="215"/>
      <c r="H18" s="216"/>
      <c r="I18" s="215">
        <f>SUMIF(F49:F61,A18,I49:I61)</f>
        <v>0</v>
      </c>
      <c r="J18" s="217"/>
    </row>
    <row r="19" spans="1:10" ht="23.25" customHeight="1" x14ac:dyDescent="0.2">
      <c r="A19" s="145" t="s">
        <v>75</v>
      </c>
      <c r="B19" s="57" t="s">
        <v>27</v>
      </c>
      <c r="C19" s="58"/>
      <c r="D19" s="59"/>
      <c r="E19" s="215"/>
      <c r="F19" s="216"/>
      <c r="G19" s="215"/>
      <c r="H19" s="216"/>
      <c r="I19" s="215">
        <f>SUMIF(F49:F61,A19,I49:I61)</f>
        <v>0</v>
      </c>
      <c r="J19" s="217"/>
    </row>
    <row r="20" spans="1:10" ht="23.25" customHeight="1" x14ac:dyDescent="0.2">
      <c r="A20" s="145" t="s">
        <v>76</v>
      </c>
      <c r="B20" s="57" t="s">
        <v>28</v>
      </c>
      <c r="C20" s="58"/>
      <c r="D20" s="59"/>
      <c r="E20" s="215"/>
      <c r="F20" s="216"/>
      <c r="G20" s="215"/>
      <c r="H20" s="216"/>
      <c r="I20" s="215">
        <f>SUMIF(F49:F61,A20,I49:I61)</f>
        <v>0</v>
      </c>
      <c r="J20" s="217"/>
    </row>
    <row r="21" spans="1:10" ht="23.25" customHeight="1" x14ac:dyDescent="0.2">
      <c r="A21" s="3"/>
      <c r="B21" s="74" t="s">
        <v>29</v>
      </c>
      <c r="C21" s="75"/>
      <c r="D21" s="76"/>
      <c r="E21" s="218"/>
      <c r="F21" s="243"/>
      <c r="G21" s="218"/>
      <c r="H21" s="243"/>
      <c r="I21" s="218">
        <f>SUM(I16:J20)</f>
        <v>0</v>
      </c>
      <c r="J21" s="219"/>
    </row>
    <row r="22" spans="1:10" ht="33" customHeight="1" x14ac:dyDescent="0.2">
      <c r="A22" s="3"/>
      <c r="B22" s="65" t="s">
        <v>33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/>
      <c r="B23" s="57" t="s">
        <v>12</v>
      </c>
      <c r="C23" s="58"/>
      <c r="D23" s="59"/>
      <c r="E23" s="60">
        <v>15</v>
      </c>
      <c r="F23" s="61" t="s">
        <v>0</v>
      </c>
      <c r="G23" s="213">
        <f>ZakladDPHSniVypocet</f>
        <v>0</v>
      </c>
      <c r="H23" s="214"/>
      <c r="I23" s="214"/>
      <c r="J23" s="62" t="str">
        <f t="shared" ref="J23:J28" si="0">Mena</f>
        <v>CZK</v>
      </c>
    </row>
    <row r="24" spans="1:10" ht="23.25" hidden="1" customHeight="1" x14ac:dyDescent="0.2">
      <c r="A24" s="3"/>
      <c r="B24" s="57" t="s">
        <v>13</v>
      </c>
      <c r="C24" s="58"/>
      <c r="D24" s="59"/>
      <c r="E24" s="60">
        <f>SazbaDPH1</f>
        <v>15</v>
      </c>
      <c r="F24" s="61" t="s">
        <v>0</v>
      </c>
      <c r="G24" s="211">
        <f>I23*E23/100</f>
        <v>0</v>
      </c>
      <c r="H24" s="212"/>
      <c r="I24" s="212"/>
      <c r="J24" s="62" t="str">
        <f t="shared" si="0"/>
        <v>CZK</v>
      </c>
    </row>
    <row r="25" spans="1:10" ht="23.25" customHeight="1" x14ac:dyDescent="0.2">
      <c r="A25" s="3"/>
      <c r="B25" s="57" t="s">
        <v>14</v>
      </c>
      <c r="C25" s="58"/>
      <c r="D25" s="59"/>
      <c r="E25" s="60">
        <v>21</v>
      </c>
      <c r="F25" s="61" t="s">
        <v>0</v>
      </c>
      <c r="G25" s="213">
        <f>ZakladDPHZaklVypocet</f>
        <v>0</v>
      </c>
      <c r="H25" s="214"/>
      <c r="I25" s="214"/>
      <c r="J25" s="62" t="str">
        <f t="shared" si="0"/>
        <v>CZK</v>
      </c>
    </row>
    <row r="26" spans="1:10" ht="23.25" hidden="1" customHeight="1" x14ac:dyDescent="0.2">
      <c r="A26" s="3"/>
      <c r="B26" s="49" t="s">
        <v>15</v>
      </c>
      <c r="C26" s="21"/>
      <c r="D26" s="17"/>
      <c r="E26" s="43">
        <f>SazbaDPH2</f>
        <v>21</v>
      </c>
      <c r="F26" s="44" t="s">
        <v>0</v>
      </c>
      <c r="G26" s="230">
        <f>I25*E25/100</f>
        <v>0</v>
      </c>
      <c r="H26" s="231"/>
      <c r="I26" s="231"/>
      <c r="J26" s="56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8" t="s">
        <v>4</v>
      </c>
      <c r="C27" s="19"/>
      <c r="D27" s="22"/>
      <c r="E27" s="19"/>
      <c r="F27" s="20"/>
      <c r="G27" s="232">
        <f>CenaCelkemBezDPH-(ZakladDPHSni+ZakladDPHZakl)</f>
        <v>0</v>
      </c>
      <c r="H27" s="232"/>
      <c r="I27" s="232"/>
      <c r="J27" s="63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22" t="s">
        <v>23</v>
      </c>
      <c r="C28" s="123"/>
      <c r="D28" s="123"/>
      <c r="E28" s="124"/>
      <c r="F28" s="125"/>
      <c r="G28" s="221">
        <f>IF(A28&gt;50, ROUNDUP(A27, 0), ROUNDDOWN(A27, 0))</f>
        <v>0</v>
      </c>
      <c r="H28" s="221"/>
      <c r="I28" s="221"/>
      <c r="J28" s="126" t="str">
        <f t="shared" si="0"/>
        <v>CZK</v>
      </c>
    </row>
    <row r="29" spans="1:10" ht="27.75" hidden="1" customHeight="1" thickBot="1" x14ac:dyDescent="0.25">
      <c r="A29" s="3"/>
      <c r="B29" s="122" t="s">
        <v>35</v>
      </c>
      <c r="C29" s="127"/>
      <c r="D29" s="127"/>
      <c r="E29" s="127"/>
      <c r="F29" s="127"/>
      <c r="G29" s="220">
        <f>ZakladDPHSni+DPHSni+ZakladDPHZakl+DPHZakl+Zaokrouhleni</f>
        <v>0</v>
      </c>
      <c r="H29" s="220"/>
      <c r="I29" s="220"/>
      <c r="J29" s="128" t="s">
        <v>49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11</v>
      </c>
      <c r="D32" s="39"/>
      <c r="E32" s="39"/>
      <c r="F32" s="18" t="s">
        <v>10</v>
      </c>
      <c r="G32" s="39"/>
      <c r="H32" s="40">
        <f ca="1">TODAY()</f>
        <v>43131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0" t="s">
        <v>2</v>
      </c>
      <c r="E35" s="210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37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3" t="s">
        <v>1</v>
      </c>
      <c r="J38" s="104" t="s">
        <v>0</v>
      </c>
    </row>
    <row r="39" spans="1:10" ht="25.5" hidden="1" customHeight="1" x14ac:dyDescent="0.2">
      <c r="A39" s="94">
        <v>1</v>
      </c>
      <c r="B39" s="105" t="s">
        <v>47</v>
      </c>
      <c r="C39" s="204"/>
      <c r="D39" s="205"/>
      <c r="E39" s="205"/>
      <c r="F39" s="106">
        <f>'20171218 20171218 Pol'!AE227</f>
        <v>0</v>
      </c>
      <c r="G39" s="107">
        <f>'20171218 20171218 Pol'!AF227</f>
        <v>0</v>
      </c>
      <c r="H39" s="108"/>
      <c r="I39" s="109">
        <f>F39+G39+H39</f>
        <v>0</v>
      </c>
      <c r="J39" s="110" t="str">
        <f>IF(CenaCelkemVypocet=0,"",I39/CenaCelkemVypocet*100)</f>
        <v/>
      </c>
    </row>
    <row r="40" spans="1:10" ht="25.5" hidden="1" customHeight="1" x14ac:dyDescent="0.2">
      <c r="A40" s="94">
        <v>2</v>
      </c>
      <c r="B40" s="111" t="s">
        <v>43</v>
      </c>
      <c r="C40" s="206" t="s">
        <v>44</v>
      </c>
      <c r="D40" s="207"/>
      <c r="E40" s="207"/>
      <c r="F40" s="112">
        <f>'20171218 20171218 Pol'!AE227</f>
        <v>0</v>
      </c>
      <c r="G40" s="113">
        <f>'20171218 20171218 Pol'!AF227</f>
        <v>0</v>
      </c>
      <c r="H40" s="113"/>
      <c r="I40" s="114">
        <f>F40+G40+H40</f>
        <v>0</v>
      </c>
      <c r="J40" s="115" t="str">
        <f>IF(CenaCelkemVypocet=0,"",I40/CenaCelkemVypocet*100)</f>
        <v/>
      </c>
    </row>
    <row r="41" spans="1:10" ht="25.5" hidden="1" customHeight="1" x14ac:dyDescent="0.2">
      <c r="A41" s="94">
        <v>3</v>
      </c>
      <c r="B41" s="116" t="s">
        <v>43</v>
      </c>
      <c r="C41" s="204" t="s">
        <v>44</v>
      </c>
      <c r="D41" s="205"/>
      <c r="E41" s="205"/>
      <c r="F41" s="117">
        <f>'20171218 20171218 Pol'!AE227</f>
        <v>0</v>
      </c>
      <c r="G41" s="108">
        <f>'20171218 20171218 Pol'!AF227</f>
        <v>0</v>
      </c>
      <c r="H41" s="108"/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 x14ac:dyDescent="0.2">
      <c r="A42" s="94"/>
      <c r="B42" s="208" t="s">
        <v>48</v>
      </c>
      <c r="C42" s="209"/>
      <c r="D42" s="209"/>
      <c r="E42" s="209"/>
      <c r="F42" s="118">
        <f>SUMIF(A39:A41,"=1",F39:F41)</f>
        <v>0</v>
      </c>
      <c r="G42" s="119">
        <f>SUMIF(A39:A41,"=1",G39:G41)</f>
        <v>0</v>
      </c>
      <c r="H42" s="119">
        <f>SUMIF(A39:A41,"=1",H39:H41)</f>
        <v>0</v>
      </c>
      <c r="I42" s="120">
        <f>SUMIF(A39:A41,"=1",I39:I41)</f>
        <v>0</v>
      </c>
      <c r="J42" s="121">
        <f>SUMIF(A39:A41,"=1",J39:J41)</f>
        <v>0</v>
      </c>
    </row>
    <row r="46" spans="1:10" ht="15.75" x14ac:dyDescent="0.25">
      <c r="B46" s="129" t="s">
        <v>50</v>
      </c>
    </row>
    <row r="48" spans="1:10" ht="25.5" customHeight="1" x14ac:dyDescent="0.2">
      <c r="A48" s="130"/>
      <c r="B48" s="133" t="s">
        <v>17</v>
      </c>
      <c r="C48" s="133" t="s">
        <v>5</v>
      </c>
      <c r="D48" s="134"/>
      <c r="E48" s="134"/>
      <c r="F48" s="135" t="s">
        <v>51</v>
      </c>
      <c r="G48" s="135"/>
      <c r="H48" s="135"/>
      <c r="I48" s="135" t="s">
        <v>29</v>
      </c>
      <c r="J48" s="135" t="s">
        <v>0</v>
      </c>
    </row>
    <row r="49" spans="1:10" ht="25.5" customHeight="1" x14ac:dyDescent="0.2">
      <c r="A49" s="131"/>
      <c r="B49" s="136" t="s">
        <v>52</v>
      </c>
      <c r="C49" s="202" t="s">
        <v>53</v>
      </c>
      <c r="D49" s="203"/>
      <c r="E49" s="203"/>
      <c r="F49" s="141" t="s">
        <v>24</v>
      </c>
      <c r="G49" s="142"/>
      <c r="H49" s="142"/>
      <c r="I49" s="142">
        <f>'20171218 20171218 Pol'!G8</f>
        <v>0</v>
      </c>
      <c r="J49" s="139" t="str">
        <f>IF(I62=0,"",I49/I62*100)</f>
        <v/>
      </c>
    </row>
    <row r="50" spans="1:10" ht="25.5" customHeight="1" x14ac:dyDescent="0.2">
      <c r="A50" s="131"/>
      <c r="B50" s="136" t="s">
        <v>54</v>
      </c>
      <c r="C50" s="202" t="s">
        <v>55</v>
      </c>
      <c r="D50" s="203"/>
      <c r="E50" s="203"/>
      <c r="F50" s="141" t="s">
        <v>24</v>
      </c>
      <c r="G50" s="142"/>
      <c r="H50" s="142"/>
      <c r="I50" s="142">
        <f>'20171218 20171218 Pol'!G84</f>
        <v>0</v>
      </c>
      <c r="J50" s="139" t="str">
        <f>IF(I62=0,"",I50/I62*100)</f>
        <v/>
      </c>
    </row>
    <row r="51" spans="1:10" ht="25.5" customHeight="1" x14ac:dyDescent="0.2">
      <c r="A51" s="131"/>
      <c r="B51" s="136" t="s">
        <v>56</v>
      </c>
      <c r="C51" s="202" t="s">
        <v>57</v>
      </c>
      <c r="D51" s="203"/>
      <c r="E51" s="203"/>
      <c r="F51" s="141" t="s">
        <v>24</v>
      </c>
      <c r="G51" s="142"/>
      <c r="H51" s="142"/>
      <c r="I51" s="142">
        <f>'20171218 20171218 Pol'!G104</f>
        <v>0</v>
      </c>
      <c r="J51" s="139" t="str">
        <f>IF(I62=0,"",I51/I62*100)</f>
        <v/>
      </c>
    </row>
    <row r="52" spans="1:10" ht="25.5" customHeight="1" x14ac:dyDescent="0.2">
      <c r="A52" s="131"/>
      <c r="B52" s="136" t="s">
        <v>58</v>
      </c>
      <c r="C52" s="202" t="s">
        <v>59</v>
      </c>
      <c r="D52" s="203"/>
      <c r="E52" s="203"/>
      <c r="F52" s="141" t="s">
        <v>24</v>
      </c>
      <c r="G52" s="142"/>
      <c r="H52" s="142"/>
      <c r="I52" s="142">
        <f>'20171218 20171218 Pol'!G120</f>
        <v>0</v>
      </c>
      <c r="J52" s="139" t="str">
        <f>IF(I62=0,"",I52/I62*100)</f>
        <v/>
      </c>
    </row>
    <row r="53" spans="1:10" ht="25.5" customHeight="1" x14ac:dyDescent="0.2">
      <c r="A53" s="131"/>
      <c r="B53" s="136" t="s">
        <v>60</v>
      </c>
      <c r="C53" s="202" t="s">
        <v>61</v>
      </c>
      <c r="D53" s="203"/>
      <c r="E53" s="203"/>
      <c r="F53" s="141" t="s">
        <v>24</v>
      </c>
      <c r="G53" s="142"/>
      <c r="H53" s="142"/>
      <c r="I53" s="142">
        <f>'20171218 20171218 Pol'!G137</f>
        <v>0</v>
      </c>
      <c r="J53" s="139" t="str">
        <f>IF(I62=0,"",I53/I62*100)</f>
        <v/>
      </c>
    </row>
    <row r="54" spans="1:10" ht="25.5" customHeight="1" x14ac:dyDescent="0.2">
      <c r="A54" s="131"/>
      <c r="B54" s="136" t="s">
        <v>62</v>
      </c>
      <c r="C54" s="202" t="s">
        <v>63</v>
      </c>
      <c r="D54" s="203"/>
      <c r="E54" s="203"/>
      <c r="F54" s="141" t="s">
        <v>24</v>
      </c>
      <c r="G54" s="142"/>
      <c r="H54" s="142"/>
      <c r="I54" s="142">
        <f>'20171218 20171218 Pol'!G145</f>
        <v>0</v>
      </c>
      <c r="J54" s="139" t="str">
        <f>IF(I62=0,"",I54/I62*100)</f>
        <v/>
      </c>
    </row>
    <row r="55" spans="1:10" ht="25.5" customHeight="1" x14ac:dyDescent="0.2">
      <c r="A55" s="131"/>
      <c r="B55" s="136" t="s">
        <v>64</v>
      </c>
      <c r="C55" s="202" t="s">
        <v>65</v>
      </c>
      <c r="D55" s="203"/>
      <c r="E55" s="203"/>
      <c r="F55" s="141" t="s">
        <v>24</v>
      </c>
      <c r="G55" s="142"/>
      <c r="H55" s="142"/>
      <c r="I55" s="142">
        <f>'20171218 20171218 Pol'!G154</f>
        <v>0</v>
      </c>
      <c r="J55" s="139" t="str">
        <f>IF(I62=0,"",I55/I62*100)</f>
        <v/>
      </c>
    </row>
    <row r="56" spans="1:10" ht="25.5" customHeight="1" x14ac:dyDescent="0.2">
      <c r="A56" s="131"/>
      <c r="B56" s="136" t="s">
        <v>66</v>
      </c>
      <c r="C56" s="202" t="s">
        <v>67</v>
      </c>
      <c r="D56" s="203"/>
      <c r="E56" s="203"/>
      <c r="F56" s="141" t="s">
        <v>24</v>
      </c>
      <c r="G56" s="142"/>
      <c r="H56" s="142"/>
      <c r="I56" s="142">
        <f>'20171218 20171218 Pol'!G162</f>
        <v>0</v>
      </c>
      <c r="J56" s="139" t="str">
        <f>IF(I62=0,"",I56/I62*100)</f>
        <v/>
      </c>
    </row>
    <row r="57" spans="1:10" ht="25.5" customHeight="1" x14ac:dyDescent="0.2">
      <c r="A57" s="131"/>
      <c r="B57" s="136" t="s">
        <v>68</v>
      </c>
      <c r="C57" s="202" t="s">
        <v>69</v>
      </c>
      <c r="D57" s="203"/>
      <c r="E57" s="203"/>
      <c r="F57" s="141" t="s">
        <v>25</v>
      </c>
      <c r="G57" s="142"/>
      <c r="H57" s="142"/>
      <c r="I57" s="142">
        <f>'20171218 20171218 Pol'!G165</f>
        <v>0</v>
      </c>
      <c r="J57" s="139" t="str">
        <f>IF(I62=0,"",I57/I62*100)</f>
        <v/>
      </c>
    </row>
    <row r="58" spans="1:10" ht="25.5" customHeight="1" x14ac:dyDescent="0.2">
      <c r="A58" s="131"/>
      <c r="B58" s="136" t="s">
        <v>70</v>
      </c>
      <c r="C58" s="202" t="s">
        <v>71</v>
      </c>
      <c r="D58" s="203"/>
      <c r="E58" s="203"/>
      <c r="F58" s="141" t="s">
        <v>25</v>
      </c>
      <c r="G58" s="142"/>
      <c r="H58" s="142"/>
      <c r="I58" s="142">
        <f>'20171218 20171218 Pol'!G178</f>
        <v>0</v>
      </c>
      <c r="J58" s="139" t="str">
        <f>IF(I62=0,"",I58/I62*100)</f>
        <v/>
      </c>
    </row>
    <row r="59" spans="1:10" ht="25.5" customHeight="1" x14ac:dyDescent="0.2">
      <c r="A59" s="131"/>
      <c r="B59" s="136" t="s">
        <v>72</v>
      </c>
      <c r="C59" s="202" t="s">
        <v>73</v>
      </c>
      <c r="D59" s="203"/>
      <c r="E59" s="203"/>
      <c r="F59" s="141" t="s">
        <v>74</v>
      </c>
      <c r="G59" s="142"/>
      <c r="H59" s="142"/>
      <c r="I59" s="142">
        <f>'20171218 20171218 Pol'!G190</f>
        <v>0</v>
      </c>
      <c r="J59" s="139" t="str">
        <f>IF(I62=0,"",I59/I62*100)</f>
        <v/>
      </c>
    </row>
    <row r="60" spans="1:10" ht="25.5" customHeight="1" x14ac:dyDescent="0.2">
      <c r="A60" s="131"/>
      <c r="B60" s="136" t="s">
        <v>75</v>
      </c>
      <c r="C60" s="202" t="s">
        <v>27</v>
      </c>
      <c r="D60" s="203"/>
      <c r="E60" s="203"/>
      <c r="F60" s="141" t="s">
        <v>75</v>
      </c>
      <c r="G60" s="142"/>
      <c r="H60" s="142"/>
      <c r="I60" s="142">
        <f>'20171218 20171218 Pol'!G207</f>
        <v>0</v>
      </c>
      <c r="J60" s="139" t="str">
        <f>IF(I62=0,"",I60/I62*100)</f>
        <v/>
      </c>
    </row>
    <row r="61" spans="1:10" ht="25.5" customHeight="1" x14ac:dyDescent="0.2">
      <c r="A61" s="131"/>
      <c r="B61" s="136" t="s">
        <v>76</v>
      </c>
      <c r="C61" s="202" t="s">
        <v>28</v>
      </c>
      <c r="D61" s="203"/>
      <c r="E61" s="203"/>
      <c r="F61" s="141" t="s">
        <v>76</v>
      </c>
      <c r="G61" s="142"/>
      <c r="H61" s="142"/>
      <c r="I61" s="142">
        <f>'20171218 20171218 Pol'!G220</f>
        <v>0</v>
      </c>
      <c r="J61" s="139" t="str">
        <f>IF(I62=0,"",I61/I62*100)</f>
        <v/>
      </c>
    </row>
    <row r="62" spans="1:10" ht="25.5" customHeight="1" x14ac:dyDescent="0.2">
      <c r="A62" s="132"/>
      <c r="B62" s="137" t="s">
        <v>1</v>
      </c>
      <c r="C62" s="137"/>
      <c r="D62" s="138"/>
      <c r="E62" s="138"/>
      <c r="F62" s="143"/>
      <c r="G62" s="144"/>
      <c r="H62" s="144"/>
      <c r="I62" s="144">
        <f>SUM(I49:I61)</f>
        <v>0</v>
      </c>
      <c r="J62" s="140">
        <f>SUM(J49:J61)</f>
        <v>0</v>
      </c>
    </row>
    <row r="63" spans="1:10" x14ac:dyDescent="0.2">
      <c r="F63" s="92"/>
      <c r="G63" s="91"/>
      <c r="H63" s="92"/>
      <c r="I63" s="91"/>
      <c r="J63" s="93"/>
    </row>
    <row r="64" spans="1:10" x14ac:dyDescent="0.2">
      <c r="F64" s="92"/>
      <c r="G64" s="91"/>
      <c r="H64" s="92"/>
      <c r="I64" s="91"/>
      <c r="J64" s="93"/>
    </row>
    <row r="65" spans="6:10" x14ac:dyDescent="0.2">
      <c r="F65" s="92"/>
      <c r="G65" s="91"/>
      <c r="H65" s="92"/>
      <c r="I65" s="91"/>
      <c r="J65" s="93"/>
    </row>
  </sheetData>
  <sheetProtection password="C71F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60:E60"/>
    <mergeCell ref="C61:E61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4" t="s">
        <v>6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78" t="s">
        <v>7</v>
      </c>
      <c r="B2" s="77"/>
      <c r="C2" s="246"/>
      <c r="D2" s="246"/>
      <c r="E2" s="246"/>
      <c r="F2" s="246"/>
      <c r="G2" s="247"/>
    </row>
    <row r="3" spans="1:7" ht="24.95" customHeight="1" x14ac:dyDescent="0.2">
      <c r="A3" s="78" t="s">
        <v>8</v>
      </c>
      <c r="B3" s="77"/>
      <c r="C3" s="246"/>
      <c r="D3" s="246"/>
      <c r="E3" s="246"/>
      <c r="F3" s="246"/>
      <c r="G3" s="247"/>
    </row>
    <row r="4" spans="1:7" ht="24.95" customHeight="1" x14ac:dyDescent="0.2">
      <c r="A4" s="78" t="s">
        <v>9</v>
      </c>
      <c r="B4" s="77"/>
      <c r="C4" s="246"/>
      <c r="D4" s="246"/>
      <c r="E4" s="246"/>
      <c r="F4" s="246"/>
      <c r="G4" s="247"/>
    </row>
    <row r="5" spans="1:7" x14ac:dyDescent="0.2">
      <c r="B5" s="6"/>
      <c r="C5" s="7"/>
      <c r="D5" s="8"/>
    </row>
  </sheetData>
  <sheetProtection password="C71F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197" activePane="bottomLeft" state="frozen"/>
      <selection pane="bottomLeft" activeCell="C144" sqref="C144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77</v>
      </c>
      <c r="B1" s="256"/>
      <c r="C1" s="256"/>
      <c r="D1" s="256"/>
      <c r="E1" s="256"/>
      <c r="F1" s="256"/>
      <c r="G1" s="256"/>
      <c r="AG1" t="s">
        <v>78</v>
      </c>
    </row>
    <row r="2" spans="1:60" ht="24.95" customHeight="1" x14ac:dyDescent="0.2">
      <c r="A2" s="147" t="s">
        <v>7</v>
      </c>
      <c r="B2" s="77" t="s">
        <v>43</v>
      </c>
      <c r="C2" s="257" t="s">
        <v>44</v>
      </c>
      <c r="D2" s="258"/>
      <c r="E2" s="258"/>
      <c r="F2" s="258"/>
      <c r="G2" s="259"/>
      <c r="AG2" t="s">
        <v>79</v>
      </c>
    </row>
    <row r="3" spans="1:60" ht="24.95" customHeight="1" x14ac:dyDescent="0.2">
      <c r="A3" s="147" t="s">
        <v>8</v>
      </c>
      <c r="B3" s="77" t="s">
        <v>43</v>
      </c>
      <c r="C3" s="257" t="s">
        <v>44</v>
      </c>
      <c r="D3" s="258"/>
      <c r="E3" s="258"/>
      <c r="F3" s="258"/>
      <c r="G3" s="259"/>
      <c r="AC3" s="90" t="s">
        <v>79</v>
      </c>
      <c r="AG3" t="s">
        <v>80</v>
      </c>
    </row>
    <row r="4" spans="1:60" ht="24.95" customHeight="1" x14ac:dyDescent="0.2">
      <c r="A4" s="148" t="s">
        <v>9</v>
      </c>
      <c r="B4" s="149" t="s">
        <v>43</v>
      </c>
      <c r="C4" s="260" t="s">
        <v>44</v>
      </c>
      <c r="D4" s="261"/>
      <c r="E4" s="261"/>
      <c r="F4" s="261"/>
      <c r="G4" s="262"/>
      <c r="AG4" t="s">
        <v>81</v>
      </c>
    </row>
    <row r="5" spans="1:60" x14ac:dyDescent="0.2">
      <c r="D5" s="146"/>
    </row>
    <row r="6" spans="1:60" ht="38.25" x14ac:dyDescent="0.2">
      <c r="A6" s="151" t="s">
        <v>82</v>
      </c>
      <c r="B6" s="153" t="s">
        <v>83</v>
      </c>
      <c r="C6" s="153" t="s">
        <v>84</v>
      </c>
      <c r="D6" s="152" t="s">
        <v>85</v>
      </c>
      <c r="E6" s="151" t="s">
        <v>86</v>
      </c>
      <c r="F6" s="150" t="s">
        <v>87</v>
      </c>
      <c r="G6" s="151" t="s">
        <v>29</v>
      </c>
      <c r="H6" s="154" t="s">
        <v>30</v>
      </c>
      <c r="I6" s="154" t="s">
        <v>88</v>
      </c>
      <c r="J6" s="154" t="s">
        <v>31</v>
      </c>
      <c r="K6" s="154" t="s">
        <v>89</v>
      </c>
      <c r="L6" s="154" t="s">
        <v>90</v>
      </c>
      <c r="M6" s="154" t="s">
        <v>91</v>
      </c>
      <c r="N6" s="154" t="s">
        <v>92</v>
      </c>
      <c r="O6" s="154" t="s">
        <v>93</v>
      </c>
      <c r="P6" s="154" t="s">
        <v>94</v>
      </c>
      <c r="Q6" s="154" t="s">
        <v>95</v>
      </c>
      <c r="R6" s="154" t="s">
        <v>96</v>
      </c>
      <c r="S6" s="154" t="s">
        <v>97</v>
      </c>
      <c r="T6" s="154" t="s">
        <v>98</v>
      </c>
      <c r="U6" s="154" t="s">
        <v>99</v>
      </c>
      <c r="V6" s="154" t="s">
        <v>100</v>
      </c>
      <c r="W6" s="154" t="s">
        <v>101</v>
      </c>
    </row>
    <row r="7" spans="1:60" hidden="1" x14ac:dyDescent="0.2">
      <c r="A7" s="5"/>
      <c r="B7" s="6"/>
      <c r="C7" s="6"/>
      <c r="D7" s="8"/>
      <c r="E7" s="156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</row>
    <row r="8" spans="1:60" x14ac:dyDescent="0.2">
      <c r="A8" s="170" t="s">
        <v>102</v>
      </c>
      <c r="B8" s="171" t="s">
        <v>52</v>
      </c>
      <c r="C8" s="193" t="s">
        <v>53</v>
      </c>
      <c r="D8" s="172"/>
      <c r="E8" s="173"/>
      <c r="F8" s="174"/>
      <c r="G8" s="174">
        <f>SUMIF(AG9:AG83,"&lt;&gt;NOR",G9:G83)</f>
        <v>0</v>
      </c>
      <c r="H8" s="174"/>
      <c r="I8" s="174">
        <f>SUM(I9:I83)</f>
        <v>0</v>
      </c>
      <c r="J8" s="174"/>
      <c r="K8" s="174">
        <f>SUM(K9:K83)</f>
        <v>0</v>
      </c>
      <c r="L8" s="174"/>
      <c r="M8" s="174">
        <f>SUM(M9:M83)</f>
        <v>0</v>
      </c>
      <c r="N8" s="174"/>
      <c r="O8" s="174">
        <f>SUM(O9:O83)</f>
        <v>4.9799999999999995</v>
      </c>
      <c r="P8" s="174"/>
      <c r="Q8" s="174">
        <f>SUM(Q9:Q83)</f>
        <v>21.65</v>
      </c>
      <c r="R8" s="174"/>
      <c r="S8" s="174"/>
      <c r="T8" s="175"/>
      <c r="U8" s="169"/>
      <c r="V8" s="169">
        <f>SUM(V9:V83)</f>
        <v>132.58999999999997</v>
      </c>
      <c r="W8" s="169"/>
      <c r="AG8" t="s">
        <v>103</v>
      </c>
    </row>
    <row r="9" spans="1:60" outlineLevel="1" x14ac:dyDescent="0.2">
      <c r="A9" s="176">
        <v>1</v>
      </c>
      <c r="B9" s="177" t="s">
        <v>104</v>
      </c>
      <c r="C9" s="194" t="s">
        <v>105</v>
      </c>
      <c r="D9" s="178" t="s">
        <v>106</v>
      </c>
      <c r="E9" s="179">
        <v>2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0.48</v>
      </c>
      <c r="Q9" s="181">
        <f>ROUND(E9*P9,2)</f>
        <v>0.96</v>
      </c>
      <c r="R9" s="181" t="s">
        <v>107</v>
      </c>
      <c r="S9" s="181" t="s">
        <v>108</v>
      </c>
      <c r="T9" s="182" t="s">
        <v>108</v>
      </c>
      <c r="U9" s="165">
        <v>0.30599999999999999</v>
      </c>
      <c r="V9" s="165">
        <f>ROUND(E9*U9,2)</f>
        <v>0.61</v>
      </c>
      <c r="W9" s="165"/>
      <c r="X9" s="155"/>
      <c r="Y9" s="155"/>
      <c r="Z9" s="155"/>
      <c r="AA9" s="155"/>
      <c r="AB9" s="155"/>
      <c r="AC9" s="155"/>
      <c r="AD9" s="155"/>
      <c r="AE9" s="155"/>
      <c r="AF9" s="155"/>
      <c r="AG9" s="155" t="s">
        <v>109</v>
      </c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</row>
    <row r="10" spans="1:60" outlineLevel="1" x14ac:dyDescent="0.2">
      <c r="A10" s="162"/>
      <c r="B10" s="163"/>
      <c r="C10" s="252" t="s">
        <v>110</v>
      </c>
      <c r="D10" s="253"/>
      <c r="E10" s="253"/>
      <c r="F10" s="253"/>
      <c r="G10" s="253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55"/>
      <c r="Y10" s="155"/>
      <c r="Z10" s="155"/>
      <c r="AA10" s="155"/>
      <c r="AB10" s="155"/>
      <c r="AC10" s="155"/>
      <c r="AD10" s="155"/>
      <c r="AE10" s="155"/>
      <c r="AF10" s="155"/>
      <c r="AG10" s="155" t="s">
        <v>111</v>
      </c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</row>
    <row r="11" spans="1:60" outlineLevel="1" x14ac:dyDescent="0.2">
      <c r="A11" s="162"/>
      <c r="B11" s="163"/>
      <c r="C11" s="195" t="s">
        <v>112</v>
      </c>
      <c r="D11" s="167"/>
      <c r="E11" s="168">
        <v>2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55"/>
      <c r="Y11" s="155"/>
      <c r="Z11" s="155"/>
      <c r="AA11" s="155"/>
      <c r="AB11" s="155"/>
      <c r="AC11" s="155"/>
      <c r="AD11" s="155"/>
      <c r="AE11" s="155"/>
      <c r="AF11" s="155"/>
      <c r="AG11" s="155" t="s">
        <v>113</v>
      </c>
      <c r="AH11" s="155">
        <v>0</v>
      </c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</row>
    <row r="12" spans="1:60" ht="22.5" outlineLevel="1" x14ac:dyDescent="0.2">
      <c r="A12" s="176">
        <v>2</v>
      </c>
      <c r="B12" s="177" t="s">
        <v>114</v>
      </c>
      <c r="C12" s="194" t="s">
        <v>115</v>
      </c>
      <c r="D12" s="178" t="s">
        <v>106</v>
      </c>
      <c r="E12" s="179">
        <v>25.631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21</v>
      </c>
      <c r="M12" s="181">
        <f>G12*(1+L12/100)</f>
        <v>0</v>
      </c>
      <c r="N12" s="181">
        <v>0</v>
      </c>
      <c r="O12" s="181">
        <f>ROUND(E12*N12,2)</f>
        <v>0</v>
      </c>
      <c r="P12" s="181">
        <v>0.13800000000000001</v>
      </c>
      <c r="Q12" s="181">
        <f>ROUND(E12*P12,2)</f>
        <v>3.54</v>
      </c>
      <c r="R12" s="181" t="s">
        <v>107</v>
      </c>
      <c r="S12" s="181" t="s">
        <v>108</v>
      </c>
      <c r="T12" s="182" t="s">
        <v>108</v>
      </c>
      <c r="U12" s="165">
        <v>0.16</v>
      </c>
      <c r="V12" s="165">
        <f>ROUND(E12*U12,2)</f>
        <v>4.0999999999999996</v>
      </c>
      <c r="W12" s="165"/>
      <c r="X12" s="155"/>
      <c r="Y12" s="155"/>
      <c r="Z12" s="155"/>
      <c r="AA12" s="155"/>
      <c r="AB12" s="155"/>
      <c r="AC12" s="155"/>
      <c r="AD12" s="155"/>
      <c r="AE12" s="155"/>
      <c r="AF12" s="155"/>
      <c r="AG12" s="155" t="s">
        <v>109</v>
      </c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</row>
    <row r="13" spans="1:60" outlineLevel="1" x14ac:dyDescent="0.2">
      <c r="A13" s="162"/>
      <c r="B13" s="163"/>
      <c r="C13" s="252" t="s">
        <v>116</v>
      </c>
      <c r="D13" s="253"/>
      <c r="E13" s="253"/>
      <c r="F13" s="253"/>
      <c r="G13" s="253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55"/>
      <c r="Y13" s="155"/>
      <c r="Z13" s="155"/>
      <c r="AA13" s="155"/>
      <c r="AB13" s="155"/>
      <c r="AC13" s="155"/>
      <c r="AD13" s="155"/>
      <c r="AE13" s="155"/>
      <c r="AF13" s="155"/>
      <c r="AG13" s="155" t="s">
        <v>111</v>
      </c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</row>
    <row r="14" spans="1:60" outlineLevel="1" x14ac:dyDescent="0.2">
      <c r="A14" s="162"/>
      <c r="B14" s="163"/>
      <c r="C14" s="195" t="s">
        <v>117</v>
      </c>
      <c r="D14" s="167"/>
      <c r="E14" s="168">
        <v>25.63</v>
      </c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55"/>
      <c r="Y14" s="155"/>
      <c r="Z14" s="155"/>
      <c r="AA14" s="155"/>
      <c r="AB14" s="155"/>
      <c r="AC14" s="155"/>
      <c r="AD14" s="155"/>
      <c r="AE14" s="155"/>
      <c r="AF14" s="155"/>
      <c r="AG14" s="155" t="s">
        <v>113</v>
      </c>
      <c r="AH14" s="155">
        <v>0</v>
      </c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</row>
    <row r="15" spans="1:60" ht="22.5" outlineLevel="1" x14ac:dyDescent="0.2">
      <c r="A15" s="176">
        <v>3</v>
      </c>
      <c r="B15" s="177" t="s">
        <v>118</v>
      </c>
      <c r="C15" s="194" t="s">
        <v>119</v>
      </c>
      <c r="D15" s="178" t="s">
        <v>106</v>
      </c>
      <c r="E15" s="179">
        <v>2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21</v>
      </c>
      <c r="M15" s="181">
        <f>G15*(1+L15/100)</f>
        <v>0</v>
      </c>
      <c r="N15" s="181">
        <v>0</v>
      </c>
      <c r="O15" s="181">
        <f>ROUND(E15*N15,2)</f>
        <v>0</v>
      </c>
      <c r="P15" s="181">
        <v>0.22500000000000001</v>
      </c>
      <c r="Q15" s="181">
        <f>ROUND(E15*P15,2)</f>
        <v>0.45</v>
      </c>
      <c r="R15" s="181" t="s">
        <v>107</v>
      </c>
      <c r="S15" s="181" t="s">
        <v>108</v>
      </c>
      <c r="T15" s="182" t="s">
        <v>108</v>
      </c>
      <c r="U15" s="165">
        <v>0.14199999999999999</v>
      </c>
      <c r="V15" s="165">
        <f>ROUND(E15*U15,2)</f>
        <v>0.28000000000000003</v>
      </c>
      <c r="W15" s="165"/>
      <c r="X15" s="155"/>
      <c r="Y15" s="155"/>
      <c r="Z15" s="155"/>
      <c r="AA15" s="155"/>
      <c r="AB15" s="155"/>
      <c r="AC15" s="155"/>
      <c r="AD15" s="155"/>
      <c r="AE15" s="155"/>
      <c r="AF15" s="155"/>
      <c r="AG15" s="155" t="s">
        <v>109</v>
      </c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</row>
    <row r="16" spans="1:60" outlineLevel="1" x14ac:dyDescent="0.2">
      <c r="A16" s="162"/>
      <c r="B16" s="163"/>
      <c r="C16" s="252" t="s">
        <v>116</v>
      </c>
      <c r="D16" s="253"/>
      <c r="E16" s="253"/>
      <c r="F16" s="253"/>
      <c r="G16" s="253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55"/>
      <c r="Y16" s="155"/>
      <c r="Z16" s="155"/>
      <c r="AA16" s="155"/>
      <c r="AB16" s="155"/>
      <c r="AC16" s="155"/>
      <c r="AD16" s="155"/>
      <c r="AE16" s="155"/>
      <c r="AF16" s="155"/>
      <c r="AG16" s="155" t="s">
        <v>111</v>
      </c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</row>
    <row r="17" spans="1:60" outlineLevel="1" x14ac:dyDescent="0.2">
      <c r="A17" s="162"/>
      <c r="B17" s="163"/>
      <c r="C17" s="195" t="s">
        <v>120</v>
      </c>
      <c r="D17" s="167"/>
      <c r="E17" s="168">
        <v>2</v>
      </c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55"/>
      <c r="Y17" s="155"/>
      <c r="Z17" s="155"/>
      <c r="AA17" s="155"/>
      <c r="AB17" s="155"/>
      <c r="AC17" s="155"/>
      <c r="AD17" s="155"/>
      <c r="AE17" s="155"/>
      <c r="AF17" s="155"/>
      <c r="AG17" s="155" t="s">
        <v>113</v>
      </c>
      <c r="AH17" s="155">
        <v>0</v>
      </c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</row>
    <row r="18" spans="1:60" ht="22.5" outlineLevel="1" x14ac:dyDescent="0.2">
      <c r="A18" s="176">
        <v>4</v>
      </c>
      <c r="B18" s="177" t="s">
        <v>121</v>
      </c>
      <c r="C18" s="194" t="s">
        <v>122</v>
      </c>
      <c r="D18" s="178" t="s">
        <v>106</v>
      </c>
      <c r="E18" s="179">
        <v>25.631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21</v>
      </c>
      <c r="M18" s="181">
        <f>G18*(1+L18/100)</f>
        <v>0</v>
      </c>
      <c r="N18" s="181">
        <v>0</v>
      </c>
      <c r="O18" s="181">
        <f>ROUND(E18*N18,2)</f>
        <v>0</v>
      </c>
      <c r="P18" s="181">
        <v>0.33</v>
      </c>
      <c r="Q18" s="181">
        <f>ROUND(E18*P18,2)</f>
        <v>8.4600000000000009</v>
      </c>
      <c r="R18" s="181" t="s">
        <v>107</v>
      </c>
      <c r="S18" s="181" t="s">
        <v>108</v>
      </c>
      <c r="T18" s="182" t="s">
        <v>108</v>
      </c>
      <c r="U18" s="165">
        <v>0.3135</v>
      </c>
      <c r="V18" s="165">
        <f>ROUND(E18*U18,2)</f>
        <v>8.0399999999999991</v>
      </c>
      <c r="W18" s="165"/>
      <c r="X18" s="155"/>
      <c r="Y18" s="155"/>
      <c r="Z18" s="155"/>
      <c r="AA18" s="155"/>
      <c r="AB18" s="155"/>
      <c r="AC18" s="155"/>
      <c r="AD18" s="155"/>
      <c r="AE18" s="155"/>
      <c r="AF18" s="155"/>
      <c r="AG18" s="155" t="s">
        <v>109</v>
      </c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</row>
    <row r="19" spans="1:60" outlineLevel="1" x14ac:dyDescent="0.2">
      <c r="A19" s="162"/>
      <c r="B19" s="163"/>
      <c r="C19" s="195" t="s">
        <v>123</v>
      </c>
      <c r="D19" s="167"/>
      <c r="E19" s="168">
        <v>25.63</v>
      </c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55"/>
      <c r="Y19" s="155"/>
      <c r="Z19" s="155"/>
      <c r="AA19" s="155"/>
      <c r="AB19" s="155"/>
      <c r="AC19" s="155"/>
      <c r="AD19" s="155"/>
      <c r="AE19" s="155"/>
      <c r="AF19" s="155"/>
      <c r="AG19" s="155" t="s">
        <v>113</v>
      </c>
      <c r="AH19" s="155">
        <v>0</v>
      </c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</row>
    <row r="20" spans="1:60" ht="22.5" outlineLevel="1" x14ac:dyDescent="0.2">
      <c r="A20" s="176">
        <v>5</v>
      </c>
      <c r="B20" s="177" t="s">
        <v>124</v>
      </c>
      <c r="C20" s="194" t="s">
        <v>125</v>
      </c>
      <c r="D20" s="178" t="s">
        <v>106</v>
      </c>
      <c r="E20" s="179">
        <v>1.6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21</v>
      </c>
      <c r="M20" s="181">
        <f>G20*(1+L20/100)</f>
        <v>0</v>
      </c>
      <c r="N20" s="181">
        <v>0</v>
      </c>
      <c r="O20" s="181">
        <f>ROUND(E20*N20,2)</f>
        <v>0</v>
      </c>
      <c r="P20" s="181">
        <v>0.36</v>
      </c>
      <c r="Q20" s="181">
        <f>ROUND(E20*P20,2)</f>
        <v>0.57999999999999996</v>
      </c>
      <c r="R20" s="181" t="s">
        <v>107</v>
      </c>
      <c r="S20" s="181" t="s">
        <v>108</v>
      </c>
      <c r="T20" s="182" t="s">
        <v>108</v>
      </c>
      <c r="U20" s="165">
        <v>1.2270000000000001</v>
      </c>
      <c r="V20" s="165">
        <f>ROUND(E20*U20,2)</f>
        <v>1.96</v>
      </c>
      <c r="W20" s="165"/>
      <c r="X20" s="155"/>
      <c r="Y20" s="155"/>
      <c r="Z20" s="155"/>
      <c r="AA20" s="155"/>
      <c r="AB20" s="155"/>
      <c r="AC20" s="155"/>
      <c r="AD20" s="155"/>
      <c r="AE20" s="155"/>
      <c r="AF20" s="155"/>
      <c r="AG20" s="155" t="s">
        <v>109</v>
      </c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</row>
    <row r="21" spans="1:60" outlineLevel="1" x14ac:dyDescent="0.2">
      <c r="A21" s="162"/>
      <c r="B21" s="163"/>
      <c r="C21" s="195" t="s">
        <v>126</v>
      </c>
      <c r="D21" s="167"/>
      <c r="E21" s="168">
        <v>1.6</v>
      </c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55"/>
      <c r="Y21" s="155"/>
      <c r="Z21" s="155"/>
      <c r="AA21" s="155"/>
      <c r="AB21" s="155"/>
      <c r="AC21" s="155"/>
      <c r="AD21" s="155"/>
      <c r="AE21" s="155"/>
      <c r="AF21" s="155"/>
      <c r="AG21" s="155" t="s">
        <v>113</v>
      </c>
      <c r="AH21" s="155">
        <v>0</v>
      </c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</row>
    <row r="22" spans="1:60" outlineLevel="1" x14ac:dyDescent="0.2">
      <c r="A22" s="176">
        <v>6</v>
      </c>
      <c r="B22" s="177" t="s">
        <v>127</v>
      </c>
      <c r="C22" s="194" t="s">
        <v>128</v>
      </c>
      <c r="D22" s="178" t="s">
        <v>129</v>
      </c>
      <c r="E22" s="179">
        <v>34.799999999999997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21</v>
      </c>
      <c r="M22" s="181">
        <f>G22*(1+L22/100)</f>
        <v>0</v>
      </c>
      <c r="N22" s="181">
        <v>0</v>
      </c>
      <c r="O22" s="181">
        <f>ROUND(E22*N22,2)</f>
        <v>0</v>
      </c>
      <c r="P22" s="181">
        <v>0.22</v>
      </c>
      <c r="Q22" s="181">
        <f>ROUND(E22*P22,2)</f>
        <v>7.66</v>
      </c>
      <c r="R22" s="181" t="s">
        <v>107</v>
      </c>
      <c r="S22" s="181" t="s">
        <v>108</v>
      </c>
      <c r="T22" s="182" t="s">
        <v>108</v>
      </c>
      <c r="U22" s="165">
        <v>0.14299999999999999</v>
      </c>
      <c r="V22" s="165">
        <f>ROUND(E22*U22,2)</f>
        <v>4.9800000000000004</v>
      </c>
      <c r="W22" s="165"/>
      <c r="X22" s="155"/>
      <c r="Y22" s="155"/>
      <c r="Z22" s="155"/>
      <c r="AA22" s="155"/>
      <c r="AB22" s="155"/>
      <c r="AC22" s="155"/>
      <c r="AD22" s="155"/>
      <c r="AE22" s="155"/>
      <c r="AF22" s="155"/>
      <c r="AG22" s="155" t="s">
        <v>109</v>
      </c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</row>
    <row r="23" spans="1:60" outlineLevel="1" x14ac:dyDescent="0.2">
      <c r="A23" s="162"/>
      <c r="B23" s="163"/>
      <c r="C23" s="252" t="s">
        <v>130</v>
      </c>
      <c r="D23" s="253"/>
      <c r="E23" s="253"/>
      <c r="F23" s="253"/>
      <c r="G23" s="253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55"/>
      <c r="Y23" s="155"/>
      <c r="Z23" s="155"/>
      <c r="AA23" s="155"/>
      <c r="AB23" s="155"/>
      <c r="AC23" s="155"/>
      <c r="AD23" s="155"/>
      <c r="AE23" s="155"/>
      <c r="AF23" s="155"/>
      <c r="AG23" s="155" t="s">
        <v>111</v>
      </c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</row>
    <row r="24" spans="1:60" outlineLevel="1" x14ac:dyDescent="0.2">
      <c r="A24" s="162"/>
      <c r="B24" s="163"/>
      <c r="C24" s="195" t="s">
        <v>131</v>
      </c>
      <c r="D24" s="167"/>
      <c r="E24" s="168">
        <v>34.799999999999997</v>
      </c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55"/>
      <c r="Y24" s="155"/>
      <c r="Z24" s="155"/>
      <c r="AA24" s="155"/>
      <c r="AB24" s="155"/>
      <c r="AC24" s="155"/>
      <c r="AD24" s="155"/>
      <c r="AE24" s="155"/>
      <c r="AF24" s="155"/>
      <c r="AG24" s="155" t="s">
        <v>113</v>
      </c>
      <c r="AH24" s="155">
        <v>0</v>
      </c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</row>
    <row r="25" spans="1:60" outlineLevel="1" x14ac:dyDescent="0.2">
      <c r="A25" s="176">
        <v>7</v>
      </c>
      <c r="B25" s="177" t="s">
        <v>132</v>
      </c>
      <c r="C25" s="194" t="s">
        <v>133</v>
      </c>
      <c r="D25" s="178" t="s">
        <v>134</v>
      </c>
      <c r="E25" s="179">
        <v>14.4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21</v>
      </c>
      <c r="M25" s="181">
        <f>G25*(1+L25/100)</f>
        <v>0</v>
      </c>
      <c r="N25" s="181">
        <v>0</v>
      </c>
      <c r="O25" s="181">
        <f>ROUND(E25*N25,2)</f>
        <v>0</v>
      </c>
      <c r="P25" s="181">
        <v>0</v>
      </c>
      <c r="Q25" s="181">
        <f>ROUND(E25*P25,2)</f>
        <v>0</v>
      </c>
      <c r="R25" s="181" t="s">
        <v>135</v>
      </c>
      <c r="S25" s="181" t="s">
        <v>108</v>
      </c>
      <c r="T25" s="182" t="s">
        <v>108</v>
      </c>
      <c r="U25" s="165">
        <v>0.626</v>
      </c>
      <c r="V25" s="165">
        <f>ROUND(E25*U25,2)</f>
        <v>9.01</v>
      </c>
      <c r="W25" s="165"/>
      <c r="X25" s="155"/>
      <c r="Y25" s="155"/>
      <c r="Z25" s="155"/>
      <c r="AA25" s="155"/>
      <c r="AB25" s="155"/>
      <c r="AC25" s="155"/>
      <c r="AD25" s="155"/>
      <c r="AE25" s="155"/>
      <c r="AF25" s="155"/>
      <c r="AG25" s="155" t="s">
        <v>109</v>
      </c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</row>
    <row r="26" spans="1:60" outlineLevel="1" x14ac:dyDescent="0.2">
      <c r="A26" s="162"/>
      <c r="B26" s="163"/>
      <c r="C26" s="252" t="s">
        <v>136</v>
      </c>
      <c r="D26" s="253"/>
      <c r="E26" s="253"/>
      <c r="F26" s="253"/>
      <c r="G26" s="253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55"/>
      <c r="Y26" s="155"/>
      <c r="Z26" s="155"/>
      <c r="AA26" s="155"/>
      <c r="AB26" s="155"/>
      <c r="AC26" s="155"/>
      <c r="AD26" s="155"/>
      <c r="AE26" s="155"/>
      <c r="AF26" s="155"/>
      <c r="AG26" s="155" t="s">
        <v>111</v>
      </c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</row>
    <row r="27" spans="1:60" outlineLevel="1" x14ac:dyDescent="0.2">
      <c r="A27" s="162"/>
      <c r="B27" s="163"/>
      <c r="C27" s="195" t="s">
        <v>137</v>
      </c>
      <c r="D27" s="167"/>
      <c r="E27" s="168">
        <v>14.4</v>
      </c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55"/>
      <c r="Y27" s="155"/>
      <c r="Z27" s="155"/>
      <c r="AA27" s="155"/>
      <c r="AB27" s="155"/>
      <c r="AC27" s="155"/>
      <c r="AD27" s="155"/>
      <c r="AE27" s="155"/>
      <c r="AF27" s="155"/>
      <c r="AG27" s="155" t="s">
        <v>113</v>
      </c>
      <c r="AH27" s="155">
        <v>0</v>
      </c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</row>
    <row r="28" spans="1:60" ht="22.5" outlineLevel="1" x14ac:dyDescent="0.2">
      <c r="A28" s="176">
        <v>8</v>
      </c>
      <c r="B28" s="177" t="s">
        <v>138</v>
      </c>
      <c r="C28" s="194" t="s">
        <v>139</v>
      </c>
      <c r="D28" s="178" t="s">
        <v>134</v>
      </c>
      <c r="E28" s="179">
        <v>14.4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21</v>
      </c>
      <c r="M28" s="181">
        <f>G28*(1+L28/100)</f>
        <v>0</v>
      </c>
      <c r="N28" s="181">
        <v>0</v>
      </c>
      <c r="O28" s="181">
        <f>ROUND(E28*N28,2)</f>
        <v>0</v>
      </c>
      <c r="P28" s="181">
        <v>0</v>
      </c>
      <c r="Q28" s="181">
        <f>ROUND(E28*P28,2)</f>
        <v>0</v>
      </c>
      <c r="R28" s="181" t="s">
        <v>135</v>
      </c>
      <c r="S28" s="181" t="s">
        <v>108</v>
      </c>
      <c r="T28" s="182" t="s">
        <v>108</v>
      </c>
      <c r="U28" s="165">
        <v>8.1000000000000003E-2</v>
      </c>
      <c r="V28" s="165">
        <f>ROUND(E28*U28,2)</f>
        <v>1.17</v>
      </c>
      <c r="W28" s="165"/>
      <c r="X28" s="155"/>
      <c r="Y28" s="155"/>
      <c r="Z28" s="155"/>
      <c r="AA28" s="155"/>
      <c r="AB28" s="155"/>
      <c r="AC28" s="155"/>
      <c r="AD28" s="155"/>
      <c r="AE28" s="155"/>
      <c r="AF28" s="155"/>
      <c r="AG28" s="155" t="s">
        <v>109</v>
      </c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</row>
    <row r="29" spans="1:60" outlineLevel="1" x14ac:dyDescent="0.2">
      <c r="A29" s="162"/>
      <c r="B29" s="163"/>
      <c r="C29" s="252" t="s">
        <v>136</v>
      </c>
      <c r="D29" s="253"/>
      <c r="E29" s="253"/>
      <c r="F29" s="253"/>
      <c r="G29" s="253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55"/>
      <c r="Y29" s="155"/>
      <c r="Z29" s="155"/>
      <c r="AA29" s="155"/>
      <c r="AB29" s="155"/>
      <c r="AC29" s="155"/>
      <c r="AD29" s="155"/>
      <c r="AE29" s="155"/>
      <c r="AF29" s="155"/>
      <c r="AG29" s="155" t="s">
        <v>111</v>
      </c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</row>
    <row r="30" spans="1:60" outlineLevel="1" x14ac:dyDescent="0.2">
      <c r="A30" s="162"/>
      <c r="B30" s="163"/>
      <c r="C30" s="195" t="s">
        <v>140</v>
      </c>
      <c r="D30" s="167"/>
      <c r="E30" s="168">
        <v>14.4</v>
      </c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55"/>
      <c r="Y30" s="155"/>
      <c r="Z30" s="155"/>
      <c r="AA30" s="155"/>
      <c r="AB30" s="155"/>
      <c r="AC30" s="155"/>
      <c r="AD30" s="155"/>
      <c r="AE30" s="155"/>
      <c r="AF30" s="155"/>
      <c r="AG30" s="155" t="s">
        <v>113</v>
      </c>
      <c r="AH30" s="155">
        <v>0</v>
      </c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</row>
    <row r="31" spans="1:60" outlineLevel="1" x14ac:dyDescent="0.2">
      <c r="A31" s="176">
        <v>9</v>
      </c>
      <c r="B31" s="177" t="s">
        <v>141</v>
      </c>
      <c r="C31" s="194" t="s">
        <v>142</v>
      </c>
      <c r="D31" s="178" t="s">
        <v>134</v>
      </c>
      <c r="E31" s="179">
        <v>11.644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21</v>
      </c>
      <c r="M31" s="181">
        <f>G31*(1+L31/100)</f>
        <v>0</v>
      </c>
      <c r="N31" s="181">
        <v>0</v>
      </c>
      <c r="O31" s="181">
        <f>ROUND(E31*N31,2)</f>
        <v>0</v>
      </c>
      <c r="P31" s="181">
        <v>0</v>
      </c>
      <c r="Q31" s="181">
        <f>ROUND(E31*P31,2)</f>
        <v>0</v>
      </c>
      <c r="R31" s="181" t="s">
        <v>135</v>
      </c>
      <c r="S31" s="181" t="s">
        <v>108</v>
      </c>
      <c r="T31" s="182" t="s">
        <v>108</v>
      </c>
      <c r="U31" s="165">
        <v>4.6550000000000002</v>
      </c>
      <c r="V31" s="165">
        <f>ROUND(E31*U31,2)</f>
        <v>54.2</v>
      </c>
      <c r="W31" s="165"/>
      <c r="X31" s="155"/>
      <c r="Y31" s="155"/>
      <c r="Z31" s="155"/>
      <c r="AA31" s="155"/>
      <c r="AB31" s="155"/>
      <c r="AC31" s="155"/>
      <c r="AD31" s="155"/>
      <c r="AE31" s="155"/>
      <c r="AF31" s="155"/>
      <c r="AG31" s="155" t="s">
        <v>109</v>
      </c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</row>
    <row r="32" spans="1:60" outlineLevel="1" x14ac:dyDescent="0.2">
      <c r="A32" s="162"/>
      <c r="B32" s="163"/>
      <c r="C32" s="252" t="s">
        <v>143</v>
      </c>
      <c r="D32" s="253"/>
      <c r="E32" s="253"/>
      <c r="F32" s="253"/>
      <c r="G32" s="253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55"/>
      <c r="Y32" s="155"/>
      <c r="Z32" s="155"/>
      <c r="AA32" s="155"/>
      <c r="AB32" s="155"/>
      <c r="AC32" s="155"/>
      <c r="AD32" s="155"/>
      <c r="AE32" s="155"/>
      <c r="AF32" s="155"/>
      <c r="AG32" s="155" t="s">
        <v>111</v>
      </c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</row>
    <row r="33" spans="1:60" ht="22.5" outlineLevel="1" x14ac:dyDescent="0.2">
      <c r="A33" s="162"/>
      <c r="B33" s="163"/>
      <c r="C33" s="195" t="s">
        <v>144</v>
      </c>
      <c r="D33" s="167"/>
      <c r="E33" s="168">
        <v>0.99</v>
      </c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55"/>
      <c r="Y33" s="155"/>
      <c r="Z33" s="155"/>
      <c r="AA33" s="155"/>
      <c r="AB33" s="155"/>
      <c r="AC33" s="155"/>
      <c r="AD33" s="155"/>
      <c r="AE33" s="155"/>
      <c r="AF33" s="155"/>
      <c r="AG33" s="155" t="s">
        <v>113</v>
      </c>
      <c r="AH33" s="155">
        <v>0</v>
      </c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</row>
    <row r="34" spans="1:60" outlineLevel="1" x14ac:dyDescent="0.2">
      <c r="A34" s="162"/>
      <c r="B34" s="163"/>
      <c r="C34" s="195" t="s">
        <v>145</v>
      </c>
      <c r="D34" s="167"/>
      <c r="E34" s="168">
        <v>2.36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55"/>
      <c r="Y34" s="155"/>
      <c r="Z34" s="155"/>
      <c r="AA34" s="155"/>
      <c r="AB34" s="155"/>
      <c r="AC34" s="155"/>
      <c r="AD34" s="155"/>
      <c r="AE34" s="155"/>
      <c r="AF34" s="155"/>
      <c r="AG34" s="155" t="s">
        <v>113</v>
      </c>
      <c r="AH34" s="155">
        <v>0</v>
      </c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</row>
    <row r="35" spans="1:60" outlineLevel="1" x14ac:dyDescent="0.2">
      <c r="A35" s="162"/>
      <c r="B35" s="163"/>
      <c r="C35" s="195" t="s">
        <v>146</v>
      </c>
      <c r="D35" s="167"/>
      <c r="E35" s="168">
        <v>3.08</v>
      </c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55"/>
      <c r="Y35" s="155"/>
      <c r="Z35" s="155"/>
      <c r="AA35" s="155"/>
      <c r="AB35" s="155"/>
      <c r="AC35" s="155"/>
      <c r="AD35" s="155"/>
      <c r="AE35" s="155"/>
      <c r="AF35" s="155"/>
      <c r="AG35" s="155" t="s">
        <v>113</v>
      </c>
      <c r="AH35" s="155">
        <v>0</v>
      </c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</row>
    <row r="36" spans="1:60" outlineLevel="1" x14ac:dyDescent="0.2">
      <c r="A36" s="162"/>
      <c r="B36" s="163"/>
      <c r="C36" s="195" t="s">
        <v>147</v>
      </c>
      <c r="D36" s="167"/>
      <c r="E36" s="168">
        <v>5.22</v>
      </c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55"/>
      <c r="Y36" s="155"/>
      <c r="Z36" s="155"/>
      <c r="AA36" s="155"/>
      <c r="AB36" s="155"/>
      <c r="AC36" s="155"/>
      <c r="AD36" s="155"/>
      <c r="AE36" s="155"/>
      <c r="AF36" s="155"/>
      <c r="AG36" s="155" t="s">
        <v>113</v>
      </c>
      <c r="AH36" s="155">
        <v>0</v>
      </c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</row>
    <row r="37" spans="1:60" ht="22.5" outlineLevel="1" x14ac:dyDescent="0.2">
      <c r="A37" s="176">
        <v>10</v>
      </c>
      <c r="B37" s="177" t="s">
        <v>148</v>
      </c>
      <c r="C37" s="194" t="s">
        <v>149</v>
      </c>
      <c r="D37" s="178" t="s">
        <v>134</v>
      </c>
      <c r="E37" s="179">
        <v>0.4</v>
      </c>
      <c r="F37" s="180"/>
      <c r="G37" s="181">
        <f>ROUND(E37*F37,2)</f>
        <v>0</v>
      </c>
      <c r="H37" s="180"/>
      <c r="I37" s="181">
        <f>ROUND(E37*H37,2)</f>
        <v>0</v>
      </c>
      <c r="J37" s="180"/>
      <c r="K37" s="181">
        <f>ROUND(E37*J37,2)</f>
        <v>0</v>
      </c>
      <c r="L37" s="181">
        <v>21</v>
      </c>
      <c r="M37" s="181">
        <f>G37*(1+L37/100)</f>
        <v>0</v>
      </c>
      <c r="N37" s="181">
        <v>0</v>
      </c>
      <c r="O37" s="181">
        <f>ROUND(E37*N37,2)</f>
        <v>0</v>
      </c>
      <c r="P37" s="181">
        <v>0</v>
      </c>
      <c r="Q37" s="181">
        <f>ROUND(E37*P37,2)</f>
        <v>0</v>
      </c>
      <c r="R37" s="181" t="s">
        <v>135</v>
      </c>
      <c r="S37" s="181" t="s">
        <v>108</v>
      </c>
      <c r="T37" s="182" t="s">
        <v>108</v>
      </c>
      <c r="U37" s="165">
        <v>0.20200000000000001</v>
      </c>
      <c r="V37" s="165">
        <f>ROUND(E37*U37,2)</f>
        <v>0.08</v>
      </c>
      <c r="W37" s="165"/>
      <c r="X37" s="155"/>
      <c r="Y37" s="155"/>
      <c r="Z37" s="155"/>
      <c r="AA37" s="155"/>
      <c r="AB37" s="155"/>
      <c r="AC37" s="155"/>
      <c r="AD37" s="155"/>
      <c r="AE37" s="155"/>
      <c r="AF37" s="155"/>
      <c r="AG37" s="155" t="s">
        <v>109</v>
      </c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</row>
    <row r="38" spans="1:60" outlineLevel="1" x14ac:dyDescent="0.2">
      <c r="A38" s="162"/>
      <c r="B38" s="163"/>
      <c r="C38" s="252" t="s">
        <v>150</v>
      </c>
      <c r="D38" s="253"/>
      <c r="E38" s="253"/>
      <c r="F38" s="253"/>
      <c r="G38" s="253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55"/>
      <c r="Y38" s="155"/>
      <c r="Z38" s="155"/>
      <c r="AA38" s="155"/>
      <c r="AB38" s="155"/>
      <c r="AC38" s="155"/>
      <c r="AD38" s="155"/>
      <c r="AE38" s="155"/>
      <c r="AF38" s="155"/>
      <c r="AG38" s="155" t="s">
        <v>111</v>
      </c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</row>
    <row r="39" spans="1:60" outlineLevel="1" x14ac:dyDescent="0.2">
      <c r="A39" s="162"/>
      <c r="B39" s="163"/>
      <c r="C39" s="250" t="s">
        <v>151</v>
      </c>
      <c r="D39" s="251"/>
      <c r="E39" s="251"/>
      <c r="F39" s="251"/>
      <c r="G39" s="251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55"/>
      <c r="Y39" s="155"/>
      <c r="Z39" s="155"/>
      <c r="AA39" s="155"/>
      <c r="AB39" s="155"/>
      <c r="AC39" s="155"/>
      <c r="AD39" s="155"/>
      <c r="AE39" s="155"/>
      <c r="AF39" s="155"/>
      <c r="AG39" s="155" t="s">
        <v>152</v>
      </c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</row>
    <row r="40" spans="1:60" outlineLevel="1" x14ac:dyDescent="0.2">
      <c r="A40" s="162"/>
      <c r="B40" s="163"/>
      <c r="C40" s="195" t="s">
        <v>153</v>
      </c>
      <c r="D40" s="167"/>
      <c r="E40" s="168">
        <v>0.4</v>
      </c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55"/>
      <c r="Y40" s="155"/>
      <c r="Z40" s="155"/>
      <c r="AA40" s="155"/>
      <c r="AB40" s="155"/>
      <c r="AC40" s="155"/>
      <c r="AD40" s="155"/>
      <c r="AE40" s="155"/>
      <c r="AF40" s="155"/>
      <c r="AG40" s="155" t="s">
        <v>113</v>
      </c>
      <c r="AH40" s="155">
        <v>0</v>
      </c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</row>
    <row r="41" spans="1:60" outlineLevel="1" x14ac:dyDescent="0.2">
      <c r="A41" s="176">
        <v>11</v>
      </c>
      <c r="B41" s="177" t="s">
        <v>154</v>
      </c>
      <c r="C41" s="194" t="s">
        <v>155</v>
      </c>
      <c r="D41" s="178" t="s">
        <v>156</v>
      </c>
      <c r="E41" s="179">
        <v>0.8</v>
      </c>
      <c r="F41" s="180"/>
      <c r="G41" s="181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21</v>
      </c>
      <c r="M41" s="181">
        <f>G41*(1+L41/100)</f>
        <v>0</v>
      </c>
      <c r="N41" s="181">
        <v>1</v>
      </c>
      <c r="O41" s="181">
        <f>ROUND(E41*N41,2)</f>
        <v>0.8</v>
      </c>
      <c r="P41" s="181">
        <v>0</v>
      </c>
      <c r="Q41" s="181">
        <f>ROUND(E41*P41,2)</f>
        <v>0</v>
      </c>
      <c r="R41" s="181" t="s">
        <v>157</v>
      </c>
      <c r="S41" s="181" t="s">
        <v>108</v>
      </c>
      <c r="T41" s="182" t="s">
        <v>108</v>
      </c>
      <c r="U41" s="165">
        <v>0</v>
      </c>
      <c r="V41" s="165">
        <f>ROUND(E41*U41,2)</f>
        <v>0</v>
      </c>
      <c r="W41" s="165"/>
      <c r="X41" s="155"/>
      <c r="Y41" s="155"/>
      <c r="Z41" s="155"/>
      <c r="AA41" s="155"/>
      <c r="AB41" s="155"/>
      <c r="AC41" s="155"/>
      <c r="AD41" s="155"/>
      <c r="AE41" s="155"/>
      <c r="AF41" s="155"/>
      <c r="AG41" s="155" t="s">
        <v>158</v>
      </c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</row>
    <row r="42" spans="1:60" outlineLevel="1" x14ac:dyDescent="0.2">
      <c r="A42" s="162"/>
      <c r="B42" s="163"/>
      <c r="C42" s="195" t="s">
        <v>159</v>
      </c>
      <c r="D42" s="167"/>
      <c r="E42" s="168">
        <v>0.8</v>
      </c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55"/>
      <c r="Y42" s="155"/>
      <c r="Z42" s="155"/>
      <c r="AA42" s="155"/>
      <c r="AB42" s="155"/>
      <c r="AC42" s="155"/>
      <c r="AD42" s="155"/>
      <c r="AE42" s="155"/>
      <c r="AF42" s="155"/>
      <c r="AG42" s="155" t="s">
        <v>113</v>
      </c>
      <c r="AH42" s="155">
        <v>0</v>
      </c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</row>
    <row r="43" spans="1:60" ht="22.5" outlineLevel="1" x14ac:dyDescent="0.2">
      <c r="A43" s="176">
        <v>12</v>
      </c>
      <c r="B43" s="177" t="s">
        <v>160</v>
      </c>
      <c r="C43" s="194" t="s">
        <v>161</v>
      </c>
      <c r="D43" s="178" t="s">
        <v>134</v>
      </c>
      <c r="E43" s="179">
        <v>0.98799999999999999</v>
      </c>
      <c r="F43" s="180"/>
      <c r="G43" s="181">
        <f>ROUND(E43*F43,2)</f>
        <v>0</v>
      </c>
      <c r="H43" s="180"/>
      <c r="I43" s="181">
        <f>ROUND(E43*H43,2)</f>
        <v>0</v>
      </c>
      <c r="J43" s="180"/>
      <c r="K43" s="181">
        <f>ROUND(E43*J43,2)</f>
        <v>0</v>
      </c>
      <c r="L43" s="181">
        <v>21</v>
      </c>
      <c r="M43" s="181">
        <f>G43*(1+L43/100)</f>
        <v>0</v>
      </c>
      <c r="N43" s="181">
        <v>0</v>
      </c>
      <c r="O43" s="181">
        <f>ROUND(E43*N43,2)</f>
        <v>0</v>
      </c>
      <c r="P43" s="181">
        <v>0</v>
      </c>
      <c r="Q43" s="181">
        <f>ROUND(E43*P43,2)</f>
        <v>0</v>
      </c>
      <c r="R43" s="181" t="s">
        <v>135</v>
      </c>
      <c r="S43" s="181" t="s">
        <v>108</v>
      </c>
      <c r="T43" s="182" t="s">
        <v>108</v>
      </c>
      <c r="U43" s="165">
        <v>1.1499999999999999</v>
      </c>
      <c r="V43" s="165">
        <f>ROUND(E43*U43,2)</f>
        <v>1.1399999999999999</v>
      </c>
      <c r="W43" s="165"/>
      <c r="X43" s="155"/>
      <c r="Y43" s="155"/>
      <c r="Z43" s="155"/>
      <c r="AA43" s="155"/>
      <c r="AB43" s="155"/>
      <c r="AC43" s="155"/>
      <c r="AD43" s="155"/>
      <c r="AE43" s="155"/>
      <c r="AF43" s="155"/>
      <c r="AG43" s="155" t="s">
        <v>109</v>
      </c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</row>
    <row r="44" spans="1:60" outlineLevel="1" x14ac:dyDescent="0.2">
      <c r="A44" s="162"/>
      <c r="B44" s="163"/>
      <c r="C44" s="252" t="s">
        <v>150</v>
      </c>
      <c r="D44" s="253"/>
      <c r="E44" s="253"/>
      <c r="F44" s="253"/>
      <c r="G44" s="253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55"/>
      <c r="Y44" s="155"/>
      <c r="Z44" s="155"/>
      <c r="AA44" s="155"/>
      <c r="AB44" s="155"/>
      <c r="AC44" s="155"/>
      <c r="AD44" s="155"/>
      <c r="AE44" s="155"/>
      <c r="AF44" s="155"/>
      <c r="AG44" s="155" t="s">
        <v>111</v>
      </c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</row>
    <row r="45" spans="1:60" outlineLevel="1" x14ac:dyDescent="0.2">
      <c r="A45" s="162"/>
      <c r="B45" s="163"/>
      <c r="C45" s="195" t="s">
        <v>162</v>
      </c>
      <c r="D45" s="167"/>
      <c r="E45" s="168">
        <v>0.99</v>
      </c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55"/>
      <c r="Y45" s="155"/>
      <c r="Z45" s="155"/>
      <c r="AA45" s="155"/>
      <c r="AB45" s="155"/>
      <c r="AC45" s="155"/>
      <c r="AD45" s="155"/>
      <c r="AE45" s="155"/>
      <c r="AF45" s="155"/>
      <c r="AG45" s="155" t="s">
        <v>113</v>
      </c>
      <c r="AH45" s="155">
        <v>0</v>
      </c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</row>
    <row r="46" spans="1:60" outlineLevel="1" x14ac:dyDescent="0.2">
      <c r="A46" s="176">
        <v>13</v>
      </c>
      <c r="B46" s="177" t="s">
        <v>163</v>
      </c>
      <c r="C46" s="194" t="s">
        <v>164</v>
      </c>
      <c r="D46" s="178" t="s">
        <v>106</v>
      </c>
      <c r="E46" s="179">
        <v>49.631</v>
      </c>
      <c r="F46" s="180"/>
      <c r="G46" s="181">
        <f>ROUND(E46*F46,2)</f>
        <v>0</v>
      </c>
      <c r="H46" s="180"/>
      <c r="I46" s="181">
        <f>ROUND(E46*H46,2)</f>
        <v>0</v>
      </c>
      <c r="J46" s="180"/>
      <c r="K46" s="181">
        <f>ROUND(E46*J46,2)</f>
        <v>0</v>
      </c>
      <c r="L46" s="181">
        <v>21</v>
      </c>
      <c r="M46" s="181">
        <f>G46*(1+L46/100)</f>
        <v>0</v>
      </c>
      <c r="N46" s="181">
        <v>0</v>
      </c>
      <c r="O46" s="181">
        <f>ROUND(E46*N46,2)</f>
        <v>0</v>
      </c>
      <c r="P46" s="181">
        <v>0</v>
      </c>
      <c r="Q46" s="181">
        <f>ROUND(E46*P46,2)</f>
        <v>0</v>
      </c>
      <c r="R46" s="181" t="s">
        <v>135</v>
      </c>
      <c r="S46" s="181" t="s">
        <v>108</v>
      </c>
      <c r="T46" s="182" t="s">
        <v>108</v>
      </c>
      <c r="U46" s="165">
        <v>1.7999999999999999E-2</v>
      </c>
      <c r="V46" s="165">
        <f>ROUND(E46*U46,2)</f>
        <v>0.89</v>
      </c>
      <c r="W46" s="165"/>
      <c r="X46" s="155"/>
      <c r="Y46" s="155"/>
      <c r="Z46" s="155"/>
      <c r="AA46" s="155"/>
      <c r="AB46" s="155"/>
      <c r="AC46" s="155"/>
      <c r="AD46" s="155"/>
      <c r="AE46" s="155"/>
      <c r="AF46" s="155"/>
      <c r="AG46" s="155" t="s">
        <v>109</v>
      </c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</row>
    <row r="47" spans="1:60" outlineLevel="1" x14ac:dyDescent="0.2">
      <c r="A47" s="162"/>
      <c r="B47" s="163"/>
      <c r="C47" s="252" t="s">
        <v>165</v>
      </c>
      <c r="D47" s="253"/>
      <c r="E47" s="253"/>
      <c r="F47" s="253"/>
      <c r="G47" s="253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55"/>
      <c r="Y47" s="155"/>
      <c r="Z47" s="155"/>
      <c r="AA47" s="155"/>
      <c r="AB47" s="155"/>
      <c r="AC47" s="155"/>
      <c r="AD47" s="155"/>
      <c r="AE47" s="155"/>
      <c r="AF47" s="155"/>
      <c r="AG47" s="155" t="s">
        <v>111</v>
      </c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</row>
    <row r="48" spans="1:60" outlineLevel="1" x14ac:dyDescent="0.2">
      <c r="A48" s="162"/>
      <c r="B48" s="163"/>
      <c r="C48" s="195" t="s">
        <v>166</v>
      </c>
      <c r="D48" s="167"/>
      <c r="E48" s="168">
        <v>25.63</v>
      </c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55"/>
      <c r="Y48" s="155"/>
      <c r="Z48" s="155"/>
      <c r="AA48" s="155"/>
      <c r="AB48" s="155"/>
      <c r="AC48" s="155"/>
      <c r="AD48" s="155"/>
      <c r="AE48" s="155"/>
      <c r="AF48" s="155"/>
      <c r="AG48" s="155" t="s">
        <v>113</v>
      </c>
      <c r="AH48" s="155">
        <v>0</v>
      </c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</row>
    <row r="49" spans="1:60" outlineLevel="1" x14ac:dyDescent="0.2">
      <c r="A49" s="162"/>
      <c r="B49" s="163"/>
      <c r="C49" s="195" t="s">
        <v>167</v>
      </c>
      <c r="D49" s="167"/>
      <c r="E49" s="168">
        <v>24</v>
      </c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55"/>
      <c r="Y49" s="155"/>
      <c r="Z49" s="155"/>
      <c r="AA49" s="155"/>
      <c r="AB49" s="155"/>
      <c r="AC49" s="155"/>
      <c r="AD49" s="155"/>
      <c r="AE49" s="155"/>
      <c r="AF49" s="155"/>
      <c r="AG49" s="155" t="s">
        <v>113</v>
      </c>
      <c r="AH49" s="155">
        <v>0</v>
      </c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</row>
    <row r="50" spans="1:60" ht="22.5" outlineLevel="1" x14ac:dyDescent="0.2">
      <c r="A50" s="176">
        <v>14</v>
      </c>
      <c r="B50" s="177" t="s">
        <v>168</v>
      </c>
      <c r="C50" s="194" t="s">
        <v>169</v>
      </c>
      <c r="D50" s="178" t="s">
        <v>106</v>
      </c>
      <c r="E50" s="179">
        <v>25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21</v>
      </c>
      <c r="M50" s="181">
        <f>G50*(1+L50/100)</f>
        <v>0</v>
      </c>
      <c r="N50" s="181">
        <v>0</v>
      </c>
      <c r="O50" s="181">
        <f>ROUND(E50*N50,2)</f>
        <v>0</v>
      </c>
      <c r="P50" s="181">
        <v>0</v>
      </c>
      <c r="Q50" s="181">
        <f>ROUND(E50*P50,2)</f>
        <v>0</v>
      </c>
      <c r="R50" s="181" t="s">
        <v>135</v>
      </c>
      <c r="S50" s="181" t="s">
        <v>108</v>
      </c>
      <c r="T50" s="182" t="s">
        <v>108</v>
      </c>
      <c r="U50" s="165">
        <v>0.19</v>
      </c>
      <c r="V50" s="165">
        <f>ROUND(E50*U50,2)</f>
        <v>4.75</v>
      </c>
      <c r="W50" s="165"/>
      <c r="X50" s="155"/>
      <c r="Y50" s="155"/>
      <c r="Z50" s="155"/>
      <c r="AA50" s="155"/>
      <c r="AB50" s="155"/>
      <c r="AC50" s="155"/>
      <c r="AD50" s="155"/>
      <c r="AE50" s="155"/>
      <c r="AF50" s="155"/>
      <c r="AG50" s="155" t="s">
        <v>109</v>
      </c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</row>
    <row r="51" spans="1:60" outlineLevel="1" x14ac:dyDescent="0.2">
      <c r="A51" s="162"/>
      <c r="B51" s="163"/>
      <c r="C51" s="252" t="s">
        <v>170</v>
      </c>
      <c r="D51" s="253"/>
      <c r="E51" s="253"/>
      <c r="F51" s="253"/>
      <c r="G51" s="253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55"/>
      <c r="Y51" s="155"/>
      <c r="Z51" s="155"/>
      <c r="AA51" s="155"/>
      <c r="AB51" s="155"/>
      <c r="AC51" s="155"/>
      <c r="AD51" s="155"/>
      <c r="AE51" s="155"/>
      <c r="AF51" s="155"/>
      <c r="AG51" s="155" t="s">
        <v>111</v>
      </c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</row>
    <row r="52" spans="1:60" outlineLevel="1" x14ac:dyDescent="0.2">
      <c r="A52" s="162"/>
      <c r="B52" s="163"/>
      <c r="C52" s="195" t="s">
        <v>171</v>
      </c>
      <c r="D52" s="167"/>
      <c r="E52" s="168">
        <v>20</v>
      </c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55"/>
      <c r="Y52" s="155"/>
      <c r="Z52" s="155"/>
      <c r="AA52" s="155"/>
      <c r="AB52" s="155"/>
      <c r="AC52" s="155"/>
      <c r="AD52" s="155"/>
      <c r="AE52" s="155"/>
      <c r="AF52" s="155"/>
      <c r="AG52" s="155" t="s">
        <v>113</v>
      </c>
      <c r="AH52" s="155">
        <v>0</v>
      </c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</row>
    <row r="53" spans="1:60" outlineLevel="1" x14ac:dyDescent="0.2">
      <c r="A53" s="162"/>
      <c r="B53" s="163"/>
      <c r="C53" s="195" t="s">
        <v>172</v>
      </c>
      <c r="D53" s="167"/>
      <c r="E53" s="168">
        <v>5</v>
      </c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55"/>
      <c r="Y53" s="155"/>
      <c r="Z53" s="155"/>
      <c r="AA53" s="155"/>
      <c r="AB53" s="155"/>
      <c r="AC53" s="155"/>
      <c r="AD53" s="155"/>
      <c r="AE53" s="155"/>
      <c r="AF53" s="155"/>
      <c r="AG53" s="155" t="s">
        <v>113</v>
      </c>
      <c r="AH53" s="155">
        <v>0</v>
      </c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</row>
    <row r="54" spans="1:60" outlineLevel="1" x14ac:dyDescent="0.2">
      <c r="A54" s="176">
        <v>15</v>
      </c>
      <c r="B54" s="177" t="s">
        <v>173</v>
      </c>
      <c r="C54" s="194" t="s">
        <v>174</v>
      </c>
      <c r="D54" s="178" t="s">
        <v>134</v>
      </c>
      <c r="E54" s="179">
        <v>2.5</v>
      </c>
      <c r="F54" s="180"/>
      <c r="G54" s="181">
        <f>ROUND(E54*F54,2)</f>
        <v>0</v>
      </c>
      <c r="H54" s="180"/>
      <c r="I54" s="181">
        <f>ROUND(E54*H54,2)</f>
        <v>0</v>
      </c>
      <c r="J54" s="180"/>
      <c r="K54" s="181">
        <f>ROUND(E54*J54,2)</f>
        <v>0</v>
      </c>
      <c r="L54" s="181">
        <v>21</v>
      </c>
      <c r="M54" s="181">
        <f>G54*(1+L54/100)</f>
        <v>0</v>
      </c>
      <c r="N54" s="181">
        <v>1.67</v>
      </c>
      <c r="O54" s="181">
        <f>ROUND(E54*N54,2)</f>
        <v>4.18</v>
      </c>
      <c r="P54" s="181">
        <v>0</v>
      </c>
      <c r="Q54" s="181">
        <f>ROUND(E54*P54,2)</f>
        <v>0</v>
      </c>
      <c r="R54" s="181" t="s">
        <v>157</v>
      </c>
      <c r="S54" s="181" t="s">
        <v>108</v>
      </c>
      <c r="T54" s="182" t="s">
        <v>108</v>
      </c>
      <c r="U54" s="165">
        <v>0</v>
      </c>
      <c r="V54" s="165">
        <f>ROUND(E54*U54,2)</f>
        <v>0</v>
      </c>
      <c r="W54" s="165"/>
      <c r="X54" s="155"/>
      <c r="Y54" s="155"/>
      <c r="Z54" s="155"/>
      <c r="AA54" s="155"/>
      <c r="AB54" s="155"/>
      <c r="AC54" s="155"/>
      <c r="AD54" s="155"/>
      <c r="AE54" s="155"/>
      <c r="AF54" s="155"/>
      <c r="AG54" s="155" t="s">
        <v>158</v>
      </c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</row>
    <row r="55" spans="1:60" outlineLevel="1" x14ac:dyDescent="0.2">
      <c r="A55" s="162"/>
      <c r="B55" s="163"/>
      <c r="C55" s="195" t="s">
        <v>175</v>
      </c>
      <c r="D55" s="167"/>
      <c r="E55" s="168">
        <v>2.5</v>
      </c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55"/>
      <c r="Y55" s="155"/>
      <c r="Z55" s="155"/>
      <c r="AA55" s="155"/>
      <c r="AB55" s="155"/>
      <c r="AC55" s="155"/>
      <c r="AD55" s="155"/>
      <c r="AE55" s="155"/>
      <c r="AF55" s="155"/>
      <c r="AG55" s="155" t="s">
        <v>113</v>
      </c>
      <c r="AH55" s="155">
        <v>0</v>
      </c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</row>
    <row r="56" spans="1:60" outlineLevel="1" x14ac:dyDescent="0.2">
      <c r="A56" s="176">
        <v>16</v>
      </c>
      <c r="B56" s="177" t="s">
        <v>176</v>
      </c>
      <c r="C56" s="194" t="s">
        <v>177</v>
      </c>
      <c r="D56" s="178" t="s">
        <v>106</v>
      </c>
      <c r="E56" s="179">
        <v>25</v>
      </c>
      <c r="F56" s="180"/>
      <c r="G56" s="181">
        <f>ROUND(E56*F56,2)</f>
        <v>0</v>
      </c>
      <c r="H56" s="180"/>
      <c r="I56" s="181">
        <f>ROUND(E56*H56,2)</f>
        <v>0</v>
      </c>
      <c r="J56" s="180"/>
      <c r="K56" s="181">
        <f>ROUND(E56*J56,2)</f>
        <v>0</v>
      </c>
      <c r="L56" s="181">
        <v>21</v>
      </c>
      <c r="M56" s="181">
        <f>G56*(1+L56/100)</f>
        <v>0</v>
      </c>
      <c r="N56" s="181">
        <v>0</v>
      </c>
      <c r="O56" s="181">
        <f>ROUND(E56*N56,2)</f>
        <v>0</v>
      </c>
      <c r="P56" s="181">
        <v>0</v>
      </c>
      <c r="Q56" s="181">
        <f>ROUND(E56*P56,2)</f>
        <v>0</v>
      </c>
      <c r="R56" s="181" t="s">
        <v>178</v>
      </c>
      <c r="S56" s="181" t="s">
        <v>108</v>
      </c>
      <c r="T56" s="182" t="s">
        <v>108</v>
      </c>
      <c r="U56" s="165">
        <v>0.129</v>
      </c>
      <c r="V56" s="165">
        <f>ROUND(E56*U56,2)</f>
        <v>3.23</v>
      </c>
      <c r="W56" s="165"/>
      <c r="X56" s="155"/>
      <c r="Y56" s="155"/>
      <c r="Z56" s="155"/>
      <c r="AA56" s="155"/>
      <c r="AB56" s="155"/>
      <c r="AC56" s="155"/>
      <c r="AD56" s="155"/>
      <c r="AE56" s="155"/>
      <c r="AF56" s="155"/>
      <c r="AG56" s="155" t="s">
        <v>109</v>
      </c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</row>
    <row r="57" spans="1:60" outlineLevel="1" x14ac:dyDescent="0.2">
      <c r="A57" s="162"/>
      <c r="B57" s="163"/>
      <c r="C57" s="252" t="s">
        <v>179</v>
      </c>
      <c r="D57" s="253"/>
      <c r="E57" s="253"/>
      <c r="F57" s="253"/>
      <c r="G57" s="253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55"/>
      <c r="Y57" s="155"/>
      <c r="Z57" s="155"/>
      <c r="AA57" s="155"/>
      <c r="AB57" s="155"/>
      <c r="AC57" s="155"/>
      <c r="AD57" s="155"/>
      <c r="AE57" s="155"/>
      <c r="AF57" s="155"/>
      <c r="AG57" s="155" t="s">
        <v>111</v>
      </c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</row>
    <row r="58" spans="1:60" outlineLevel="1" x14ac:dyDescent="0.2">
      <c r="A58" s="162"/>
      <c r="B58" s="163"/>
      <c r="C58" s="195" t="s">
        <v>180</v>
      </c>
      <c r="D58" s="167"/>
      <c r="E58" s="168">
        <v>25</v>
      </c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55"/>
      <c r="Y58" s="155"/>
      <c r="Z58" s="155"/>
      <c r="AA58" s="155"/>
      <c r="AB58" s="155"/>
      <c r="AC58" s="155"/>
      <c r="AD58" s="155"/>
      <c r="AE58" s="155"/>
      <c r="AF58" s="155"/>
      <c r="AG58" s="155" t="s">
        <v>113</v>
      </c>
      <c r="AH58" s="155">
        <v>0</v>
      </c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</row>
    <row r="59" spans="1:60" outlineLevel="1" x14ac:dyDescent="0.2">
      <c r="A59" s="176">
        <v>17</v>
      </c>
      <c r="B59" s="177" t="s">
        <v>181</v>
      </c>
      <c r="C59" s="194" t="s">
        <v>182</v>
      </c>
      <c r="D59" s="178" t="s">
        <v>183</v>
      </c>
      <c r="E59" s="179">
        <v>0.75</v>
      </c>
      <c r="F59" s="180"/>
      <c r="G59" s="181">
        <f>ROUND(E59*F59,2)</f>
        <v>0</v>
      </c>
      <c r="H59" s="180"/>
      <c r="I59" s="181">
        <f>ROUND(E59*H59,2)</f>
        <v>0</v>
      </c>
      <c r="J59" s="180"/>
      <c r="K59" s="181">
        <f>ROUND(E59*J59,2)</f>
        <v>0</v>
      </c>
      <c r="L59" s="181">
        <v>21</v>
      </c>
      <c r="M59" s="181">
        <f>G59*(1+L59/100)</f>
        <v>0</v>
      </c>
      <c r="N59" s="181">
        <v>1E-3</v>
      </c>
      <c r="O59" s="181">
        <f>ROUND(E59*N59,2)</f>
        <v>0</v>
      </c>
      <c r="P59" s="181">
        <v>0</v>
      </c>
      <c r="Q59" s="181">
        <f>ROUND(E59*P59,2)</f>
        <v>0</v>
      </c>
      <c r="R59" s="181" t="s">
        <v>157</v>
      </c>
      <c r="S59" s="181" t="s">
        <v>108</v>
      </c>
      <c r="T59" s="182" t="s">
        <v>108</v>
      </c>
      <c r="U59" s="165">
        <v>0</v>
      </c>
      <c r="V59" s="165">
        <f>ROUND(E59*U59,2)</f>
        <v>0</v>
      </c>
      <c r="W59" s="165"/>
      <c r="X59" s="155"/>
      <c r="Y59" s="155"/>
      <c r="Z59" s="155"/>
      <c r="AA59" s="155"/>
      <c r="AB59" s="155"/>
      <c r="AC59" s="155"/>
      <c r="AD59" s="155"/>
      <c r="AE59" s="155"/>
      <c r="AF59" s="155"/>
      <c r="AG59" s="155" t="s">
        <v>158</v>
      </c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</row>
    <row r="60" spans="1:60" outlineLevel="1" x14ac:dyDescent="0.2">
      <c r="A60" s="162"/>
      <c r="B60" s="163"/>
      <c r="C60" s="195" t="s">
        <v>184</v>
      </c>
      <c r="D60" s="167"/>
      <c r="E60" s="168">
        <v>0.75</v>
      </c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55"/>
      <c r="Y60" s="155"/>
      <c r="Z60" s="155"/>
      <c r="AA60" s="155"/>
      <c r="AB60" s="155"/>
      <c r="AC60" s="155"/>
      <c r="AD60" s="155"/>
      <c r="AE60" s="155"/>
      <c r="AF60" s="155"/>
      <c r="AG60" s="155" t="s">
        <v>113</v>
      </c>
      <c r="AH60" s="155">
        <v>0</v>
      </c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</row>
    <row r="61" spans="1:60" ht="33.75" outlineLevel="1" x14ac:dyDescent="0.2">
      <c r="A61" s="176">
        <v>18</v>
      </c>
      <c r="B61" s="177" t="s">
        <v>185</v>
      </c>
      <c r="C61" s="194" t="s">
        <v>186</v>
      </c>
      <c r="D61" s="178" t="s">
        <v>134</v>
      </c>
      <c r="E61" s="179">
        <v>11.664</v>
      </c>
      <c r="F61" s="180"/>
      <c r="G61" s="181">
        <f>ROUND(E61*F61,2)</f>
        <v>0</v>
      </c>
      <c r="H61" s="180"/>
      <c r="I61" s="181">
        <f>ROUND(E61*H61,2)</f>
        <v>0</v>
      </c>
      <c r="J61" s="180"/>
      <c r="K61" s="181">
        <f>ROUND(E61*J61,2)</f>
        <v>0</v>
      </c>
      <c r="L61" s="181">
        <v>21</v>
      </c>
      <c r="M61" s="181">
        <f>G61*(1+L61/100)</f>
        <v>0</v>
      </c>
      <c r="N61" s="181">
        <v>0</v>
      </c>
      <c r="O61" s="181">
        <f>ROUND(E61*N61,2)</f>
        <v>0</v>
      </c>
      <c r="P61" s="181">
        <v>0</v>
      </c>
      <c r="Q61" s="181">
        <f>ROUND(E61*P61,2)</f>
        <v>0</v>
      </c>
      <c r="R61" s="181" t="s">
        <v>135</v>
      </c>
      <c r="S61" s="181" t="s">
        <v>108</v>
      </c>
      <c r="T61" s="182" t="s">
        <v>108</v>
      </c>
      <c r="U61" s="165">
        <v>1.9379999999999999</v>
      </c>
      <c r="V61" s="165">
        <f>ROUND(E61*U61,2)</f>
        <v>22.6</v>
      </c>
      <c r="W61" s="165"/>
      <c r="X61" s="155"/>
      <c r="Y61" s="155"/>
      <c r="Z61" s="155"/>
      <c r="AA61" s="155"/>
      <c r="AB61" s="155"/>
      <c r="AC61" s="155"/>
      <c r="AD61" s="155"/>
      <c r="AE61" s="155"/>
      <c r="AF61" s="155"/>
      <c r="AG61" s="155" t="s">
        <v>109</v>
      </c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</row>
    <row r="62" spans="1:60" outlineLevel="1" x14ac:dyDescent="0.2">
      <c r="A62" s="162"/>
      <c r="B62" s="163"/>
      <c r="C62" s="195" t="s">
        <v>187</v>
      </c>
      <c r="D62" s="167"/>
      <c r="E62" s="168">
        <v>11.66</v>
      </c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55"/>
      <c r="Y62" s="155"/>
      <c r="Z62" s="155"/>
      <c r="AA62" s="155"/>
      <c r="AB62" s="155"/>
      <c r="AC62" s="155"/>
      <c r="AD62" s="155"/>
      <c r="AE62" s="155"/>
      <c r="AF62" s="155"/>
      <c r="AG62" s="155" t="s">
        <v>113</v>
      </c>
      <c r="AH62" s="155">
        <v>0</v>
      </c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</row>
    <row r="63" spans="1:60" outlineLevel="1" x14ac:dyDescent="0.2">
      <c r="A63" s="176">
        <v>19</v>
      </c>
      <c r="B63" s="177" t="s">
        <v>188</v>
      </c>
      <c r="C63" s="194" t="s">
        <v>189</v>
      </c>
      <c r="D63" s="178" t="s">
        <v>134</v>
      </c>
      <c r="E63" s="179">
        <v>19.056000000000001</v>
      </c>
      <c r="F63" s="180"/>
      <c r="G63" s="181">
        <f>ROUND(E63*F63,2)</f>
        <v>0</v>
      </c>
      <c r="H63" s="180"/>
      <c r="I63" s="181">
        <f>ROUND(E63*H63,2)</f>
        <v>0</v>
      </c>
      <c r="J63" s="180"/>
      <c r="K63" s="181">
        <f>ROUND(E63*J63,2)</f>
        <v>0</v>
      </c>
      <c r="L63" s="181">
        <v>21</v>
      </c>
      <c r="M63" s="181">
        <f>G63*(1+L63/100)</f>
        <v>0</v>
      </c>
      <c r="N63" s="181">
        <v>0</v>
      </c>
      <c r="O63" s="181">
        <f>ROUND(E63*N63,2)</f>
        <v>0</v>
      </c>
      <c r="P63" s="181">
        <v>0</v>
      </c>
      <c r="Q63" s="181">
        <f>ROUND(E63*P63,2)</f>
        <v>0</v>
      </c>
      <c r="R63" s="181" t="s">
        <v>135</v>
      </c>
      <c r="S63" s="181" t="s">
        <v>108</v>
      </c>
      <c r="T63" s="182" t="s">
        <v>108</v>
      </c>
      <c r="U63" s="165">
        <v>1.0999999999999999E-2</v>
      </c>
      <c r="V63" s="165">
        <f>ROUND(E63*U63,2)</f>
        <v>0.21</v>
      </c>
      <c r="W63" s="165"/>
      <c r="X63" s="155"/>
      <c r="Y63" s="155"/>
      <c r="Z63" s="155"/>
      <c r="AA63" s="155"/>
      <c r="AB63" s="155"/>
      <c r="AC63" s="155"/>
      <c r="AD63" s="155"/>
      <c r="AE63" s="155"/>
      <c r="AF63" s="155"/>
      <c r="AG63" s="155" t="s">
        <v>109</v>
      </c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</row>
    <row r="64" spans="1:60" outlineLevel="1" x14ac:dyDescent="0.2">
      <c r="A64" s="162"/>
      <c r="B64" s="163"/>
      <c r="C64" s="252" t="s">
        <v>190</v>
      </c>
      <c r="D64" s="253"/>
      <c r="E64" s="253"/>
      <c r="F64" s="253"/>
      <c r="G64" s="253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55"/>
      <c r="Y64" s="155"/>
      <c r="Z64" s="155"/>
      <c r="AA64" s="155"/>
      <c r="AB64" s="155"/>
      <c r="AC64" s="155"/>
      <c r="AD64" s="155"/>
      <c r="AE64" s="155"/>
      <c r="AF64" s="155"/>
      <c r="AG64" s="155" t="s">
        <v>111</v>
      </c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</row>
    <row r="65" spans="1:60" outlineLevel="1" x14ac:dyDescent="0.2">
      <c r="A65" s="162"/>
      <c r="B65" s="163"/>
      <c r="C65" s="195" t="s">
        <v>191</v>
      </c>
      <c r="D65" s="167"/>
      <c r="E65" s="168">
        <v>19.059999999999999</v>
      </c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55"/>
      <c r="Y65" s="155"/>
      <c r="Z65" s="155"/>
      <c r="AA65" s="155"/>
      <c r="AB65" s="155"/>
      <c r="AC65" s="155"/>
      <c r="AD65" s="155"/>
      <c r="AE65" s="155"/>
      <c r="AF65" s="155"/>
      <c r="AG65" s="155" t="s">
        <v>113</v>
      </c>
      <c r="AH65" s="155">
        <v>0</v>
      </c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</row>
    <row r="66" spans="1:60" ht="22.5" outlineLevel="1" x14ac:dyDescent="0.2">
      <c r="A66" s="176">
        <v>20</v>
      </c>
      <c r="B66" s="177" t="s">
        <v>192</v>
      </c>
      <c r="C66" s="194" t="s">
        <v>193</v>
      </c>
      <c r="D66" s="178" t="s">
        <v>134</v>
      </c>
      <c r="E66" s="179">
        <v>19.056000000000001</v>
      </c>
      <c r="F66" s="180"/>
      <c r="G66" s="181">
        <f>ROUND(E66*F66,2)</f>
        <v>0</v>
      </c>
      <c r="H66" s="180"/>
      <c r="I66" s="181">
        <f>ROUND(E66*H66,2)</f>
        <v>0</v>
      </c>
      <c r="J66" s="180"/>
      <c r="K66" s="181">
        <f>ROUND(E66*J66,2)</f>
        <v>0</v>
      </c>
      <c r="L66" s="181">
        <v>21</v>
      </c>
      <c r="M66" s="181">
        <f>G66*(1+L66/100)</f>
        <v>0</v>
      </c>
      <c r="N66" s="181">
        <v>0</v>
      </c>
      <c r="O66" s="181">
        <f>ROUND(E66*N66,2)</f>
        <v>0</v>
      </c>
      <c r="P66" s="181">
        <v>0</v>
      </c>
      <c r="Q66" s="181">
        <f>ROUND(E66*P66,2)</f>
        <v>0</v>
      </c>
      <c r="R66" s="181" t="s">
        <v>135</v>
      </c>
      <c r="S66" s="181" t="s">
        <v>108</v>
      </c>
      <c r="T66" s="182" t="s">
        <v>108</v>
      </c>
      <c r="U66" s="165">
        <v>8.9999999999999993E-3</v>
      </c>
      <c r="V66" s="165">
        <f>ROUND(E66*U66,2)</f>
        <v>0.17</v>
      </c>
      <c r="W66" s="165"/>
      <c r="X66" s="155"/>
      <c r="Y66" s="155"/>
      <c r="Z66" s="155"/>
      <c r="AA66" s="155"/>
      <c r="AB66" s="155"/>
      <c r="AC66" s="155"/>
      <c r="AD66" s="155"/>
      <c r="AE66" s="155"/>
      <c r="AF66" s="155"/>
      <c r="AG66" s="155" t="s">
        <v>109</v>
      </c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</row>
    <row r="67" spans="1:60" outlineLevel="1" x14ac:dyDescent="0.2">
      <c r="A67" s="162"/>
      <c r="B67" s="163"/>
      <c r="C67" s="195" t="s">
        <v>194</v>
      </c>
      <c r="D67" s="167"/>
      <c r="E67" s="168">
        <v>19.059999999999999</v>
      </c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55"/>
      <c r="Y67" s="155"/>
      <c r="Z67" s="155"/>
      <c r="AA67" s="155"/>
      <c r="AB67" s="155"/>
      <c r="AC67" s="155"/>
      <c r="AD67" s="155"/>
      <c r="AE67" s="155"/>
      <c r="AF67" s="155"/>
      <c r="AG67" s="155" t="s">
        <v>113</v>
      </c>
      <c r="AH67" s="155">
        <v>0</v>
      </c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</row>
    <row r="68" spans="1:60" outlineLevel="1" x14ac:dyDescent="0.2">
      <c r="A68" s="176">
        <v>21</v>
      </c>
      <c r="B68" s="177" t="s">
        <v>195</v>
      </c>
      <c r="C68" s="194" t="s">
        <v>196</v>
      </c>
      <c r="D68" s="178" t="s">
        <v>134</v>
      </c>
      <c r="E68" s="179">
        <v>19.056000000000001</v>
      </c>
      <c r="F68" s="180"/>
      <c r="G68" s="181">
        <f>ROUND(E68*F68,2)</f>
        <v>0</v>
      </c>
      <c r="H68" s="180"/>
      <c r="I68" s="181">
        <f>ROUND(E68*H68,2)</f>
        <v>0</v>
      </c>
      <c r="J68" s="180"/>
      <c r="K68" s="181">
        <f>ROUND(E68*J68,2)</f>
        <v>0</v>
      </c>
      <c r="L68" s="181">
        <v>21</v>
      </c>
      <c r="M68" s="181">
        <f>G68*(1+L68/100)</f>
        <v>0</v>
      </c>
      <c r="N68" s="181">
        <v>0</v>
      </c>
      <c r="O68" s="181">
        <f>ROUND(E68*N68,2)</f>
        <v>0</v>
      </c>
      <c r="P68" s="181">
        <v>0</v>
      </c>
      <c r="Q68" s="181">
        <f>ROUND(E68*P68,2)</f>
        <v>0</v>
      </c>
      <c r="R68" s="181" t="s">
        <v>178</v>
      </c>
      <c r="S68" s="181" t="s">
        <v>108</v>
      </c>
      <c r="T68" s="182" t="s">
        <v>108</v>
      </c>
      <c r="U68" s="165">
        <v>0</v>
      </c>
      <c r="V68" s="165">
        <f>ROUND(E68*U68,2)</f>
        <v>0</v>
      </c>
      <c r="W68" s="165"/>
      <c r="X68" s="155"/>
      <c r="Y68" s="155"/>
      <c r="Z68" s="155"/>
      <c r="AA68" s="155"/>
      <c r="AB68" s="155"/>
      <c r="AC68" s="155"/>
      <c r="AD68" s="155"/>
      <c r="AE68" s="155"/>
      <c r="AF68" s="155"/>
      <c r="AG68" s="155" t="s">
        <v>109</v>
      </c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</row>
    <row r="69" spans="1:60" outlineLevel="1" x14ac:dyDescent="0.2">
      <c r="A69" s="162"/>
      <c r="B69" s="163"/>
      <c r="C69" s="252" t="s">
        <v>197</v>
      </c>
      <c r="D69" s="253"/>
      <c r="E69" s="253"/>
      <c r="F69" s="253"/>
      <c r="G69" s="253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55"/>
      <c r="Y69" s="155"/>
      <c r="Z69" s="155"/>
      <c r="AA69" s="155"/>
      <c r="AB69" s="155"/>
      <c r="AC69" s="155"/>
      <c r="AD69" s="155"/>
      <c r="AE69" s="155"/>
      <c r="AF69" s="155"/>
      <c r="AG69" s="155" t="s">
        <v>111</v>
      </c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</row>
    <row r="70" spans="1:60" ht="22.5" outlineLevel="1" x14ac:dyDescent="0.2">
      <c r="A70" s="176">
        <v>22</v>
      </c>
      <c r="B70" s="177" t="s">
        <v>198</v>
      </c>
      <c r="C70" s="194" t="s">
        <v>199</v>
      </c>
      <c r="D70" s="178" t="s">
        <v>134</v>
      </c>
      <c r="E70" s="179">
        <v>7.4119999999999999</v>
      </c>
      <c r="F70" s="180"/>
      <c r="G70" s="181">
        <f>ROUND(E70*F70,2)</f>
        <v>0</v>
      </c>
      <c r="H70" s="180"/>
      <c r="I70" s="181">
        <f>ROUND(E70*H70,2)</f>
        <v>0</v>
      </c>
      <c r="J70" s="180"/>
      <c r="K70" s="181">
        <f>ROUND(E70*J70,2)</f>
        <v>0</v>
      </c>
      <c r="L70" s="181">
        <v>21</v>
      </c>
      <c r="M70" s="181">
        <f>G70*(1+L70/100)</f>
        <v>0</v>
      </c>
      <c r="N70" s="181">
        <v>0</v>
      </c>
      <c r="O70" s="181">
        <f>ROUND(E70*N70,2)</f>
        <v>0</v>
      </c>
      <c r="P70" s="181">
        <v>0</v>
      </c>
      <c r="Q70" s="181">
        <f>ROUND(E70*P70,2)</f>
        <v>0</v>
      </c>
      <c r="R70" s="181" t="s">
        <v>135</v>
      </c>
      <c r="S70" s="181" t="s">
        <v>108</v>
      </c>
      <c r="T70" s="182" t="s">
        <v>108</v>
      </c>
      <c r="U70" s="165">
        <v>0.65200000000000002</v>
      </c>
      <c r="V70" s="165">
        <f>ROUND(E70*U70,2)</f>
        <v>4.83</v>
      </c>
      <c r="W70" s="165"/>
      <c r="X70" s="155"/>
      <c r="Y70" s="155"/>
      <c r="Z70" s="155"/>
      <c r="AA70" s="155"/>
      <c r="AB70" s="155"/>
      <c r="AC70" s="155"/>
      <c r="AD70" s="155"/>
      <c r="AE70" s="155"/>
      <c r="AF70" s="155"/>
      <c r="AG70" s="155" t="s">
        <v>109</v>
      </c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</row>
    <row r="71" spans="1:60" outlineLevel="1" x14ac:dyDescent="0.2">
      <c r="A71" s="162"/>
      <c r="B71" s="163"/>
      <c r="C71" s="195" t="s">
        <v>200</v>
      </c>
      <c r="D71" s="167"/>
      <c r="E71" s="168">
        <v>7.41</v>
      </c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55"/>
      <c r="Y71" s="155"/>
      <c r="Z71" s="155"/>
      <c r="AA71" s="155"/>
      <c r="AB71" s="155"/>
      <c r="AC71" s="155"/>
      <c r="AD71" s="155"/>
      <c r="AE71" s="155"/>
      <c r="AF71" s="155"/>
      <c r="AG71" s="155" t="s">
        <v>113</v>
      </c>
      <c r="AH71" s="155">
        <v>0</v>
      </c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</row>
    <row r="72" spans="1:60" outlineLevel="1" x14ac:dyDescent="0.2">
      <c r="A72" s="176">
        <v>23</v>
      </c>
      <c r="B72" s="177" t="s">
        <v>201</v>
      </c>
      <c r="C72" s="194" t="s">
        <v>202</v>
      </c>
      <c r="D72" s="178" t="s">
        <v>106</v>
      </c>
      <c r="E72" s="179">
        <v>25</v>
      </c>
      <c r="F72" s="180"/>
      <c r="G72" s="181">
        <f>ROUND(E72*F72,2)</f>
        <v>0</v>
      </c>
      <c r="H72" s="180"/>
      <c r="I72" s="181">
        <f>ROUND(E72*H72,2)</f>
        <v>0</v>
      </c>
      <c r="J72" s="180"/>
      <c r="K72" s="181">
        <f>ROUND(E72*J72,2)</f>
        <v>0</v>
      </c>
      <c r="L72" s="181">
        <v>21</v>
      </c>
      <c r="M72" s="181">
        <f>G72*(1+L72/100)</f>
        <v>0</v>
      </c>
      <c r="N72" s="181">
        <v>0</v>
      </c>
      <c r="O72" s="181">
        <f>ROUND(E72*N72,2)</f>
        <v>0</v>
      </c>
      <c r="P72" s="181">
        <v>0</v>
      </c>
      <c r="Q72" s="181">
        <f>ROUND(E72*P72,2)</f>
        <v>0</v>
      </c>
      <c r="R72" s="181" t="s">
        <v>178</v>
      </c>
      <c r="S72" s="181" t="s">
        <v>108</v>
      </c>
      <c r="T72" s="182" t="s">
        <v>108</v>
      </c>
      <c r="U72" s="165">
        <v>1E-3</v>
      </c>
      <c r="V72" s="165">
        <f>ROUND(E72*U72,2)</f>
        <v>0.03</v>
      </c>
      <c r="W72" s="165"/>
      <c r="X72" s="155"/>
      <c r="Y72" s="155"/>
      <c r="Z72" s="155"/>
      <c r="AA72" s="155"/>
      <c r="AB72" s="155"/>
      <c r="AC72" s="155"/>
      <c r="AD72" s="155"/>
      <c r="AE72" s="155"/>
      <c r="AF72" s="155"/>
      <c r="AG72" s="155" t="s">
        <v>109</v>
      </c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</row>
    <row r="73" spans="1:60" outlineLevel="1" x14ac:dyDescent="0.2">
      <c r="A73" s="162"/>
      <c r="B73" s="163"/>
      <c r="C73" s="195" t="s">
        <v>203</v>
      </c>
      <c r="D73" s="167"/>
      <c r="E73" s="168">
        <v>25</v>
      </c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55"/>
      <c r="Y73" s="155"/>
      <c r="Z73" s="155"/>
      <c r="AA73" s="155"/>
      <c r="AB73" s="155"/>
      <c r="AC73" s="155"/>
      <c r="AD73" s="155"/>
      <c r="AE73" s="155"/>
      <c r="AF73" s="155"/>
      <c r="AG73" s="155" t="s">
        <v>113</v>
      </c>
      <c r="AH73" s="155">
        <v>0</v>
      </c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</row>
    <row r="74" spans="1:60" ht="22.5" outlineLevel="1" x14ac:dyDescent="0.2">
      <c r="A74" s="176">
        <v>24</v>
      </c>
      <c r="B74" s="177" t="s">
        <v>204</v>
      </c>
      <c r="C74" s="194" t="s">
        <v>205</v>
      </c>
      <c r="D74" s="178" t="s">
        <v>106</v>
      </c>
      <c r="E74" s="179">
        <v>5</v>
      </c>
      <c r="F74" s="180"/>
      <c r="G74" s="181">
        <f>ROUND(E74*F74,2)</f>
        <v>0</v>
      </c>
      <c r="H74" s="180"/>
      <c r="I74" s="181">
        <f>ROUND(E74*H74,2)</f>
        <v>0</v>
      </c>
      <c r="J74" s="180"/>
      <c r="K74" s="181">
        <f>ROUND(E74*J74,2)</f>
        <v>0</v>
      </c>
      <c r="L74" s="181">
        <v>21</v>
      </c>
      <c r="M74" s="181">
        <f>G74*(1+L74/100)</f>
        <v>0</v>
      </c>
      <c r="N74" s="181">
        <v>0</v>
      </c>
      <c r="O74" s="181">
        <f>ROUND(E74*N74,2)</f>
        <v>0</v>
      </c>
      <c r="P74" s="181">
        <v>0</v>
      </c>
      <c r="Q74" s="181">
        <f>ROUND(E74*P74,2)</f>
        <v>0</v>
      </c>
      <c r="R74" s="181" t="s">
        <v>135</v>
      </c>
      <c r="S74" s="181" t="s">
        <v>108</v>
      </c>
      <c r="T74" s="182" t="s">
        <v>108</v>
      </c>
      <c r="U74" s="165">
        <v>0.22500000000000001</v>
      </c>
      <c r="V74" s="165">
        <f>ROUND(E74*U74,2)</f>
        <v>1.1299999999999999</v>
      </c>
      <c r="W74" s="165"/>
      <c r="X74" s="155"/>
      <c r="Y74" s="155"/>
      <c r="Z74" s="155"/>
      <c r="AA74" s="155"/>
      <c r="AB74" s="155"/>
      <c r="AC74" s="155"/>
      <c r="AD74" s="155"/>
      <c r="AE74" s="155"/>
      <c r="AF74" s="155"/>
      <c r="AG74" s="155" t="s">
        <v>109</v>
      </c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</row>
    <row r="75" spans="1:60" ht="22.5" outlineLevel="1" x14ac:dyDescent="0.2">
      <c r="A75" s="162"/>
      <c r="B75" s="163"/>
      <c r="C75" s="252" t="s">
        <v>206</v>
      </c>
      <c r="D75" s="253"/>
      <c r="E75" s="253"/>
      <c r="F75" s="253"/>
      <c r="G75" s="253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55"/>
      <c r="Y75" s="155"/>
      <c r="Z75" s="155"/>
      <c r="AA75" s="155"/>
      <c r="AB75" s="155"/>
      <c r="AC75" s="155"/>
      <c r="AD75" s="155"/>
      <c r="AE75" s="155"/>
      <c r="AF75" s="155"/>
      <c r="AG75" s="155" t="s">
        <v>111</v>
      </c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83" t="str">
        <f>C75</f>
        <v>o průměru kmene do 100 mm s ponecháním kořenů, s případným nutným odklizením na hromady do vzdálenosti 50 m nebo s naložením na dopravní prostředek, při jakémkoliv sklonu terénu,</v>
      </c>
      <c r="BB75" s="155"/>
      <c r="BC75" s="155"/>
      <c r="BD75" s="155"/>
      <c r="BE75" s="155"/>
      <c r="BF75" s="155"/>
      <c r="BG75" s="155"/>
      <c r="BH75" s="155"/>
    </row>
    <row r="76" spans="1:60" outlineLevel="1" x14ac:dyDescent="0.2">
      <c r="A76" s="162"/>
      <c r="B76" s="163"/>
      <c r="C76" s="195" t="s">
        <v>207</v>
      </c>
      <c r="D76" s="167"/>
      <c r="E76" s="168">
        <v>5</v>
      </c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55"/>
      <c r="Y76" s="155"/>
      <c r="Z76" s="155"/>
      <c r="AA76" s="155"/>
      <c r="AB76" s="155"/>
      <c r="AC76" s="155"/>
      <c r="AD76" s="155"/>
      <c r="AE76" s="155"/>
      <c r="AF76" s="155"/>
      <c r="AG76" s="155" t="s">
        <v>113</v>
      </c>
      <c r="AH76" s="155">
        <v>0</v>
      </c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</row>
    <row r="77" spans="1:60" outlineLevel="1" x14ac:dyDescent="0.2">
      <c r="A77" s="176">
        <v>25</v>
      </c>
      <c r="B77" s="177" t="s">
        <v>208</v>
      </c>
      <c r="C77" s="194" t="s">
        <v>209</v>
      </c>
      <c r="D77" s="178" t="s">
        <v>106</v>
      </c>
      <c r="E77" s="179">
        <v>15</v>
      </c>
      <c r="F77" s="180"/>
      <c r="G77" s="181">
        <f>ROUND(E77*F77,2)</f>
        <v>0</v>
      </c>
      <c r="H77" s="180"/>
      <c r="I77" s="181">
        <f>ROUND(E77*H77,2)</f>
        <v>0</v>
      </c>
      <c r="J77" s="180"/>
      <c r="K77" s="181">
        <f>ROUND(E77*J77,2)</f>
        <v>0</v>
      </c>
      <c r="L77" s="181">
        <v>21</v>
      </c>
      <c r="M77" s="181">
        <f>G77*(1+L77/100)</f>
        <v>0</v>
      </c>
      <c r="N77" s="181">
        <v>0</v>
      </c>
      <c r="O77" s="181">
        <f>ROUND(E77*N77,2)</f>
        <v>0</v>
      </c>
      <c r="P77" s="181">
        <v>0</v>
      </c>
      <c r="Q77" s="181">
        <f>ROUND(E77*P77,2)</f>
        <v>0</v>
      </c>
      <c r="R77" s="181" t="s">
        <v>135</v>
      </c>
      <c r="S77" s="181" t="s">
        <v>108</v>
      </c>
      <c r="T77" s="182" t="s">
        <v>108</v>
      </c>
      <c r="U77" s="165">
        <v>0.17199999999999999</v>
      </c>
      <c r="V77" s="165">
        <f>ROUND(E77*U77,2)</f>
        <v>2.58</v>
      </c>
      <c r="W77" s="165"/>
      <c r="X77" s="155"/>
      <c r="Y77" s="155"/>
      <c r="Z77" s="155"/>
      <c r="AA77" s="155"/>
      <c r="AB77" s="155"/>
      <c r="AC77" s="155"/>
      <c r="AD77" s="155"/>
      <c r="AE77" s="155"/>
      <c r="AF77" s="155"/>
      <c r="AG77" s="155" t="s">
        <v>109</v>
      </c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</row>
    <row r="78" spans="1:60" ht="22.5" outlineLevel="1" x14ac:dyDescent="0.2">
      <c r="A78" s="162"/>
      <c r="B78" s="163"/>
      <c r="C78" s="252" t="s">
        <v>210</v>
      </c>
      <c r="D78" s="253"/>
      <c r="E78" s="253"/>
      <c r="F78" s="253"/>
      <c r="G78" s="253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55"/>
      <c r="Y78" s="155"/>
      <c r="Z78" s="155"/>
      <c r="AA78" s="155"/>
      <c r="AB78" s="155"/>
      <c r="AC78" s="155"/>
      <c r="AD78" s="155"/>
      <c r="AE78" s="155"/>
      <c r="AF78" s="155"/>
      <c r="AG78" s="155" t="s">
        <v>111</v>
      </c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83" t="str">
        <f>C78</f>
        <v>s odstraněním kořenů a s případným nutným odklizením křovin a stromů na hromady na vzdálenost do 50 m nebo s naložením na dopravní prostředek, do sklonu terénu 1 : 5,</v>
      </c>
      <c r="BB78" s="155"/>
      <c r="BC78" s="155"/>
      <c r="BD78" s="155"/>
      <c r="BE78" s="155"/>
      <c r="BF78" s="155"/>
      <c r="BG78" s="155"/>
      <c r="BH78" s="155"/>
    </row>
    <row r="79" spans="1:60" outlineLevel="1" x14ac:dyDescent="0.2">
      <c r="A79" s="162"/>
      <c r="B79" s="163"/>
      <c r="C79" s="195" t="s">
        <v>211</v>
      </c>
      <c r="D79" s="167"/>
      <c r="E79" s="168">
        <v>15</v>
      </c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55"/>
      <c r="Y79" s="155"/>
      <c r="Z79" s="155"/>
      <c r="AA79" s="155"/>
      <c r="AB79" s="155"/>
      <c r="AC79" s="155"/>
      <c r="AD79" s="155"/>
      <c r="AE79" s="155"/>
      <c r="AF79" s="155"/>
      <c r="AG79" s="155" t="s">
        <v>113</v>
      </c>
      <c r="AH79" s="155">
        <v>0</v>
      </c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</row>
    <row r="80" spans="1:60" ht="22.5" outlineLevel="1" x14ac:dyDescent="0.2">
      <c r="A80" s="176">
        <v>26</v>
      </c>
      <c r="B80" s="177" t="s">
        <v>212</v>
      </c>
      <c r="C80" s="194" t="s">
        <v>213</v>
      </c>
      <c r="D80" s="178" t="s">
        <v>106</v>
      </c>
      <c r="E80" s="179">
        <v>20</v>
      </c>
      <c r="F80" s="180"/>
      <c r="G80" s="181">
        <f>ROUND(E80*F80,2)</f>
        <v>0</v>
      </c>
      <c r="H80" s="180"/>
      <c r="I80" s="181">
        <f>ROUND(E80*H80,2)</f>
        <v>0</v>
      </c>
      <c r="J80" s="180"/>
      <c r="K80" s="181">
        <f>ROUND(E80*J80,2)</f>
        <v>0</v>
      </c>
      <c r="L80" s="181">
        <v>21</v>
      </c>
      <c r="M80" s="181">
        <f>G80*(1+L80/100)</f>
        <v>0</v>
      </c>
      <c r="N80" s="181">
        <v>0</v>
      </c>
      <c r="O80" s="181">
        <f>ROUND(E80*N80,2)</f>
        <v>0</v>
      </c>
      <c r="P80" s="181">
        <v>0</v>
      </c>
      <c r="Q80" s="181">
        <f>ROUND(E80*P80,2)</f>
        <v>0</v>
      </c>
      <c r="R80" s="181" t="s">
        <v>214</v>
      </c>
      <c r="S80" s="181" t="s">
        <v>108</v>
      </c>
      <c r="T80" s="182" t="s">
        <v>108</v>
      </c>
      <c r="U80" s="165">
        <v>0.33</v>
      </c>
      <c r="V80" s="165">
        <f>ROUND(E80*U80,2)</f>
        <v>6.6</v>
      </c>
      <c r="W80" s="165"/>
      <c r="X80" s="155"/>
      <c r="Y80" s="155"/>
      <c r="Z80" s="155"/>
      <c r="AA80" s="155"/>
      <c r="AB80" s="155"/>
      <c r="AC80" s="155"/>
      <c r="AD80" s="155"/>
      <c r="AE80" s="155"/>
      <c r="AF80" s="155"/>
      <c r="AG80" s="155" t="s">
        <v>109</v>
      </c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</row>
    <row r="81" spans="1:60" outlineLevel="1" x14ac:dyDescent="0.2">
      <c r="A81" s="162"/>
      <c r="B81" s="163"/>
      <c r="C81" s="252" t="s">
        <v>215</v>
      </c>
      <c r="D81" s="253"/>
      <c r="E81" s="253"/>
      <c r="F81" s="253"/>
      <c r="G81" s="253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55"/>
      <c r="Y81" s="155"/>
      <c r="Z81" s="155"/>
      <c r="AA81" s="155"/>
      <c r="AB81" s="155"/>
      <c r="AC81" s="155"/>
      <c r="AD81" s="155"/>
      <c r="AE81" s="155"/>
      <c r="AF81" s="155"/>
      <c r="AG81" s="155" t="s">
        <v>111</v>
      </c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</row>
    <row r="82" spans="1:60" outlineLevel="1" x14ac:dyDescent="0.2">
      <c r="A82" s="162"/>
      <c r="B82" s="163"/>
      <c r="C82" s="254" t="s">
        <v>216</v>
      </c>
      <c r="D82" s="255"/>
      <c r="E82" s="255"/>
      <c r="F82" s="255"/>
      <c r="G82" s="25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55"/>
      <c r="Y82" s="155"/>
      <c r="Z82" s="155"/>
      <c r="AA82" s="155"/>
      <c r="AB82" s="155"/>
      <c r="AC82" s="155"/>
      <c r="AD82" s="155"/>
      <c r="AE82" s="155"/>
      <c r="AF82" s="155"/>
      <c r="AG82" s="155" t="s">
        <v>111</v>
      </c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</row>
    <row r="83" spans="1:60" outlineLevel="1" x14ac:dyDescent="0.2">
      <c r="A83" s="162"/>
      <c r="B83" s="163"/>
      <c r="C83" s="195" t="s">
        <v>217</v>
      </c>
      <c r="D83" s="167"/>
      <c r="E83" s="168">
        <v>20</v>
      </c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55"/>
      <c r="Y83" s="155"/>
      <c r="Z83" s="155"/>
      <c r="AA83" s="155"/>
      <c r="AB83" s="155"/>
      <c r="AC83" s="155"/>
      <c r="AD83" s="155"/>
      <c r="AE83" s="155"/>
      <c r="AF83" s="155"/>
      <c r="AG83" s="155" t="s">
        <v>113</v>
      </c>
      <c r="AH83" s="155">
        <v>0</v>
      </c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</row>
    <row r="84" spans="1:60" x14ac:dyDescent="0.2">
      <c r="A84" s="170" t="s">
        <v>102</v>
      </c>
      <c r="B84" s="171" t="s">
        <v>54</v>
      </c>
      <c r="C84" s="193" t="s">
        <v>55</v>
      </c>
      <c r="D84" s="172"/>
      <c r="E84" s="173"/>
      <c r="F84" s="174"/>
      <c r="G84" s="174">
        <f>SUMIF(AG85:AG103,"&lt;&gt;NOR",G85:G103)</f>
        <v>0</v>
      </c>
      <c r="H84" s="174"/>
      <c r="I84" s="174">
        <f>SUM(I85:I103)</f>
        <v>0</v>
      </c>
      <c r="J84" s="174"/>
      <c r="K84" s="174">
        <f>SUM(K85:K103)</f>
        <v>0</v>
      </c>
      <c r="L84" s="174"/>
      <c r="M84" s="174">
        <f>SUM(M85:M103)</f>
        <v>0</v>
      </c>
      <c r="N84" s="174"/>
      <c r="O84" s="174">
        <f>SUM(O85:O103)</f>
        <v>19.59</v>
      </c>
      <c r="P84" s="174"/>
      <c r="Q84" s="174">
        <f>SUM(Q85:Q103)</f>
        <v>0</v>
      </c>
      <c r="R84" s="174"/>
      <c r="S84" s="174"/>
      <c r="T84" s="175"/>
      <c r="U84" s="169"/>
      <c r="V84" s="169">
        <f>SUM(V85:V103)</f>
        <v>105.80999999999999</v>
      </c>
      <c r="W84" s="169"/>
      <c r="AG84" t="s">
        <v>103</v>
      </c>
    </row>
    <row r="85" spans="1:60" outlineLevel="1" x14ac:dyDescent="0.2">
      <c r="A85" s="176">
        <v>27</v>
      </c>
      <c r="B85" s="177" t="s">
        <v>218</v>
      </c>
      <c r="C85" s="194" t="s">
        <v>219</v>
      </c>
      <c r="D85" s="178" t="s">
        <v>106</v>
      </c>
      <c r="E85" s="179">
        <v>54.91</v>
      </c>
      <c r="F85" s="180"/>
      <c r="G85" s="181">
        <f>ROUND(E85*F85,2)</f>
        <v>0</v>
      </c>
      <c r="H85" s="180"/>
      <c r="I85" s="181">
        <f>ROUND(E85*H85,2)</f>
        <v>0</v>
      </c>
      <c r="J85" s="180"/>
      <c r="K85" s="181">
        <f>ROUND(E85*J85,2)</f>
        <v>0</v>
      </c>
      <c r="L85" s="181">
        <v>21</v>
      </c>
      <c r="M85" s="181">
        <f>G85*(1+L85/100)</f>
        <v>0</v>
      </c>
      <c r="N85" s="181">
        <v>5.0970000000000001E-2</v>
      </c>
      <c r="O85" s="181">
        <f>ROUND(E85*N85,2)</f>
        <v>2.8</v>
      </c>
      <c r="P85" s="181">
        <v>0</v>
      </c>
      <c r="Q85" s="181">
        <f>ROUND(E85*P85,2)</f>
        <v>0</v>
      </c>
      <c r="R85" s="181"/>
      <c r="S85" s="181" t="s">
        <v>108</v>
      </c>
      <c r="T85" s="182" t="s">
        <v>108</v>
      </c>
      <c r="U85" s="165">
        <v>1.23</v>
      </c>
      <c r="V85" s="165">
        <f>ROUND(E85*U85,2)</f>
        <v>67.540000000000006</v>
      </c>
      <c r="W85" s="165"/>
      <c r="X85" s="155"/>
      <c r="Y85" s="155"/>
      <c r="Z85" s="155"/>
      <c r="AA85" s="155"/>
      <c r="AB85" s="155"/>
      <c r="AC85" s="155"/>
      <c r="AD85" s="155"/>
      <c r="AE85" s="155"/>
      <c r="AF85" s="155"/>
      <c r="AG85" s="155" t="s">
        <v>109</v>
      </c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</row>
    <row r="86" spans="1:60" outlineLevel="1" x14ac:dyDescent="0.2">
      <c r="A86" s="162"/>
      <c r="B86" s="163"/>
      <c r="C86" s="195" t="s">
        <v>220</v>
      </c>
      <c r="D86" s="167"/>
      <c r="E86" s="168">
        <v>54.91</v>
      </c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55"/>
      <c r="Y86" s="155"/>
      <c r="Z86" s="155"/>
      <c r="AA86" s="155"/>
      <c r="AB86" s="155"/>
      <c r="AC86" s="155"/>
      <c r="AD86" s="155"/>
      <c r="AE86" s="155"/>
      <c r="AF86" s="155"/>
      <c r="AG86" s="155" t="s">
        <v>113</v>
      </c>
      <c r="AH86" s="155">
        <v>0</v>
      </c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</row>
    <row r="87" spans="1:60" outlineLevel="1" x14ac:dyDescent="0.2">
      <c r="A87" s="162"/>
      <c r="B87" s="163"/>
      <c r="C87" s="195" t="s">
        <v>221</v>
      </c>
      <c r="D87" s="167"/>
      <c r="E87" s="168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55"/>
      <c r="Y87" s="155"/>
      <c r="Z87" s="155"/>
      <c r="AA87" s="155"/>
      <c r="AB87" s="155"/>
      <c r="AC87" s="155"/>
      <c r="AD87" s="155"/>
      <c r="AE87" s="155"/>
      <c r="AF87" s="155"/>
      <c r="AG87" s="155" t="s">
        <v>113</v>
      </c>
      <c r="AH87" s="155">
        <v>0</v>
      </c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</row>
    <row r="88" spans="1:60" outlineLevel="1" x14ac:dyDescent="0.2">
      <c r="A88" s="162"/>
      <c r="B88" s="163"/>
      <c r="C88" s="195" t="s">
        <v>222</v>
      </c>
      <c r="D88" s="167"/>
      <c r="E88" s="168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55"/>
      <c r="Y88" s="155"/>
      <c r="Z88" s="155"/>
      <c r="AA88" s="155"/>
      <c r="AB88" s="155"/>
      <c r="AC88" s="155"/>
      <c r="AD88" s="155"/>
      <c r="AE88" s="155"/>
      <c r="AF88" s="155"/>
      <c r="AG88" s="155" t="s">
        <v>113</v>
      </c>
      <c r="AH88" s="155">
        <v>0</v>
      </c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</row>
    <row r="89" spans="1:60" ht="22.5" outlineLevel="1" x14ac:dyDescent="0.2">
      <c r="A89" s="176">
        <v>28</v>
      </c>
      <c r="B89" s="177" t="s">
        <v>223</v>
      </c>
      <c r="C89" s="194" t="s">
        <v>224</v>
      </c>
      <c r="D89" s="178" t="s">
        <v>106</v>
      </c>
      <c r="E89" s="179">
        <v>54.91</v>
      </c>
      <c r="F89" s="180"/>
      <c r="G89" s="181">
        <f>ROUND(E89*F89,2)</f>
        <v>0</v>
      </c>
      <c r="H89" s="180"/>
      <c r="I89" s="181">
        <f>ROUND(E89*H89,2)</f>
        <v>0</v>
      </c>
      <c r="J89" s="180"/>
      <c r="K89" s="181">
        <f>ROUND(E89*J89,2)</f>
        <v>0</v>
      </c>
      <c r="L89" s="181">
        <v>21</v>
      </c>
      <c r="M89" s="181">
        <f>G89*(1+L89/100)</f>
        <v>0</v>
      </c>
      <c r="N89" s="181">
        <v>0</v>
      </c>
      <c r="O89" s="181">
        <f>ROUND(E89*N89,2)</f>
        <v>0</v>
      </c>
      <c r="P89" s="181">
        <v>0</v>
      </c>
      <c r="Q89" s="181">
        <f>ROUND(E89*P89,2)</f>
        <v>0</v>
      </c>
      <c r="R89" s="181" t="s">
        <v>225</v>
      </c>
      <c r="S89" s="181" t="s">
        <v>108</v>
      </c>
      <c r="T89" s="182" t="s">
        <v>108</v>
      </c>
      <c r="U89" s="165">
        <v>0.40100000000000002</v>
      </c>
      <c r="V89" s="165">
        <f>ROUND(E89*U89,2)</f>
        <v>22.02</v>
      </c>
      <c r="W89" s="165"/>
      <c r="X89" s="155"/>
      <c r="Y89" s="155"/>
      <c r="Z89" s="155"/>
      <c r="AA89" s="155"/>
      <c r="AB89" s="155"/>
      <c r="AC89" s="155"/>
      <c r="AD89" s="155"/>
      <c r="AE89" s="155"/>
      <c r="AF89" s="155"/>
      <c r="AG89" s="155" t="s">
        <v>109</v>
      </c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</row>
    <row r="90" spans="1:60" outlineLevel="1" x14ac:dyDescent="0.2">
      <c r="A90" s="162"/>
      <c r="B90" s="163"/>
      <c r="C90" s="195" t="s">
        <v>226</v>
      </c>
      <c r="D90" s="167"/>
      <c r="E90" s="168">
        <v>54.91</v>
      </c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55"/>
      <c r="Y90" s="155"/>
      <c r="Z90" s="155"/>
      <c r="AA90" s="155"/>
      <c r="AB90" s="155"/>
      <c r="AC90" s="155"/>
      <c r="AD90" s="155"/>
      <c r="AE90" s="155"/>
      <c r="AF90" s="155"/>
      <c r="AG90" s="155" t="s">
        <v>113</v>
      </c>
      <c r="AH90" s="155">
        <v>0</v>
      </c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</row>
    <row r="91" spans="1:60" outlineLevel="1" x14ac:dyDescent="0.2">
      <c r="A91" s="162"/>
      <c r="B91" s="163"/>
      <c r="C91" s="195" t="s">
        <v>227</v>
      </c>
      <c r="D91" s="167"/>
      <c r="E91" s="168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55"/>
      <c r="Y91" s="155"/>
      <c r="Z91" s="155"/>
      <c r="AA91" s="155"/>
      <c r="AB91" s="155"/>
      <c r="AC91" s="155"/>
      <c r="AD91" s="155"/>
      <c r="AE91" s="155"/>
      <c r="AF91" s="155"/>
      <c r="AG91" s="155" t="s">
        <v>113</v>
      </c>
      <c r="AH91" s="155">
        <v>0</v>
      </c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</row>
    <row r="92" spans="1:60" outlineLevel="1" x14ac:dyDescent="0.2">
      <c r="A92" s="162"/>
      <c r="B92" s="163"/>
      <c r="C92" s="195" t="s">
        <v>228</v>
      </c>
      <c r="D92" s="167"/>
      <c r="E92" s="168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55"/>
      <c r="Y92" s="155"/>
      <c r="Z92" s="155"/>
      <c r="AA92" s="155"/>
      <c r="AB92" s="155"/>
      <c r="AC92" s="155"/>
      <c r="AD92" s="155"/>
      <c r="AE92" s="155"/>
      <c r="AF92" s="155"/>
      <c r="AG92" s="155" t="s">
        <v>113</v>
      </c>
      <c r="AH92" s="155">
        <v>0</v>
      </c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</row>
    <row r="93" spans="1:60" outlineLevel="1" x14ac:dyDescent="0.2">
      <c r="A93" s="176">
        <v>29</v>
      </c>
      <c r="B93" s="177" t="s">
        <v>229</v>
      </c>
      <c r="C93" s="194" t="s">
        <v>230</v>
      </c>
      <c r="D93" s="178" t="s">
        <v>134</v>
      </c>
      <c r="E93" s="179">
        <v>6.5</v>
      </c>
      <c r="F93" s="180"/>
      <c r="G93" s="181">
        <f>ROUND(E93*F93,2)</f>
        <v>0</v>
      </c>
      <c r="H93" s="180"/>
      <c r="I93" s="181">
        <f>ROUND(E93*H93,2)</f>
        <v>0</v>
      </c>
      <c r="J93" s="180"/>
      <c r="K93" s="181">
        <f>ROUND(E93*J93,2)</f>
        <v>0</v>
      </c>
      <c r="L93" s="181">
        <v>21</v>
      </c>
      <c r="M93" s="181">
        <f>G93*(1+L93/100)</f>
        <v>0</v>
      </c>
      <c r="N93" s="181">
        <v>2.5249999999999999</v>
      </c>
      <c r="O93" s="181">
        <f>ROUND(E93*N93,2)</f>
        <v>16.41</v>
      </c>
      <c r="P93" s="181">
        <v>0</v>
      </c>
      <c r="Q93" s="181">
        <f>ROUND(E93*P93,2)</f>
        <v>0</v>
      </c>
      <c r="R93" s="181" t="s">
        <v>231</v>
      </c>
      <c r="S93" s="181" t="s">
        <v>108</v>
      </c>
      <c r="T93" s="182" t="s">
        <v>108</v>
      </c>
      <c r="U93" s="165">
        <v>0.47699999999999998</v>
      </c>
      <c r="V93" s="165">
        <f>ROUND(E93*U93,2)</f>
        <v>3.1</v>
      </c>
      <c r="W93" s="165"/>
      <c r="X93" s="155"/>
      <c r="Y93" s="155"/>
      <c r="Z93" s="155"/>
      <c r="AA93" s="155"/>
      <c r="AB93" s="155"/>
      <c r="AC93" s="155"/>
      <c r="AD93" s="155"/>
      <c r="AE93" s="155"/>
      <c r="AF93" s="155"/>
      <c r="AG93" s="155" t="s">
        <v>109</v>
      </c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</row>
    <row r="94" spans="1:60" outlineLevel="1" x14ac:dyDescent="0.2">
      <c r="A94" s="162"/>
      <c r="B94" s="163"/>
      <c r="C94" s="248" t="s">
        <v>232</v>
      </c>
      <c r="D94" s="249"/>
      <c r="E94" s="249"/>
      <c r="F94" s="249"/>
      <c r="G94" s="249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55"/>
      <c r="Y94" s="155"/>
      <c r="Z94" s="155"/>
      <c r="AA94" s="155"/>
      <c r="AB94" s="155"/>
      <c r="AC94" s="155"/>
      <c r="AD94" s="155"/>
      <c r="AE94" s="155"/>
      <c r="AF94" s="155"/>
      <c r="AG94" s="155" t="s">
        <v>152</v>
      </c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</row>
    <row r="95" spans="1:60" outlineLevel="1" x14ac:dyDescent="0.2">
      <c r="A95" s="162"/>
      <c r="B95" s="163"/>
      <c r="C95" s="195" t="s">
        <v>233</v>
      </c>
      <c r="D95" s="167"/>
      <c r="E95" s="168">
        <v>6.5</v>
      </c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55"/>
      <c r="Y95" s="155"/>
      <c r="Z95" s="155"/>
      <c r="AA95" s="155"/>
      <c r="AB95" s="155"/>
      <c r="AC95" s="155"/>
      <c r="AD95" s="155"/>
      <c r="AE95" s="155"/>
      <c r="AF95" s="155"/>
      <c r="AG95" s="155" t="s">
        <v>113</v>
      </c>
      <c r="AH95" s="155">
        <v>0</v>
      </c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</row>
    <row r="96" spans="1:60" outlineLevel="1" x14ac:dyDescent="0.2">
      <c r="A96" s="176">
        <v>30</v>
      </c>
      <c r="B96" s="177" t="s">
        <v>234</v>
      </c>
      <c r="C96" s="194" t="s">
        <v>235</v>
      </c>
      <c r="D96" s="178" t="s">
        <v>106</v>
      </c>
      <c r="E96" s="179">
        <v>9.6</v>
      </c>
      <c r="F96" s="180"/>
      <c r="G96" s="181">
        <f>ROUND(E96*F96,2)</f>
        <v>0</v>
      </c>
      <c r="H96" s="180"/>
      <c r="I96" s="181">
        <f>ROUND(E96*H96,2)</f>
        <v>0</v>
      </c>
      <c r="J96" s="180"/>
      <c r="K96" s="181">
        <f>ROUND(E96*J96,2)</f>
        <v>0</v>
      </c>
      <c r="L96" s="181">
        <v>21</v>
      </c>
      <c r="M96" s="181">
        <f>G96*(1+L96/100)</f>
        <v>0</v>
      </c>
      <c r="N96" s="181">
        <v>3.916E-2</v>
      </c>
      <c r="O96" s="181">
        <f>ROUND(E96*N96,2)</f>
        <v>0.38</v>
      </c>
      <c r="P96" s="181">
        <v>0</v>
      </c>
      <c r="Q96" s="181">
        <f>ROUND(E96*P96,2)</f>
        <v>0</v>
      </c>
      <c r="R96" s="181" t="s">
        <v>231</v>
      </c>
      <c r="S96" s="181" t="s">
        <v>108</v>
      </c>
      <c r="T96" s="182" t="s">
        <v>108</v>
      </c>
      <c r="U96" s="165">
        <v>1.05</v>
      </c>
      <c r="V96" s="165">
        <f>ROUND(E96*U96,2)</f>
        <v>10.08</v>
      </c>
      <c r="W96" s="165"/>
      <c r="X96" s="155"/>
      <c r="Y96" s="155"/>
      <c r="Z96" s="155"/>
      <c r="AA96" s="155"/>
      <c r="AB96" s="155"/>
      <c r="AC96" s="155"/>
      <c r="AD96" s="155"/>
      <c r="AE96" s="155"/>
      <c r="AF96" s="155"/>
      <c r="AG96" s="155" t="s">
        <v>109</v>
      </c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</row>
    <row r="97" spans="1:60" ht="22.5" outlineLevel="1" x14ac:dyDescent="0.2">
      <c r="A97" s="162"/>
      <c r="B97" s="163"/>
      <c r="C97" s="252" t="s">
        <v>236</v>
      </c>
      <c r="D97" s="253"/>
      <c r="E97" s="253"/>
      <c r="F97" s="253"/>
      <c r="G97" s="253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55"/>
      <c r="Y97" s="155"/>
      <c r="Z97" s="155"/>
      <c r="AA97" s="155"/>
      <c r="AB97" s="155"/>
      <c r="AC97" s="155"/>
      <c r="AD97" s="155"/>
      <c r="AE97" s="155"/>
      <c r="AF97" s="155"/>
      <c r="AG97" s="155" t="s">
        <v>111</v>
      </c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83" t="str">
        <f>C97</f>
        <v>svislé nebo šikmé (odkloněné), půdorysně přímé nebo zalomené, stěn základových pasů ve volných nebo zapažených jámách, rýhách, šachtách, včetně případných vzpěr,</v>
      </c>
      <c r="BB97" s="155"/>
      <c r="BC97" s="155"/>
      <c r="BD97" s="155"/>
      <c r="BE97" s="155"/>
      <c r="BF97" s="155"/>
      <c r="BG97" s="155"/>
      <c r="BH97" s="155"/>
    </row>
    <row r="98" spans="1:60" outlineLevel="1" x14ac:dyDescent="0.2">
      <c r="A98" s="162"/>
      <c r="B98" s="163"/>
      <c r="C98" s="195" t="s">
        <v>237</v>
      </c>
      <c r="D98" s="167"/>
      <c r="E98" s="168">
        <v>9.6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55"/>
      <c r="Y98" s="155"/>
      <c r="Z98" s="155"/>
      <c r="AA98" s="155"/>
      <c r="AB98" s="155"/>
      <c r="AC98" s="155"/>
      <c r="AD98" s="155"/>
      <c r="AE98" s="155"/>
      <c r="AF98" s="155"/>
      <c r="AG98" s="155" t="s">
        <v>113</v>
      </c>
      <c r="AH98" s="155">
        <v>0</v>
      </c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</row>
    <row r="99" spans="1:60" outlineLevel="1" x14ac:dyDescent="0.2">
      <c r="A99" s="176">
        <v>31</v>
      </c>
      <c r="B99" s="177" t="s">
        <v>238</v>
      </c>
      <c r="C99" s="194" t="s">
        <v>239</v>
      </c>
      <c r="D99" s="178" t="s">
        <v>106</v>
      </c>
      <c r="E99" s="179">
        <v>9.6</v>
      </c>
      <c r="F99" s="180"/>
      <c r="G99" s="181">
        <f>ROUND(E99*F99,2)</f>
        <v>0</v>
      </c>
      <c r="H99" s="180"/>
      <c r="I99" s="181">
        <f>ROUND(E99*H99,2)</f>
        <v>0</v>
      </c>
      <c r="J99" s="180"/>
      <c r="K99" s="181">
        <f>ROUND(E99*J99,2)</f>
        <v>0</v>
      </c>
      <c r="L99" s="181">
        <v>21</v>
      </c>
      <c r="M99" s="181">
        <f>G99*(1+L99/100)</f>
        <v>0</v>
      </c>
      <c r="N99" s="181">
        <v>0</v>
      </c>
      <c r="O99" s="181">
        <f>ROUND(E99*N99,2)</f>
        <v>0</v>
      </c>
      <c r="P99" s="181">
        <v>0</v>
      </c>
      <c r="Q99" s="181">
        <f>ROUND(E99*P99,2)</f>
        <v>0</v>
      </c>
      <c r="R99" s="181" t="s">
        <v>231</v>
      </c>
      <c r="S99" s="181" t="s">
        <v>108</v>
      </c>
      <c r="T99" s="182" t="s">
        <v>108</v>
      </c>
      <c r="U99" s="165">
        <v>0.32</v>
      </c>
      <c r="V99" s="165">
        <f>ROUND(E99*U99,2)</f>
        <v>3.07</v>
      </c>
      <c r="W99" s="165"/>
      <c r="X99" s="155"/>
      <c r="Y99" s="155"/>
      <c r="Z99" s="155"/>
      <c r="AA99" s="155"/>
      <c r="AB99" s="155"/>
      <c r="AC99" s="155"/>
      <c r="AD99" s="155"/>
      <c r="AE99" s="155"/>
      <c r="AF99" s="155"/>
      <c r="AG99" s="155" t="s">
        <v>109</v>
      </c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  <c r="BG99" s="155"/>
      <c r="BH99" s="155"/>
    </row>
    <row r="100" spans="1:60" ht="22.5" outlineLevel="1" x14ac:dyDescent="0.2">
      <c r="A100" s="162"/>
      <c r="B100" s="163"/>
      <c r="C100" s="252" t="s">
        <v>236</v>
      </c>
      <c r="D100" s="253"/>
      <c r="E100" s="253"/>
      <c r="F100" s="253"/>
      <c r="G100" s="253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 t="s">
        <v>111</v>
      </c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83" t="str">
        <f>C100</f>
        <v>svislé nebo šikmé (odkloněné), půdorysně přímé nebo zalomené, stěn základových pasů ve volných nebo zapažených jámách, rýhách, šachtách, včetně případných vzpěr,</v>
      </c>
      <c r="BB100" s="155"/>
      <c r="BC100" s="155"/>
      <c r="BD100" s="155"/>
      <c r="BE100" s="155"/>
      <c r="BF100" s="155"/>
      <c r="BG100" s="155"/>
      <c r="BH100" s="155"/>
    </row>
    <row r="101" spans="1:60" outlineLevel="1" x14ac:dyDescent="0.2">
      <c r="A101" s="162"/>
      <c r="B101" s="163"/>
      <c r="C101" s="250" t="s">
        <v>240</v>
      </c>
      <c r="D101" s="251"/>
      <c r="E101" s="251"/>
      <c r="F101" s="251"/>
      <c r="G101" s="251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 t="s">
        <v>152</v>
      </c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</row>
    <row r="102" spans="1:60" outlineLevel="1" x14ac:dyDescent="0.2">
      <c r="A102" s="176">
        <v>32</v>
      </c>
      <c r="B102" s="177" t="s">
        <v>241</v>
      </c>
      <c r="C102" s="194" t="s">
        <v>242</v>
      </c>
      <c r="D102" s="178" t="s">
        <v>243</v>
      </c>
      <c r="E102" s="179">
        <v>1</v>
      </c>
      <c r="F102" s="180"/>
      <c r="G102" s="181">
        <f>ROUND(E102*F102,2)</f>
        <v>0</v>
      </c>
      <c r="H102" s="180"/>
      <c r="I102" s="181">
        <f>ROUND(E102*H102,2)</f>
        <v>0</v>
      </c>
      <c r="J102" s="180"/>
      <c r="K102" s="181">
        <f>ROUND(E102*J102,2)</f>
        <v>0</v>
      </c>
      <c r="L102" s="181">
        <v>21</v>
      </c>
      <c r="M102" s="181">
        <f>G102*(1+L102/100)</f>
        <v>0</v>
      </c>
      <c r="N102" s="181">
        <v>0</v>
      </c>
      <c r="O102" s="181">
        <f>ROUND(E102*N102,2)</f>
        <v>0</v>
      </c>
      <c r="P102" s="181">
        <v>0</v>
      </c>
      <c r="Q102" s="181">
        <f>ROUND(E102*P102,2)</f>
        <v>0</v>
      </c>
      <c r="R102" s="181"/>
      <c r="S102" s="181" t="s">
        <v>244</v>
      </c>
      <c r="T102" s="182" t="s">
        <v>245</v>
      </c>
      <c r="U102" s="165">
        <v>0</v>
      </c>
      <c r="V102" s="165">
        <f>ROUND(E102*U102,2)</f>
        <v>0</v>
      </c>
      <c r="W102" s="16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 t="s">
        <v>109</v>
      </c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</row>
    <row r="103" spans="1:60" outlineLevel="1" x14ac:dyDescent="0.2">
      <c r="A103" s="162"/>
      <c r="B103" s="163"/>
      <c r="C103" s="195" t="s">
        <v>246</v>
      </c>
      <c r="D103" s="167"/>
      <c r="E103" s="168">
        <v>1</v>
      </c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 t="s">
        <v>113</v>
      </c>
      <c r="AH103" s="155">
        <v>0</v>
      </c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</row>
    <row r="104" spans="1:60" x14ac:dyDescent="0.2">
      <c r="A104" s="170" t="s">
        <v>102</v>
      </c>
      <c r="B104" s="171" t="s">
        <v>56</v>
      </c>
      <c r="C104" s="193" t="s">
        <v>57</v>
      </c>
      <c r="D104" s="172"/>
      <c r="E104" s="173"/>
      <c r="F104" s="174"/>
      <c r="G104" s="174">
        <f>SUMIF(AG105:AG119,"&lt;&gt;NOR",G105:G119)</f>
        <v>0</v>
      </c>
      <c r="H104" s="174"/>
      <c r="I104" s="174">
        <f>SUM(I105:I119)</f>
        <v>0</v>
      </c>
      <c r="J104" s="174"/>
      <c r="K104" s="174">
        <f>SUM(K105:K119)</f>
        <v>0</v>
      </c>
      <c r="L104" s="174"/>
      <c r="M104" s="174">
        <f>SUM(M105:M119)</f>
        <v>0</v>
      </c>
      <c r="N104" s="174"/>
      <c r="O104" s="174">
        <f>SUM(O105:O119)</f>
        <v>18.709999999999997</v>
      </c>
      <c r="P104" s="174"/>
      <c r="Q104" s="174">
        <f>SUM(Q105:Q119)</f>
        <v>0</v>
      </c>
      <c r="R104" s="174"/>
      <c r="S104" s="174"/>
      <c r="T104" s="175"/>
      <c r="U104" s="169"/>
      <c r="V104" s="169">
        <f>SUM(V105:V119)</f>
        <v>76.150000000000006</v>
      </c>
      <c r="W104" s="169"/>
      <c r="AG104" t="s">
        <v>103</v>
      </c>
    </row>
    <row r="105" spans="1:60" ht="22.5" outlineLevel="1" x14ac:dyDescent="0.2">
      <c r="A105" s="176">
        <v>33</v>
      </c>
      <c r="B105" s="177" t="s">
        <v>247</v>
      </c>
      <c r="C105" s="194" t="s">
        <v>248</v>
      </c>
      <c r="D105" s="178" t="s">
        <v>134</v>
      </c>
      <c r="E105" s="179">
        <v>0.7</v>
      </c>
      <c r="F105" s="180"/>
      <c r="G105" s="181">
        <f>ROUND(E105*F105,2)</f>
        <v>0</v>
      </c>
      <c r="H105" s="180"/>
      <c r="I105" s="181">
        <f>ROUND(E105*H105,2)</f>
        <v>0</v>
      </c>
      <c r="J105" s="180"/>
      <c r="K105" s="181">
        <f>ROUND(E105*J105,2)</f>
        <v>0</v>
      </c>
      <c r="L105" s="181">
        <v>21</v>
      </c>
      <c r="M105" s="181">
        <f>G105*(1+L105/100)</f>
        <v>0</v>
      </c>
      <c r="N105" s="181">
        <v>2.52508</v>
      </c>
      <c r="O105" s="181">
        <f>ROUND(E105*N105,2)</f>
        <v>1.77</v>
      </c>
      <c r="P105" s="181">
        <v>0</v>
      </c>
      <c r="Q105" s="181">
        <f>ROUND(E105*P105,2)</f>
        <v>0</v>
      </c>
      <c r="R105" s="181" t="s">
        <v>231</v>
      </c>
      <c r="S105" s="181" t="s">
        <v>108</v>
      </c>
      <c r="T105" s="182" t="s">
        <v>108</v>
      </c>
      <c r="U105" s="165">
        <v>3.6749999999999998</v>
      </c>
      <c r="V105" s="165">
        <f>ROUND(E105*U105,2)</f>
        <v>2.57</v>
      </c>
      <c r="W105" s="16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 t="s">
        <v>109</v>
      </c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</row>
    <row r="106" spans="1:60" outlineLevel="1" x14ac:dyDescent="0.2">
      <c r="A106" s="162"/>
      <c r="B106" s="163"/>
      <c r="C106" s="195" t="s">
        <v>249</v>
      </c>
      <c r="D106" s="167"/>
      <c r="E106" s="168">
        <v>0.7</v>
      </c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 t="s">
        <v>113</v>
      </c>
      <c r="AH106" s="155">
        <v>0</v>
      </c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</row>
    <row r="107" spans="1:60" ht="22.5" outlineLevel="1" x14ac:dyDescent="0.2">
      <c r="A107" s="176">
        <v>34</v>
      </c>
      <c r="B107" s="177" t="s">
        <v>250</v>
      </c>
      <c r="C107" s="194" t="s">
        <v>251</v>
      </c>
      <c r="D107" s="178" t="s">
        <v>134</v>
      </c>
      <c r="E107" s="179">
        <v>6.5</v>
      </c>
      <c r="F107" s="180"/>
      <c r="G107" s="181">
        <f>ROUND(E107*F107,2)</f>
        <v>0</v>
      </c>
      <c r="H107" s="180"/>
      <c r="I107" s="181">
        <f>ROUND(E107*H107,2)</f>
        <v>0</v>
      </c>
      <c r="J107" s="180"/>
      <c r="K107" s="181">
        <f>ROUND(E107*J107,2)</f>
        <v>0</v>
      </c>
      <c r="L107" s="181">
        <v>21</v>
      </c>
      <c r="M107" s="181">
        <f>G107*(1+L107/100)</f>
        <v>0</v>
      </c>
      <c r="N107" s="181">
        <v>2.52508</v>
      </c>
      <c r="O107" s="181">
        <f>ROUND(E107*N107,2)</f>
        <v>16.41</v>
      </c>
      <c r="P107" s="181">
        <v>0</v>
      </c>
      <c r="Q107" s="181">
        <f>ROUND(E107*P107,2)</f>
        <v>0</v>
      </c>
      <c r="R107" s="181" t="s">
        <v>231</v>
      </c>
      <c r="S107" s="181" t="s">
        <v>108</v>
      </c>
      <c r="T107" s="182" t="s">
        <v>108</v>
      </c>
      <c r="U107" s="165">
        <v>3.7694999999999999</v>
      </c>
      <c r="V107" s="165">
        <f>ROUND(E107*U107,2)</f>
        <v>24.5</v>
      </c>
      <c r="W107" s="16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 t="s">
        <v>109</v>
      </c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</row>
    <row r="108" spans="1:60" outlineLevel="1" x14ac:dyDescent="0.2">
      <c r="A108" s="162"/>
      <c r="B108" s="163"/>
      <c r="C108" s="195" t="s">
        <v>233</v>
      </c>
      <c r="D108" s="167"/>
      <c r="E108" s="168">
        <v>6.5</v>
      </c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 t="s">
        <v>113</v>
      </c>
      <c r="AH108" s="155">
        <v>0</v>
      </c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</row>
    <row r="109" spans="1:60" ht="22.5" outlineLevel="1" x14ac:dyDescent="0.2">
      <c r="A109" s="176">
        <v>35</v>
      </c>
      <c r="B109" s="177" t="s">
        <v>252</v>
      </c>
      <c r="C109" s="194" t="s">
        <v>253</v>
      </c>
      <c r="D109" s="178" t="s">
        <v>156</v>
      </c>
      <c r="E109" s="179">
        <v>7.5999999999999998E-2</v>
      </c>
      <c r="F109" s="180"/>
      <c r="G109" s="181">
        <f>ROUND(E109*F109,2)</f>
        <v>0</v>
      </c>
      <c r="H109" s="180"/>
      <c r="I109" s="181">
        <f>ROUND(E109*H109,2)</f>
        <v>0</v>
      </c>
      <c r="J109" s="180"/>
      <c r="K109" s="181">
        <f>ROUND(E109*J109,2)</f>
        <v>0</v>
      </c>
      <c r="L109" s="181">
        <v>21</v>
      </c>
      <c r="M109" s="181">
        <f>G109*(1+L109/100)</f>
        <v>0</v>
      </c>
      <c r="N109" s="181">
        <v>1.0579400000000001</v>
      </c>
      <c r="O109" s="181">
        <f>ROUND(E109*N109,2)</f>
        <v>0.08</v>
      </c>
      <c r="P109" s="181">
        <v>0</v>
      </c>
      <c r="Q109" s="181">
        <f>ROUND(E109*P109,2)</f>
        <v>0</v>
      </c>
      <c r="R109" s="181" t="s">
        <v>231</v>
      </c>
      <c r="S109" s="181" t="s">
        <v>108</v>
      </c>
      <c r="T109" s="182" t="s">
        <v>108</v>
      </c>
      <c r="U109" s="165">
        <v>22.816500000000001</v>
      </c>
      <c r="V109" s="165">
        <f>ROUND(E109*U109,2)</f>
        <v>1.73</v>
      </c>
      <c r="W109" s="16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 t="s">
        <v>109</v>
      </c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</row>
    <row r="110" spans="1:60" outlineLevel="1" x14ac:dyDescent="0.2">
      <c r="A110" s="162"/>
      <c r="B110" s="163"/>
      <c r="C110" s="252" t="s">
        <v>254</v>
      </c>
      <c r="D110" s="253"/>
      <c r="E110" s="253"/>
      <c r="F110" s="253"/>
      <c r="G110" s="253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 t="s">
        <v>111</v>
      </c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</row>
    <row r="111" spans="1:60" outlineLevel="1" x14ac:dyDescent="0.2">
      <c r="A111" s="162"/>
      <c r="B111" s="163"/>
      <c r="C111" s="195" t="s">
        <v>255</v>
      </c>
      <c r="D111" s="167"/>
      <c r="E111" s="168">
        <v>0.08</v>
      </c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 t="s">
        <v>113</v>
      </c>
      <c r="AH111" s="155">
        <v>0</v>
      </c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</row>
    <row r="112" spans="1:60" outlineLevel="1" x14ac:dyDescent="0.2">
      <c r="A112" s="176">
        <v>36</v>
      </c>
      <c r="B112" s="177" t="s">
        <v>256</v>
      </c>
      <c r="C112" s="194" t="s">
        <v>257</v>
      </c>
      <c r="D112" s="178" t="s">
        <v>258</v>
      </c>
      <c r="E112" s="179">
        <v>30</v>
      </c>
      <c r="F112" s="180"/>
      <c r="G112" s="181">
        <f>ROUND(E112*F112,2)</f>
        <v>0</v>
      </c>
      <c r="H112" s="180"/>
      <c r="I112" s="181">
        <f>ROUND(E112*H112,2)</f>
        <v>0</v>
      </c>
      <c r="J112" s="180"/>
      <c r="K112" s="181">
        <f>ROUND(E112*J112,2)</f>
        <v>0</v>
      </c>
      <c r="L112" s="181">
        <v>21</v>
      </c>
      <c r="M112" s="181">
        <f>G112*(1+L112/100)</f>
        <v>0</v>
      </c>
      <c r="N112" s="181">
        <v>1E-4</v>
      </c>
      <c r="O112" s="181">
        <f>ROUND(E112*N112,2)</f>
        <v>0</v>
      </c>
      <c r="P112" s="181">
        <v>0</v>
      </c>
      <c r="Q112" s="181">
        <f>ROUND(E112*P112,2)</f>
        <v>0</v>
      </c>
      <c r="R112" s="181" t="s">
        <v>157</v>
      </c>
      <c r="S112" s="181" t="s">
        <v>108</v>
      </c>
      <c r="T112" s="182" t="s">
        <v>108</v>
      </c>
      <c r="U112" s="165">
        <v>0</v>
      </c>
      <c r="V112" s="165">
        <f>ROUND(E112*U112,2)</f>
        <v>0</v>
      </c>
      <c r="W112" s="16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 t="s">
        <v>158</v>
      </c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</row>
    <row r="113" spans="1:60" outlineLevel="1" x14ac:dyDescent="0.2">
      <c r="A113" s="162"/>
      <c r="B113" s="163"/>
      <c r="C113" s="195" t="s">
        <v>259</v>
      </c>
      <c r="D113" s="167"/>
      <c r="E113" s="168">
        <v>30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 t="s">
        <v>113</v>
      </c>
      <c r="AH113" s="155">
        <v>0</v>
      </c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</row>
    <row r="114" spans="1:60" ht="22.5" outlineLevel="1" x14ac:dyDescent="0.2">
      <c r="A114" s="176">
        <v>37</v>
      </c>
      <c r="B114" s="177" t="s">
        <v>260</v>
      </c>
      <c r="C114" s="194" t="s">
        <v>261</v>
      </c>
      <c r="D114" s="178" t="s">
        <v>106</v>
      </c>
      <c r="E114" s="179">
        <v>26.308800000000002</v>
      </c>
      <c r="F114" s="180"/>
      <c r="G114" s="181">
        <f>ROUND(E114*F114,2)</f>
        <v>0</v>
      </c>
      <c r="H114" s="180"/>
      <c r="I114" s="181">
        <f>ROUND(E114*H114,2)</f>
        <v>0</v>
      </c>
      <c r="J114" s="180"/>
      <c r="K114" s="181">
        <f>ROUND(E114*J114,2)</f>
        <v>0</v>
      </c>
      <c r="L114" s="181">
        <v>21</v>
      </c>
      <c r="M114" s="181">
        <f>G114*(1+L114/100)</f>
        <v>0</v>
      </c>
      <c r="N114" s="181">
        <v>1.6930000000000001E-2</v>
      </c>
      <c r="O114" s="181">
        <f>ROUND(E114*N114,2)</f>
        <v>0.45</v>
      </c>
      <c r="P114" s="181">
        <v>0</v>
      </c>
      <c r="Q114" s="181">
        <f>ROUND(E114*P114,2)</f>
        <v>0</v>
      </c>
      <c r="R114" s="181" t="s">
        <v>231</v>
      </c>
      <c r="S114" s="181" t="s">
        <v>108</v>
      </c>
      <c r="T114" s="182" t="s">
        <v>108</v>
      </c>
      <c r="U114" s="165">
        <v>1.5396000000000001</v>
      </c>
      <c r="V114" s="165">
        <f>ROUND(E114*U114,2)</f>
        <v>40.51</v>
      </c>
      <c r="W114" s="16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 t="s">
        <v>109</v>
      </c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</row>
    <row r="115" spans="1:60" outlineLevel="1" x14ac:dyDescent="0.2">
      <c r="A115" s="162"/>
      <c r="B115" s="163"/>
      <c r="C115" s="195" t="s">
        <v>262</v>
      </c>
      <c r="D115" s="167"/>
      <c r="E115" s="168">
        <v>2.31</v>
      </c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 t="s">
        <v>113</v>
      </c>
      <c r="AH115" s="155">
        <v>0</v>
      </c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</row>
    <row r="116" spans="1:60" outlineLevel="1" x14ac:dyDescent="0.2">
      <c r="A116" s="162"/>
      <c r="B116" s="163"/>
      <c r="C116" s="195" t="s">
        <v>263</v>
      </c>
      <c r="D116" s="167"/>
      <c r="E116" s="168">
        <v>20.399999999999999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 t="s">
        <v>113</v>
      </c>
      <c r="AH116" s="155">
        <v>0</v>
      </c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</row>
    <row r="117" spans="1:60" outlineLevel="1" x14ac:dyDescent="0.2">
      <c r="A117" s="162"/>
      <c r="B117" s="163"/>
      <c r="C117" s="195" t="s">
        <v>264</v>
      </c>
      <c r="D117" s="167"/>
      <c r="E117" s="168">
        <v>3.6</v>
      </c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 t="s">
        <v>113</v>
      </c>
      <c r="AH117" s="155">
        <v>0</v>
      </c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</row>
    <row r="118" spans="1:60" ht="22.5" outlineLevel="1" x14ac:dyDescent="0.2">
      <c r="A118" s="176">
        <v>38</v>
      </c>
      <c r="B118" s="177" t="s">
        <v>265</v>
      </c>
      <c r="C118" s="194" t="s">
        <v>266</v>
      </c>
      <c r="D118" s="178" t="s">
        <v>106</v>
      </c>
      <c r="E118" s="179">
        <v>26.308800000000002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21</v>
      </c>
      <c r="M118" s="181">
        <f>G118*(1+L118/100)</f>
        <v>0</v>
      </c>
      <c r="N118" s="181">
        <v>0</v>
      </c>
      <c r="O118" s="181">
        <f>ROUND(E118*N118,2)</f>
        <v>0</v>
      </c>
      <c r="P118" s="181">
        <v>0</v>
      </c>
      <c r="Q118" s="181">
        <f>ROUND(E118*P118,2)</f>
        <v>0</v>
      </c>
      <c r="R118" s="181" t="s">
        <v>231</v>
      </c>
      <c r="S118" s="181" t="s">
        <v>108</v>
      </c>
      <c r="T118" s="182" t="s">
        <v>108</v>
      </c>
      <c r="U118" s="165">
        <v>0.26</v>
      </c>
      <c r="V118" s="165">
        <f>ROUND(E118*U118,2)</f>
        <v>6.84</v>
      </c>
      <c r="W118" s="16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 t="s">
        <v>109</v>
      </c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</row>
    <row r="119" spans="1:60" outlineLevel="1" x14ac:dyDescent="0.2">
      <c r="A119" s="162"/>
      <c r="B119" s="163"/>
      <c r="C119" s="195" t="s">
        <v>267</v>
      </c>
      <c r="D119" s="167"/>
      <c r="E119" s="168">
        <v>26.31</v>
      </c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 t="s">
        <v>113</v>
      </c>
      <c r="AH119" s="155">
        <v>0</v>
      </c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</row>
    <row r="120" spans="1:60" x14ac:dyDescent="0.2">
      <c r="A120" s="170" t="s">
        <v>102</v>
      </c>
      <c r="B120" s="171" t="s">
        <v>58</v>
      </c>
      <c r="C120" s="193" t="s">
        <v>59</v>
      </c>
      <c r="D120" s="172"/>
      <c r="E120" s="173"/>
      <c r="F120" s="174"/>
      <c r="G120" s="174">
        <f>SUMIF(AG121:AG136,"&lt;&gt;NOR",G121:G136)</f>
        <v>0</v>
      </c>
      <c r="H120" s="174"/>
      <c r="I120" s="174">
        <f>SUM(I121:I136)</f>
        <v>0</v>
      </c>
      <c r="J120" s="174"/>
      <c r="K120" s="174">
        <f>SUM(K121:K136)</f>
        <v>0</v>
      </c>
      <c r="L120" s="174"/>
      <c r="M120" s="174">
        <f>SUM(M121:M136)</f>
        <v>0</v>
      </c>
      <c r="N120" s="174"/>
      <c r="O120" s="174">
        <f>SUM(O121:O136)</f>
        <v>27.79</v>
      </c>
      <c r="P120" s="174"/>
      <c r="Q120" s="174">
        <f>SUM(Q121:Q136)</f>
        <v>0</v>
      </c>
      <c r="R120" s="174"/>
      <c r="S120" s="174"/>
      <c r="T120" s="175"/>
      <c r="U120" s="169"/>
      <c r="V120" s="169">
        <f>SUM(V121:V136)</f>
        <v>18.579999999999998</v>
      </c>
      <c r="W120" s="169"/>
      <c r="AG120" t="s">
        <v>103</v>
      </c>
    </row>
    <row r="121" spans="1:60" outlineLevel="1" x14ac:dyDescent="0.2">
      <c r="A121" s="176">
        <v>39</v>
      </c>
      <c r="B121" s="177" t="s">
        <v>268</v>
      </c>
      <c r="C121" s="194" t="s">
        <v>269</v>
      </c>
      <c r="D121" s="178" t="s">
        <v>106</v>
      </c>
      <c r="E121" s="179">
        <v>36.799999999999997</v>
      </c>
      <c r="F121" s="180"/>
      <c r="G121" s="181">
        <f>ROUND(E121*F121,2)</f>
        <v>0</v>
      </c>
      <c r="H121" s="180"/>
      <c r="I121" s="181">
        <f>ROUND(E121*H121,2)</f>
        <v>0</v>
      </c>
      <c r="J121" s="180"/>
      <c r="K121" s="181">
        <f>ROUND(E121*J121,2)</f>
        <v>0</v>
      </c>
      <c r="L121" s="181">
        <v>21</v>
      </c>
      <c r="M121" s="181">
        <f>G121*(1+L121/100)</f>
        <v>0</v>
      </c>
      <c r="N121" s="181">
        <v>0.25800000000000001</v>
      </c>
      <c r="O121" s="181">
        <f>ROUND(E121*N121,2)</f>
        <v>9.49</v>
      </c>
      <c r="P121" s="181">
        <v>0</v>
      </c>
      <c r="Q121" s="181">
        <f>ROUND(E121*P121,2)</f>
        <v>0</v>
      </c>
      <c r="R121" s="181" t="s">
        <v>107</v>
      </c>
      <c r="S121" s="181" t="s">
        <v>108</v>
      </c>
      <c r="T121" s="182" t="s">
        <v>108</v>
      </c>
      <c r="U121" s="165">
        <v>2.5000000000000001E-2</v>
      </c>
      <c r="V121" s="165">
        <f>ROUND(E121*U121,2)</f>
        <v>0.92</v>
      </c>
      <c r="W121" s="16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 t="s">
        <v>109</v>
      </c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</row>
    <row r="122" spans="1:60" outlineLevel="1" x14ac:dyDescent="0.2">
      <c r="A122" s="162"/>
      <c r="B122" s="163"/>
      <c r="C122" s="252" t="s">
        <v>270</v>
      </c>
      <c r="D122" s="253"/>
      <c r="E122" s="253"/>
      <c r="F122" s="253"/>
      <c r="G122" s="253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 t="s">
        <v>111</v>
      </c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</row>
    <row r="123" spans="1:60" outlineLevel="1" x14ac:dyDescent="0.2">
      <c r="A123" s="162"/>
      <c r="B123" s="163"/>
      <c r="C123" s="195" t="s">
        <v>271</v>
      </c>
      <c r="D123" s="167"/>
      <c r="E123" s="168">
        <v>36.799999999999997</v>
      </c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 t="s">
        <v>113</v>
      </c>
      <c r="AH123" s="155">
        <v>0</v>
      </c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155"/>
    </row>
    <row r="124" spans="1:60" outlineLevel="1" x14ac:dyDescent="0.2">
      <c r="A124" s="162"/>
      <c r="B124" s="163"/>
      <c r="C124" s="195" t="s">
        <v>272</v>
      </c>
      <c r="D124" s="167"/>
      <c r="E124" s="168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 t="s">
        <v>113</v>
      </c>
      <c r="AH124" s="155">
        <v>0</v>
      </c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</row>
    <row r="125" spans="1:60" outlineLevel="1" x14ac:dyDescent="0.2">
      <c r="A125" s="176">
        <v>40</v>
      </c>
      <c r="B125" s="177" t="s">
        <v>273</v>
      </c>
      <c r="C125" s="194" t="s">
        <v>274</v>
      </c>
      <c r="D125" s="178" t="s">
        <v>106</v>
      </c>
      <c r="E125" s="179">
        <v>36.799999999999997</v>
      </c>
      <c r="F125" s="180"/>
      <c r="G125" s="181">
        <f>ROUND(E125*F125,2)</f>
        <v>0</v>
      </c>
      <c r="H125" s="180"/>
      <c r="I125" s="181">
        <f>ROUND(E125*H125,2)</f>
        <v>0</v>
      </c>
      <c r="J125" s="180"/>
      <c r="K125" s="181">
        <f>ROUND(E125*J125,2)</f>
        <v>0</v>
      </c>
      <c r="L125" s="181">
        <v>21</v>
      </c>
      <c r="M125" s="181">
        <f>G125*(1+L125/100)</f>
        <v>0</v>
      </c>
      <c r="N125" s="181">
        <v>0.27950000000000003</v>
      </c>
      <c r="O125" s="181">
        <f>ROUND(E125*N125,2)</f>
        <v>10.29</v>
      </c>
      <c r="P125" s="181">
        <v>0</v>
      </c>
      <c r="Q125" s="181">
        <f>ROUND(E125*P125,2)</f>
        <v>0</v>
      </c>
      <c r="R125" s="181" t="s">
        <v>107</v>
      </c>
      <c r="S125" s="181" t="s">
        <v>108</v>
      </c>
      <c r="T125" s="182" t="s">
        <v>108</v>
      </c>
      <c r="U125" s="165">
        <v>2.8000000000000001E-2</v>
      </c>
      <c r="V125" s="165">
        <f>ROUND(E125*U125,2)</f>
        <v>1.03</v>
      </c>
      <c r="W125" s="16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 t="s">
        <v>109</v>
      </c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55"/>
      <c r="BB125" s="155"/>
      <c r="BC125" s="155"/>
      <c r="BD125" s="155"/>
      <c r="BE125" s="155"/>
      <c r="BF125" s="155"/>
      <c r="BG125" s="155"/>
      <c r="BH125" s="155"/>
    </row>
    <row r="126" spans="1:60" outlineLevel="1" x14ac:dyDescent="0.2">
      <c r="A126" s="162"/>
      <c r="B126" s="163"/>
      <c r="C126" s="252" t="s">
        <v>270</v>
      </c>
      <c r="D126" s="253"/>
      <c r="E126" s="253"/>
      <c r="F126" s="253"/>
      <c r="G126" s="253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 t="s">
        <v>111</v>
      </c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</row>
    <row r="127" spans="1:60" outlineLevel="1" x14ac:dyDescent="0.2">
      <c r="A127" s="162"/>
      <c r="B127" s="163"/>
      <c r="C127" s="195" t="s">
        <v>271</v>
      </c>
      <c r="D127" s="167"/>
      <c r="E127" s="168">
        <v>36.799999999999997</v>
      </c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 t="s">
        <v>113</v>
      </c>
      <c r="AH127" s="155">
        <v>0</v>
      </c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</row>
    <row r="128" spans="1:60" outlineLevel="1" x14ac:dyDescent="0.2">
      <c r="A128" s="162"/>
      <c r="B128" s="163"/>
      <c r="C128" s="195" t="s">
        <v>272</v>
      </c>
      <c r="D128" s="167"/>
      <c r="E128" s="168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 t="s">
        <v>113</v>
      </c>
      <c r="AH128" s="155">
        <v>0</v>
      </c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</row>
    <row r="129" spans="1:60" outlineLevel="1" x14ac:dyDescent="0.2">
      <c r="A129" s="176">
        <v>41</v>
      </c>
      <c r="B129" s="177" t="s">
        <v>275</v>
      </c>
      <c r="C129" s="194" t="s">
        <v>276</v>
      </c>
      <c r="D129" s="178" t="s">
        <v>106</v>
      </c>
      <c r="E129" s="179">
        <v>36.799999999999997</v>
      </c>
      <c r="F129" s="180"/>
      <c r="G129" s="181">
        <f>ROUND(E129*F129,2)</f>
        <v>0</v>
      </c>
      <c r="H129" s="180"/>
      <c r="I129" s="181">
        <f>ROUND(E129*H129,2)</f>
        <v>0</v>
      </c>
      <c r="J129" s="180"/>
      <c r="K129" s="181">
        <f>ROUND(E129*J129,2)</f>
        <v>0</v>
      </c>
      <c r="L129" s="181">
        <v>21</v>
      </c>
      <c r="M129" s="181">
        <f>G129*(1+L129/100)</f>
        <v>0</v>
      </c>
      <c r="N129" s="181">
        <v>7.3899999999999993E-2</v>
      </c>
      <c r="O129" s="181">
        <f>ROUND(E129*N129,2)</f>
        <v>2.72</v>
      </c>
      <c r="P129" s="181">
        <v>0</v>
      </c>
      <c r="Q129" s="181">
        <f>ROUND(E129*P129,2)</f>
        <v>0</v>
      </c>
      <c r="R129" s="181" t="s">
        <v>107</v>
      </c>
      <c r="S129" s="181" t="s">
        <v>108</v>
      </c>
      <c r="T129" s="182" t="s">
        <v>108</v>
      </c>
      <c r="U129" s="165">
        <v>0.45200000000000001</v>
      </c>
      <c r="V129" s="165">
        <f>ROUND(E129*U129,2)</f>
        <v>16.63</v>
      </c>
      <c r="W129" s="165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 t="s">
        <v>109</v>
      </c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</row>
    <row r="130" spans="1:60" ht="22.5" outlineLevel="1" x14ac:dyDescent="0.2">
      <c r="A130" s="162"/>
      <c r="B130" s="163"/>
      <c r="C130" s="252" t="s">
        <v>277</v>
      </c>
      <c r="D130" s="253"/>
      <c r="E130" s="253"/>
      <c r="F130" s="253"/>
      <c r="G130" s="253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 t="s">
        <v>111</v>
      </c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83" t="str">
        <f>C130</f>
        <v>s provedením lože z kameniva drceného, s vyplněním spár, s dvojitým hutněním a se smetením přebytečného materiálu na krajnici. S dodáním hmot pro lože a výplň spár.</v>
      </c>
      <c r="BB130" s="155"/>
      <c r="BC130" s="155"/>
      <c r="BD130" s="155"/>
      <c r="BE130" s="155"/>
      <c r="BF130" s="155"/>
      <c r="BG130" s="155"/>
      <c r="BH130" s="155"/>
    </row>
    <row r="131" spans="1:60" outlineLevel="1" x14ac:dyDescent="0.2">
      <c r="A131" s="162"/>
      <c r="B131" s="163"/>
      <c r="C131" s="195" t="s">
        <v>278</v>
      </c>
      <c r="D131" s="167"/>
      <c r="E131" s="168">
        <v>34.799999999999997</v>
      </c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 t="s">
        <v>113</v>
      </c>
      <c r="AH131" s="155">
        <v>0</v>
      </c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</row>
    <row r="132" spans="1:60" outlineLevel="1" x14ac:dyDescent="0.2">
      <c r="A132" s="162"/>
      <c r="B132" s="163"/>
      <c r="C132" s="195" t="s">
        <v>279</v>
      </c>
      <c r="D132" s="167"/>
      <c r="E132" s="168">
        <v>2</v>
      </c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55"/>
      <c r="Y132" s="155"/>
      <c r="Z132" s="155"/>
      <c r="AA132" s="155"/>
      <c r="AB132" s="155"/>
      <c r="AC132" s="155"/>
      <c r="AD132" s="155"/>
      <c r="AE132" s="155"/>
      <c r="AF132" s="155"/>
      <c r="AG132" s="155" t="s">
        <v>113</v>
      </c>
      <c r="AH132" s="155">
        <v>0</v>
      </c>
      <c r="AI132" s="155"/>
      <c r="AJ132" s="155"/>
      <c r="AK132" s="155"/>
      <c r="AL132" s="155"/>
      <c r="AM132" s="155"/>
      <c r="AN132" s="155"/>
      <c r="AO132" s="155"/>
      <c r="AP132" s="155"/>
      <c r="AQ132" s="155"/>
      <c r="AR132" s="155"/>
      <c r="AS132" s="155"/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155"/>
      <c r="BD132" s="155"/>
      <c r="BE132" s="155"/>
      <c r="BF132" s="155"/>
      <c r="BG132" s="155"/>
      <c r="BH132" s="155"/>
    </row>
    <row r="133" spans="1:60" outlineLevel="1" x14ac:dyDescent="0.2">
      <c r="A133" s="176">
        <v>42</v>
      </c>
      <c r="B133" s="177" t="s">
        <v>280</v>
      </c>
      <c r="C133" s="194" t="s">
        <v>281</v>
      </c>
      <c r="D133" s="178" t="s">
        <v>106</v>
      </c>
      <c r="E133" s="179">
        <v>38.28</v>
      </c>
      <c r="F133" s="180"/>
      <c r="G133" s="181">
        <f>ROUND(E133*F133,2)</f>
        <v>0</v>
      </c>
      <c r="H133" s="180"/>
      <c r="I133" s="181">
        <f>ROUND(E133*H133,2)</f>
        <v>0</v>
      </c>
      <c r="J133" s="180"/>
      <c r="K133" s="181">
        <f>ROUND(E133*J133,2)</f>
        <v>0</v>
      </c>
      <c r="L133" s="181">
        <v>21</v>
      </c>
      <c r="M133" s="181">
        <f>G133*(1+L133/100)</f>
        <v>0</v>
      </c>
      <c r="N133" s="181">
        <v>0.13100000000000001</v>
      </c>
      <c r="O133" s="181">
        <f>ROUND(E133*N133,2)</f>
        <v>5.01</v>
      </c>
      <c r="P133" s="181">
        <v>0</v>
      </c>
      <c r="Q133" s="181">
        <f>ROUND(E133*P133,2)</f>
        <v>0</v>
      </c>
      <c r="R133" s="181" t="s">
        <v>157</v>
      </c>
      <c r="S133" s="181" t="s">
        <v>108</v>
      </c>
      <c r="T133" s="182" t="s">
        <v>108</v>
      </c>
      <c r="U133" s="165">
        <v>0</v>
      </c>
      <c r="V133" s="165">
        <f>ROUND(E133*U133,2)</f>
        <v>0</v>
      </c>
      <c r="W133" s="16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 t="s">
        <v>158</v>
      </c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</row>
    <row r="134" spans="1:60" outlineLevel="1" x14ac:dyDescent="0.2">
      <c r="A134" s="162"/>
      <c r="B134" s="163"/>
      <c r="C134" s="195" t="s">
        <v>282</v>
      </c>
      <c r="D134" s="167"/>
      <c r="E134" s="168">
        <v>38.28</v>
      </c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 t="s">
        <v>113</v>
      </c>
      <c r="AH134" s="155">
        <v>0</v>
      </c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</row>
    <row r="135" spans="1:60" ht="22.5" outlineLevel="1" x14ac:dyDescent="0.2">
      <c r="A135" s="176">
        <v>43</v>
      </c>
      <c r="B135" s="177" t="s">
        <v>283</v>
      </c>
      <c r="C135" s="194" t="s">
        <v>284</v>
      </c>
      <c r="D135" s="178" t="s">
        <v>106</v>
      </c>
      <c r="E135" s="179">
        <v>2.2000000000000002</v>
      </c>
      <c r="F135" s="180"/>
      <c r="G135" s="181">
        <f>ROUND(E135*F135,2)</f>
        <v>0</v>
      </c>
      <c r="H135" s="180"/>
      <c r="I135" s="181">
        <f>ROUND(E135*H135,2)</f>
        <v>0</v>
      </c>
      <c r="J135" s="180"/>
      <c r="K135" s="181">
        <f>ROUND(E135*J135,2)</f>
        <v>0</v>
      </c>
      <c r="L135" s="181">
        <v>21</v>
      </c>
      <c r="M135" s="181">
        <f>G135*(1+L135/100)</f>
        <v>0</v>
      </c>
      <c r="N135" s="181">
        <v>0.129</v>
      </c>
      <c r="O135" s="181">
        <f>ROUND(E135*N135,2)</f>
        <v>0.28000000000000003</v>
      </c>
      <c r="P135" s="181">
        <v>0</v>
      </c>
      <c r="Q135" s="181">
        <f>ROUND(E135*P135,2)</f>
        <v>0</v>
      </c>
      <c r="R135" s="181" t="s">
        <v>157</v>
      </c>
      <c r="S135" s="181" t="s">
        <v>108</v>
      </c>
      <c r="T135" s="182" t="s">
        <v>108</v>
      </c>
      <c r="U135" s="165">
        <v>0</v>
      </c>
      <c r="V135" s="165">
        <f>ROUND(E135*U135,2)</f>
        <v>0</v>
      </c>
      <c r="W135" s="165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 t="s">
        <v>158</v>
      </c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</row>
    <row r="136" spans="1:60" outlineLevel="1" x14ac:dyDescent="0.2">
      <c r="A136" s="162"/>
      <c r="B136" s="163"/>
      <c r="C136" s="195" t="s">
        <v>285</v>
      </c>
      <c r="D136" s="167"/>
      <c r="E136" s="168">
        <v>2.2000000000000002</v>
      </c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 t="s">
        <v>113</v>
      </c>
      <c r="AH136" s="155">
        <v>0</v>
      </c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5"/>
      <c r="BE136" s="155"/>
      <c r="BF136" s="155"/>
      <c r="BG136" s="155"/>
      <c r="BH136" s="155"/>
    </row>
    <row r="137" spans="1:60" x14ac:dyDescent="0.2">
      <c r="A137" s="170" t="s">
        <v>102</v>
      </c>
      <c r="B137" s="171" t="s">
        <v>60</v>
      </c>
      <c r="C137" s="193" t="s">
        <v>61</v>
      </c>
      <c r="D137" s="172"/>
      <c r="E137" s="173"/>
      <c r="F137" s="174"/>
      <c r="G137" s="174">
        <f>SUMIF(AG138:AG144,"&lt;&gt;NOR",G138:G144)</f>
        <v>0</v>
      </c>
      <c r="H137" s="174"/>
      <c r="I137" s="174">
        <f>SUM(I138:I144)</f>
        <v>0</v>
      </c>
      <c r="J137" s="174"/>
      <c r="K137" s="174">
        <f>SUM(K138:K144)</f>
        <v>0</v>
      </c>
      <c r="L137" s="174"/>
      <c r="M137" s="174">
        <f>SUM(M138:M144)</f>
        <v>0</v>
      </c>
      <c r="N137" s="174"/>
      <c r="O137" s="174">
        <f>SUM(O138:O144)</f>
        <v>0.03</v>
      </c>
      <c r="P137" s="174"/>
      <c r="Q137" s="174">
        <f>SUM(Q138:Q144)</f>
        <v>0</v>
      </c>
      <c r="R137" s="174"/>
      <c r="S137" s="174"/>
      <c r="T137" s="175"/>
      <c r="U137" s="169"/>
      <c r="V137" s="169">
        <f>SUM(V138:V144)</f>
        <v>22.47</v>
      </c>
      <c r="W137" s="169"/>
      <c r="AG137" t="s">
        <v>103</v>
      </c>
    </row>
    <row r="138" spans="1:60" ht="22.5" outlineLevel="1" x14ac:dyDescent="0.2">
      <c r="A138" s="176">
        <v>44</v>
      </c>
      <c r="B138" s="177" t="s">
        <v>286</v>
      </c>
      <c r="C138" s="194" t="s">
        <v>287</v>
      </c>
      <c r="D138" s="178" t="s">
        <v>106</v>
      </c>
      <c r="E138" s="179">
        <v>80.818799999999996</v>
      </c>
      <c r="F138" s="180"/>
      <c r="G138" s="181">
        <f>ROUND(E138*F138,2)</f>
        <v>0</v>
      </c>
      <c r="H138" s="180"/>
      <c r="I138" s="181">
        <f>ROUND(E138*H138,2)</f>
        <v>0</v>
      </c>
      <c r="J138" s="180"/>
      <c r="K138" s="181">
        <f>ROUND(E138*J138,2)</f>
        <v>0</v>
      </c>
      <c r="L138" s="181">
        <v>21</v>
      </c>
      <c r="M138" s="181">
        <f>G138*(1+L138/100)</f>
        <v>0</v>
      </c>
      <c r="N138" s="181">
        <v>4.2000000000000002E-4</v>
      </c>
      <c r="O138" s="181">
        <f>ROUND(E138*N138,2)</f>
        <v>0.03</v>
      </c>
      <c r="P138" s="181">
        <v>0</v>
      </c>
      <c r="Q138" s="181">
        <f>ROUND(E138*P138,2)</f>
        <v>0</v>
      </c>
      <c r="R138" s="181" t="s">
        <v>231</v>
      </c>
      <c r="S138" s="181" t="s">
        <v>108</v>
      </c>
      <c r="T138" s="182" t="s">
        <v>108</v>
      </c>
      <c r="U138" s="165">
        <v>0.12</v>
      </c>
      <c r="V138" s="165">
        <f>ROUND(E138*U138,2)</f>
        <v>9.6999999999999993</v>
      </c>
      <c r="W138" s="16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 t="s">
        <v>109</v>
      </c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5"/>
      <c r="AW138" s="155"/>
      <c r="AX138" s="155"/>
      <c r="AY138" s="155"/>
      <c r="AZ138" s="155"/>
      <c r="BA138" s="155"/>
      <c r="BB138" s="155"/>
      <c r="BC138" s="155"/>
      <c r="BD138" s="155"/>
      <c r="BE138" s="155"/>
      <c r="BF138" s="155"/>
      <c r="BG138" s="155"/>
      <c r="BH138" s="155"/>
    </row>
    <row r="139" spans="1:60" outlineLevel="1" x14ac:dyDescent="0.2">
      <c r="A139" s="162"/>
      <c r="B139" s="163"/>
      <c r="C139" s="195" t="s">
        <v>226</v>
      </c>
      <c r="D139" s="167"/>
      <c r="E139" s="168">
        <v>54.91</v>
      </c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 t="s">
        <v>113</v>
      </c>
      <c r="AH139" s="155">
        <v>0</v>
      </c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</row>
    <row r="140" spans="1:60" outlineLevel="1" x14ac:dyDescent="0.2">
      <c r="A140" s="162"/>
      <c r="B140" s="163"/>
      <c r="C140" s="195" t="s">
        <v>288</v>
      </c>
      <c r="D140" s="167"/>
      <c r="E140" s="168">
        <v>25.91</v>
      </c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 t="s">
        <v>113</v>
      </c>
      <c r="AH140" s="155">
        <v>0</v>
      </c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</row>
    <row r="141" spans="1:60" outlineLevel="1" x14ac:dyDescent="0.2">
      <c r="A141" s="162"/>
      <c r="B141" s="163"/>
      <c r="C141" s="195" t="s">
        <v>289</v>
      </c>
      <c r="D141" s="167"/>
      <c r="E141" s="168"/>
      <c r="F141" s="165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 t="s">
        <v>113</v>
      </c>
      <c r="AH141" s="155">
        <v>0</v>
      </c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5"/>
      <c r="AZ141" s="155"/>
      <c r="BA141" s="155"/>
      <c r="BB141" s="155"/>
      <c r="BC141" s="155"/>
      <c r="BD141" s="155"/>
      <c r="BE141" s="155"/>
      <c r="BF141" s="155"/>
      <c r="BG141" s="155"/>
      <c r="BH141" s="155"/>
    </row>
    <row r="142" spans="1:60" outlineLevel="1" x14ac:dyDescent="0.2">
      <c r="A142" s="176">
        <v>45</v>
      </c>
      <c r="B142" s="177" t="s">
        <v>290</v>
      </c>
      <c r="C142" s="194" t="s">
        <v>291</v>
      </c>
      <c r="D142" s="178" t="s">
        <v>106</v>
      </c>
      <c r="E142" s="179">
        <v>15.096</v>
      </c>
      <c r="F142" s="180"/>
      <c r="G142" s="181">
        <f>ROUND(E142*F142,2)</f>
        <v>0</v>
      </c>
      <c r="H142" s="180"/>
      <c r="I142" s="181">
        <f>ROUND(E142*H142,2)</f>
        <v>0</v>
      </c>
      <c r="J142" s="180"/>
      <c r="K142" s="181">
        <f>ROUND(E142*J142,2)</f>
        <v>0</v>
      </c>
      <c r="L142" s="181">
        <v>21</v>
      </c>
      <c r="M142" s="181">
        <f>G142*(1+L142/100)</f>
        <v>0</v>
      </c>
      <c r="N142" s="181">
        <v>0</v>
      </c>
      <c r="O142" s="181">
        <f>ROUND(E142*N142,2)</f>
        <v>0</v>
      </c>
      <c r="P142" s="181">
        <v>0</v>
      </c>
      <c r="Q142" s="181">
        <f>ROUND(E142*P142,2)</f>
        <v>0</v>
      </c>
      <c r="R142" s="181" t="s">
        <v>292</v>
      </c>
      <c r="S142" s="181" t="s">
        <v>108</v>
      </c>
      <c r="T142" s="182" t="s">
        <v>108</v>
      </c>
      <c r="U142" s="165">
        <v>0.84599999999999997</v>
      </c>
      <c r="V142" s="165">
        <f>ROUND(E142*U142,2)</f>
        <v>12.77</v>
      </c>
      <c r="W142" s="165"/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 t="s">
        <v>109</v>
      </c>
      <c r="AH142" s="155"/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</row>
    <row r="143" spans="1:60" outlineLevel="1" x14ac:dyDescent="0.2">
      <c r="A143" s="162"/>
      <c r="B143" s="163"/>
      <c r="C143" s="252" t="s">
        <v>293</v>
      </c>
      <c r="D143" s="253"/>
      <c r="E143" s="253"/>
      <c r="F143" s="253"/>
      <c r="G143" s="253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 t="s">
        <v>111</v>
      </c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</row>
    <row r="144" spans="1:60" outlineLevel="1" x14ac:dyDescent="0.2">
      <c r="A144" s="162"/>
      <c r="B144" s="163"/>
      <c r="C144" s="195" t="s">
        <v>294</v>
      </c>
      <c r="D144" s="167"/>
      <c r="E144" s="168">
        <v>15.1</v>
      </c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 t="s">
        <v>113</v>
      </c>
      <c r="AH144" s="155">
        <v>0</v>
      </c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155"/>
      <c r="AY144" s="155"/>
      <c r="AZ144" s="155"/>
      <c r="BA144" s="155"/>
      <c r="BB144" s="155"/>
      <c r="BC144" s="155"/>
      <c r="BD144" s="155"/>
      <c r="BE144" s="155"/>
      <c r="BF144" s="155"/>
      <c r="BG144" s="155"/>
      <c r="BH144" s="155"/>
    </row>
    <row r="145" spans="1:60" x14ac:dyDescent="0.2">
      <c r="A145" s="170" t="s">
        <v>102</v>
      </c>
      <c r="B145" s="171" t="s">
        <v>62</v>
      </c>
      <c r="C145" s="193" t="s">
        <v>63</v>
      </c>
      <c r="D145" s="172"/>
      <c r="E145" s="173"/>
      <c r="F145" s="174"/>
      <c r="G145" s="174">
        <f>SUMIF(AG146:AG153,"&lt;&gt;NOR",G146:G153)</f>
        <v>0</v>
      </c>
      <c r="H145" s="174"/>
      <c r="I145" s="174">
        <f>SUM(I146:I153)</f>
        <v>0</v>
      </c>
      <c r="J145" s="174"/>
      <c r="K145" s="174">
        <f>SUM(K146:K153)</f>
        <v>0</v>
      </c>
      <c r="L145" s="174"/>
      <c r="M145" s="174">
        <f>SUM(M146:M153)</f>
        <v>0</v>
      </c>
      <c r="N145" s="174"/>
      <c r="O145" s="174">
        <f>SUM(O146:O153)</f>
        <v>2.52</v>
      </c>
      <c r="P145" s="174"/>
      <c r="Q145" s="174">
        <f>SUM(Q146:Q153)</f>
        <v>0</v>
      </c>
      <c r="R145" s="174"/>
      <c r="S145" s="174"/>
      <c r="T145" s="175"/>
      <c r="U145" s="169"/>
      <c r="V145" s="169">
        <f>SUM(V146:V153)</f>
        <v>27.81</v>
      </c>
      <c r="W145" s="169"/>
      <c r="AG145" t="s">
        <v>103</v>
      </c>
    </row>
    <row r="146" spans="1:60" outlineLevel="1" x14ac:dyDescent="0.2">
      <c r="A146" s="176">
        <v>46</v>
      </c>
      <c r="B146" s="177" t="s">
        <v>295</v>
      </c>
      <c r="C146" s="194" t="s">
        <v>296</v>
      </c>
      <c r="D146" s="178" t="s">
        <v>106</v>
      </c>
      <c r="E146" s="179">
        <v>5</v>
      </c>
      <c r="F146" s="180"/>
      <c r="G146" s="181">
        <f>ROUND(E146*F146,2)</f>
        <v>0</v>
      </c>
      <c r="H146" s="180"/>
      <c r="I146" s="181">
        <f>ROUND(E146*H146,2)</f>
        <v>0</v>
      </c>
      <c r="J146" s="180"/>
      <c r="K146" s="181">
        <f>ROUND(E146*J146,2)</f>
        <v>0</v>
      </c>
      <c r="L146" s="181">
        <v>21</v>
      </c>
      <c r="M146" s="181">
        <f>G146*(1+L146/100)</f>
        <v>0</v>
      </c>
      <c r="N146" s="181">
        <v>0.16</v>
      </c>
      <c r="O146" s="181">
        <f>ROUND(E146*N146,2)</f>
        <v>0.8</v>
      </c>
      <c r="P146" s="181">
        <v>0</v>
      </c>
      <c r="Q146" s="181">
        <f>ROUND(E146*P146,2)</f>
        <v>0</v>
      </c>
      <c r="R146" s="181" t="s">
        <v>231</v>
      </c>
      <c r="S146" s="181" t="s">
        <v>108</v>
      </c>
      <c r="T146" s="182" t="s">
        <v>108</v>
      </c>
      <c r="U146" s="165">
        <v>0.18</v>
      </c>
      <c r="V146" s="165">
        <f>ROUND(E146*U146,2)</f>
        <v>0.9</v>
      </c>
      <c r="W146" s="16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 t="s">
        <v>109</v>
      </c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H146" s="155"/>
    </row>
    <row r="147" spans="1:60" outlineLevel="1" x14ac:dyDescent="0.2">
      <c r="A147" s="162"/>
      <c r="B147" s="163"/>
      <c r="C147" s="252" t="s">
        <v>297</v>
      </c>
      <c r="D147" s="253"/>
      <c r="E147" s="253"/>
      <c r="F147" s="253"/>
      <c r="G147" s="253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 t="s">
        <v>111</v>
      </c>
      <c r="AH147" s="155"/>
      <c r="AI147" s="155"/>
      <c r="AJ147" s="155"/>
      <c r="AK147" s="155"/>
      <c r="AL147" s="155"/>
      <c r="AM147" s="155"/>
      <c r="AN147" s="155"/>
      <c r="AO147" s="155"/>
      <c r="AP147" s="155"/>
      <c r="AQ147" s="155"/>
      <c r="AR147" s="155"/>
      <c r="AS147" s="155"/>
      <c r="AT147" s="155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</row>
    <row r="148" spans="1:60" outlineLevel="1" x14ac:dyDescent="0.2">
      <c r="A148" s="162"/>
      <c r="B148" s="163"/>
      <c r="C148" s="195" t="s">
        <v>298</v>
      </c>
      <c r="D148" s="167"/>
      <c r="E148" s="168">
        <v>5</v>
      </c>
      <c r="F148" s="165"/>
      <c r="G148" s="165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 t="s">
        <v>113</v>
      </c>
      <c r="AH148" s="155">
        <v>0</v>
      </c>
      <c r="AI148" s="155"/>
      <c r="AJ148" s="155"/>
      <c r="AK148" s="155"/>
      <c r="AL148" s="155"/>
      <c r="AM148" s="155"/>
      <c r="AN148" s="155"/>
      <c r="AO148" s="155"/>
      <c r="AP148" s="155"/>
      <c r="AQ148" s="155"/>
      <c r="AR148" s="155"/>
      <c r="AS148" s="155"/>
      <c r="AT148" s="155"/>
      <c r="AU148" s="155"/>
      <c r="AV148" s="155"/>
      <c r="AW148" s="155"/>
      <c r="AX148" s="155"/>
      <c r="AY148" s="155"/>
      <c r="AZ148" s="155"/>
      <c r="BA148" s="155"/>
      <c r="BB148" s="155"/>
      <c r="BC148" s="155"/>
      <c r="BD148" s="155"/>
      <c r="BE148" s="155"/>
      <c r="BF148" s="155"/>
      <c r="BG148" s="155"/>
      <c r="BH148" s="155"/>
    </row>
    <row r="149" spans="1:60" ht="22.5" outlineLevel="1" x14ac:dyDescent="0.2">
      <c r="A149" s="176">
        <v>47</v>
      </c>
      <c r="B149" s="177" t="s">
        <v>299</v>
      </c>
      <c r="C149" s="194" t="s">
        <v>300</v>
      </c>
      <c r="D149" s="178" t="s">
        <v>106</v>
      </c>
      <c r="E149" s="179">
        <v>54.91</v>
      </c>
      <c r="F149" s="180"/>
      <c r="G149" s="181">
        <f>ROUND(E149*F149,2)</f>
        <v>0</v>
      </c>
      <c r="H149" s="180"/>
      <c r="I149" s="181">
        <f>ROUND(E149*H149,2)</f>
        <v>0</v>
      </c>
      <c r="J149" s="180"/>
      <c r="K149" s="181">
        <f>ROUND(E149*J149,2)</f>
        <v>0</v>
      </c>
      <c r="L149" s="181">
        <v>21</v>
      </c>
      <c r="M149" s="181">
        <f>G149*(1+L149/100)</f>
        <v>0</v>
      </c>
      <c r="N149" s="181">
        <v>3.141E-2</v>
      </c>
      <c r="O149" s="181">
        <f>ROUND(E149*N149,2)</f>
        <v>1.72</v>
      </c>
      <c r="P149" s="181">
        <v>0</v>
      </c>
      <c r="Q149" s="181">
        <f>ROUND(E149*P149,2)</f>
        <v>0</v>
      </c>
      <c r="R149" s="181" t="s">
        <v>301</v>
      </c>
      <c r="S149" s="181" t="s">
        <v>108</v>
      </c>
      <c r="T149" s="182" t="s">
        <v>108</v>
      </c>
      <c r="U149" s="165">
        <v>0.49</v>
      </c>
      <c r="V149" s="165">
        <f>ROUND(E149*U149,2)</f>
        <v>26.91</v>
      </c>
      <c r="W149" s="165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 t="s">
        <v>109</v>
      </c>
      <c r="AH149" s="155"/>
      <c r="AI149" s="155"/>
      <c r="AJ149" s="155"/>
      <c r="AK149" s="155"/>
      <c r="AL149" s="155"/>
      <c r="AM149" s="155"/>
      <c r="AN149" s="155"/>
      <c r="AO149" s="155"/>
      <c r="AP149" s="155"/>
      <c r="AQ149" s="155"/>
      <c r="AR149" s="155"/>
      <c r="AS149" s="155"/>
      <c r="AT149" s="155"/>
      <c r="AU149" s="155"/>
      <c r="AV149" s="155"/>
      <c r="AW149" s="155"/>
      <c r="AX149" s="155"/>
      <c r="AY149" s="155"/>
      <c r="AZ149" s="155"/>
      <c r="BA149" s="155"/>
      <c r="BB149" s="155"/>
      <c r="BC149" s="155"/>
      <c r="BD149" s="155"/>
      <c r="BE149" s="155"/>
      <c r="BF149" s="155"/>
      <c r="BG149" s="155"/>
      <c r="BH149" s="155"/>
    </row>
    <row r="150" spans="1:60" outlineLevel="1" x14ac:dyDescent="0.2">
      <c r="A150" s="162"/>
      <c r="B150" s="163"/>
      <c r="C150" s="252" t="s">
        <v>302</v>
      </c>
      <c r="D150" s="253"/>
      <c r="E150" s="253"/>
      <c r="F150" s="253"/>
      <c r="G150" s="253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 t="s">
        <v>111</v>
      </c>
      <c r="AH150" s="155"/>
      <c r="AI150" s="155"/>
      <c r="AJ150" s="155"/>
      <c r="AK150" s="155"/>
      <c r="AL150" s="155"/>
      <c r="AM150" s="155"/>
      <c r="AN150" s="155"/>
      <c r="AO150" s="155"/>
      <c r="AP150" s="155"/>
      <c r="AQ150" s="155"/>
      <c r="AR150" s="155"/>
      <c r="AS150" s="155"/>
      <c r="AT150" s="155"/>
      <c r="AU150" s="155"/>
      <c r="AV150" s="155"/>
      <c r="AW150" s="155"/>
      <c r="AX150" s="155"/>
      <c r="AY150" s="155"/>
      <c r="AZ150" s="155"/>
      <c r="BA150" s="155"/>
      <c r="BB150" s="155"/>
      <c r="BC150" s="155"/>
      <c r="BD150" s="155"/>
      <c r="BE150" s="155"/>
      <c r="BF150" s="155"/>
      <c r="BG150" s="155"/>
      <c r="BH150" s="155"/>
    </row>
    <row r="151" spans="1:60" outlineLevel="1" x14ac:dyDescent="0.2">
      <c r="A151" s="162"/>
      <c r="B151" s="163"/>
      <c r="C151" s="195" t="s">
        <v>303</v>
      </c>
      <c r="D151" s="167"/>
      <c r="E151" s="168">
        <v>54.91</v>
      </c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55"/>
      <c r="Y151" s="155"/>
      <c r="Z151" s="155"/>
      <c r="AA151" s="155"/>
      <c r="AB151" s="155"/>
      <c r="AC151" s="155"/>
      <c r="AD151" s="155"/>
      <c r="AE151" s="155"/>
      <c r="AF151" s="155"/>
      <c r="AG151" s="155" t="s">
        <v>113</v>
      </c>
      <c r="AH151" s="155">
        <v>0</v>
      </c>
      <c r="AI151" s="155"/>
      <c r="AJ151" s="155"/>
      <c r="AK151" s="155"/>
      <c r="AL151" s="155"/>
      <c r="AM151" s="155"/>
      <c r="AN151" s="155"/>
      <c r="AO151" s="155"/>
      <c r="AP151" s="155"/>
      <c r="AQ151" s="155"/>
      <c r="AR151" s="155"/>
      <c r="AS151" s="155"/>
      <c r="AT151" s="155"/>
      <c r="AU151" s="155"/>
      <c r="AV151" s="155"/>
      <c r="AW151" s="155"/>
      <c r="AX151" s="155"/>
      <c r="AY151" s="155"/>
      <c r="AZ151" s="155"/>
      <c r="BA151" s="155"/>
      <c r="BB151" s="155"/>
      <c r="BC151" s="155"/>
      <c r="BD151" s="155"/>
      <c r="BE151" s="155"/>
      <c r="BF151" s="155"/>
      <c r="BG151" s="155"/>
      <c r="BH151" s="155"/>
    </row>
    <row r="152" spans="1:60" outlineLevel="1" x14ac:dyDescent="0.2">
      <c r="A152" s="162"/>
      <c r="B152" s="163"/>
      <c r="C152" s="195" t="s">
        <v>304</v>
      </c>
      <c r="D152" s="167"/>
      <c r="E152" s="168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55"/>
      <c r="Y152" s="155"/>
      <c r="Z152" s="155"/>
      <c r="AA152" s="155"/>
      <c r="AB152" s="155"/>
      <c r="AC152" s="155"/>
      <c r="AD152" s="155"/>
      <c r="AE152" s="155"/>
      <c r="AF152" s="155"/>
      <c r="AG152" s="155" t="s">
        <v>113</v>
      </c>
      <c r="AH152" s="155">
        <v>0</v>
      </c>
      <c r="AI152" s="155"/>
      <c r="AJ152" s="155"/>
      <c r="AK152" s="155"/>
      <c r="AL152" s="155"/>
      <c r="AM152" s="155"/>
      <c r="AN152" s="155"/>
      <c r="AO152" s="155"/>
      <c r="AP152" s="155"/>
      <c r="AQ152" s="155"/>
      <c r="AR152" s="155"/>
      <c r="AS152" s="155"/>
      <c r="AT152" s="155"/>
      <c r="AU152" s="155"/>
      <c r="AV152" s="155"/>
      <c r="AW152" s="155"/>
      <c r="AX152" s="155"/>
      <c r="AY152" s="155"/>
      <c r="AZ152" s="155"/>
      <c r="BA152" s="155"/>
      <c r="BB152" s="155"/>
      <c r="BC152" s="155"/>
      <c r="BD152" s="155"/>
      <c r="BE152" s="155"/>
      <c r="BF152" s="155"/>
      <c r="BG152" s="155"/>
      <c r="BH152" s="155"/>
    </row>
    <row r="153" spans="1:60" outlineLevel="1" x14ac:dyDescent="0.2">
      <c r="A153" s="162"/>
      <c r="B153" s="163"/>
      <c r="C153" s="195" t="s">
        <v>305</v>
      </c>
      <c r="D153" s="167"/>
      <c r="E153" s="168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 t="s">
        <v>113</v>
      </c>
      <c r="AH153" s="155">
        <v>0</v>
      </c>
      <c r="AI153" s="155"/>
      <c r="AJ153" s="155"/>
      <c r="AK153" s="155"/>
      <c r="AL153" s="155"/>
      <c r="AM153" s="155"/>
      <c r="AN153" s="155"/>
      <c r="AO153" s="155"/>
      <c r="AP153" s="155"/>
      <c r="AQ153" s="155"/>
      <c r="AR153" s="155"/>
      <c r="AS153" s="155"/>
      <c r="AT153" s="155"/>
      <c r="AU153" s="155"/>
      <c r="AV153" s="155"/>
      <c r="AW153" s="155"/>
      <c r="AX153" s="155"/>
      <c r="AY153" s="155"/>
      <c r="AZ153" s="155"/>
      <c r="BA153" s="155"/>
      <c r="BB153" s="155"/>
      <c r="BC153" s="155"/>
      <c r="BD153" s="155"/>
      <c r="BE153" s="155"/>
      <c r="BF153" s="155"/>
      <c r="BG153" s="155"/>
      <c r="BH153" s="155"/>
    </row>
    <row r="154" spans="1:60" x14ac:dyDescent="0.2">
      <c r="A154" s="170" t="s">
        <v>102</v>
      </c>
      <c r="B154" s="171" t="s">
        <v>64</v>
      </c>
      <c r="C154" s="193" t="s">
        <v>65</v>
      </c>
      <c r="D154" s="172"/>
      <c r="E154" s="173"/>
      <c r="F154" s="174"/>
      <c r="G154" s="174">
        <f>SUMIF(AG155:AG161,"&lt;&gt;NOR",G155:G161)</f>
        <v>0</v>
      </c>
      <c r="H154" s="174"/>
      <c r="I154" s="174">
        <f>SUM(I155:I161)</f>
        <v>0</v>
      </c>
      <c r="J154" s="174"/>
      <c r="K154" s="174">
        <f>SUM(K155:K161)</f>
        <v>0</v>
      </c>
      <c r="L154" s="174"/>
      <c r="M154" s="174">
        <f>SUM(M155:M161)</f>
        <v>0</v>
      </c>
      <c r="N154" s="174"/>
      <c r="O154" s="174">
        <f>SUM(O155:O161)</f>
        <v>11.23</v>
      </c>
      <c r="P154" s="174"/>
      <c r="Q154" s="174">
        <f>SUM(Q155:Q161)</f>
        <v>0</v>
      </c>
      <c r="R154" s="174"/>
      <c r="S154" s="174"/>
      <c r="T154" s="175"/>
      <c r="U154" s="169"/>
      <c r="V154" s="169">
        <f>SUM(V155:V161)</f>
        <v>12.98</v>
      </c>
      <c r="W154" s="169"/>
      <c r="AG154" t="s">
        <v>103</v>
      </c>
    </row>
    <row r="155" spans="1:60" ht="22.5" outlineLevel="1" x14ac:dyDescent="0.2">
      <c r="A155" s="176">
        <v>48</v>
      </c>
      <c r="B155" s="177" t="s">
        <v>306</v>
      </c>
      <c r="C155" s="194" t="s">
        <v>307</v>
      </c>
      <c r="D155" s="178" t="s">
        <v>129</v>
      </c>
      <c r="E155" s="179">
        <v>47.72</v>
      </c>
      <c r="F155" s="180"/>
      <c r="G155" s="181">
        <f>ROUND(E155*F155,2)</f>
        <v>0</v>
      </c>
      <c r="H155" s="180"/>
      <c r="I155" s="181">
        <f>ROUND(E155*H155,2)</f>
        <v>0</v>
      </c>
      <c r="J155" s="180"/>
      <c r="K155" s="181">
        <f>ROUND(E155*J155,2)</f>
        <v>0</v>
      </c>
      <c r="L155" s="181">
        <v>21</v>
      </c>
      <c r="M155" s="181">
        <f>G155*(1+L155/100)</f>
        <v>0</v>
      </c>
      <c r="N155" s="181">
        <v>0.188</v>
      </c>
      <c r="O155" s="181">
        <f>ROUND(E155*N155,2)</f>
        <v>8.9700000000000006</v>
      </c>
      <c r="P155" s="181">
        <v>0</v>
      </c>
      <c r="Q155" s="181">
        <f>ROUND(E155*P155,2)</f>
        <v>0</v>
      </c>
      <c r="R155" s="181" t="s">
        <v>107</v>
      </c>
      <c r="S155" s="181" t="s">
        <v>108</v>
      </c>
      <c r="T155" s="182" t="s">
        <v>108</v>
      </c>
      <c r="U155" s="165">
        <v>0.27200000000000002</v>
      </c>
      <c r="V155" s="165">
        <f>ROUND(E155*U155,2)</f>
        <v>12.98</v>
      </c>
      <c r="W155" s="16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 t="s">
        <v>109</v>
      </c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5"/>
      <c r="BC155" s="155"/>
      <c r="BD155" s="155"/>
      <c r="BE155" s="155"/>
      <c r="BF155" s="155"/>
      <c r="BG155" s="155"/>
      <c r="BH155" s="155"/>
    </row>
    <row r="156" spans="1:60" outlineLevel="1" x14ac:dyDescent="0.2">
      <c r="A156" s="162"/>
      <c r="B156" s="163"/>
      <c r="C156" s="252" t="s">
        <v>308</v>
      </c>
      <c r="D156" s="253"/>
      <c r="E156" s="253"/>
      <c r="F156" s="253"/>
      <c r="G156" s="253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 t="s">
        <v>111</v>
      </c>
      <c r="AH156" s="155"/>
      <c r="AI156" s="155"/>
      <c r="AJ156" s="155"/>
      <c r="AK156" s="155"/>
      <c r="AL156" s="155"/>
      <c r="AM156" s="155"/>
      <c r="AN156" s="155"/>
      <c r="AO156" s="155"/>
      <c r="AP156" s="155"/>
      <c r="AQ156" s="155"/>
      <c r="AR156" s="155"/>
      <c r="AS156" s="155"/>
      <c r="AT156" s="155"/>
      <c r="AU156" s="155"/>
      <c r="AV156" s="155"/>
      <c r="AW156" s="155"/>
      <c r="AX156" s="155"/>
      <c r="AY156" s="155"/>
      <c r="AZ156" s="155"/>
      <c r="BA156" s="155"/>
      <c r="BB156" s="155"/>
      <c r="BC156" s="155"/>
      <c r="BD156" s="155"/>
      <c r="BE156" s="155"/>
      <c r="BF156" s="155"/>
      <c r="BG156" s="155"/>
      <c r="BH156" s="155"/>
    </row>
    <row r="157" spans="1:60" ht="33.75" outlineLevel="1" x14ac:dyDescent="0.2">
      <c r="A157" s="162"/>
      <c r="B157" s="163"/>
      <c r="C157" s="195" t="s">
        <v>309</v>
      </c>
      <c r="D157" s="167"/>
      <c r="E157" s="168">
        <v>47.72</v>
      </c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 t="s">
        <v>113</v>
      </c>
      <c r="AH157" s="155">
        <v>0</v>
      </c>
      <c r="AI157" s="155"/>
      <c r="AJ157" s="155"/>
      <c r="AK157" s="155"/>
      <c r="AL157" s="155"/>
      <c r="AM157" s="155"/>
      <c r="AN157" s="155"/>
      <c r="AO157" s="155"/>
      <c r="AP157" s="155"/>
      <c r="AQ157" s="155"/>
      <c r="AR157" s="155"/>
      <c r="AS157" s="155"/>
      <c r="AT157" s="155"/>
      <c r="AU157" s="155"/>
      <c r="AV157" s="155"/>
      <c r="AW157" s="155"/>
      <c r="AX157" s="155"/>
      <c r="AY157" s="155"/>
      <c r="AZ157" s="155"/>
      <c r="BA157" s="155"/>
      <c r="BB157" s="155"/>
      <c r="BC157" s="155"/>
      <c r="BD157" s="155"/>
      <c r="BE157" s="155"/>
      <c r="BF157" s="155"/>
      <c r="BG157" s="155"/>
      <c r="BH157" s="155"/>
    </row>
    <row r="158" spans="1:60" ht="22.5" outlineLevel="1" x14ac:dyDescent="0.2">
      <c r="A158" s="176">
        <v>49</v>
      </c>
      <c r="B158" s="177" t="s">
        <v>310</v>
      </c>
      <c r="C158" s="194" t="s">
        <v>311</v>
      </c>
      <c r="D158" s="178" t="s">
        <v>258</v>
      </c>
      <c r="E158" s="179">
        <v>43.02</v>
      </c>
      <c r="F158" s="180"/>
      <c r="G158" s="181">
        <f>ROUND(E158*F158,2)</f>
        <v>0</v>
      </c>
      <c r="H158" s="180"/>
      <c r="I158" s="181">
        <f>ROUND(E158*H158,2)</f>
        <v>0</v>
      </c>
      <c r="J158" s="180"/>
      <c r="K158" s="181">
        <f>ROUND(E158*J158,2)</f>
        <v>0</v>
      </c>
      <c r="L158" s="181">
        <v>21</v>
      </c>
      <c r="M158" s="181">
        <f>G158*(1+L158/100)</f>
        <v>0</v>
      </c>
      <c r="N158" s="181">
        <v>4.5999999999999999E-2</v>
      </c>
      <c r="O158" s="181">
        <f>ROUND(E158*N158,2)</f>
        <v>1.98</v>
      </c>
      <c r="P158" s="181">
        <v>0</v>
      </c>
      <c r="Q158" s="181">
        <f>ROUND(E158*P158,2)</f>
        <v>0</v>
      </c>
      <c r="R158" s="181" t="s">
        <v>157</v>
      </c>
      <c r="S158" s="181" t="s">
        <v>108</v>
      </c>
      <c r="T158" s="182" t="s">
        <v>108</v>
      </c>
      <c r="U158" s="165">
        <v>0</v>
      </c>
      <c r="V158" s="165">
        <f>ROUND(E158*U158,2)</f>
        <v>0</v>
      </c>
      <c r="W158" s="16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 t="s">
        <v>158</v>
      </c>
      <c r="AH158" s="155"/>
      <c r="AI158" s="155"/>
      <c r="AJ158" s="155"/>
      <c r="AK158" s="155"/>
      <c r="AL158" s="155"/>
      <c r="AM158" s="155"/>
      <c r="AN158" s="155"/>
      <c r="AO158" s="155"/>
      <c r="AP158" s="155"/>
      <c r="AQ158" s="155"/>
      <c r="AR158" s="155"/>
      <c r="AS158" s="155"/>
      <c r="AT158" s="155"/>
      <c r="AU158" s="155"/>
      <c r="AV158" s="155"/>
      <c r="AW158" s="155"/>
      <c r="AX158" s="155"/>
      <c r="AY158" s="155"/>
      <c r="AZ158" s="155"/>
      <c r="BA158" s="155"/>
      <c r="BB158" s="155"/>
      <c r="BC158" s="155"/>
      <c r="BD158" s="155"/>
      <c r="BE158" s="155"/>
      <c r="BF158" s="155"/>
      <c r="BG158" s="155"/>
      <c r="BH158" s="155"/>
    </row>
    <row r="159" spans="1:60" outlineLevel="1" x14ac:dyDescent="0.2">
      <c r="A159" s="162"/>
      <c r="B159" s="163"/>
      <c r="C159" s="195" t="s">
        <v>312</v>
      </c>
      <c r="D159" s="167"/>
      <c r="E159" s="168">
        <v>43.02</v>
      </c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 t="s">
        <v>113</v>
      </c>
      <c r="AH159" s="155">
        <v>0</v>
      </c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  <c r="AV159" s="155"/>
      <c r="AW159" s="155"/>
      <c r="AX159" s="155"/>
      <c r="AY159" s="155"/>
      <c r="AZ159" s="155"/>
      <c r="BA159" s="155"/>
      <c r="BB159" s="155"/>
      <c r="BC159" s="155"/>
      <c r="BD159" s="155"/>
      <c r="BE159" s="155"/>
      <c r="BF159" s="155"/>
      <c r="BG159" s="155"/>
      <c r="BH159" s="155"/>
    </row>
    <row r="160" spans="1:60" ht="22.5" outlineLevel="1" x14ac:dyDescent="0.2">
      <c r="A160" s="176">
        <v>50</v>
      </c>
      <c r="B160" s="177" t="s">
        <v>313</v>
      </c>
      <c r="C160" s="194" t="s">
        <v>314</v>
      </c>
      <c r="D160" s="178" t="s">
        <v>258</v>
      </c>
      <c r="E160" s="179">
        <v>4.7</v>
      </c>
      <c r="F160" s="180"/>
      <c r="G160" s="181">
        <f>ROUND(E160*F160,2)</f>
        <v>0</v>
      </c>
      <c r="H160" s="180"/>
      <c r="I160" s="181">
        <f>ROUND(E160*H160,2)</f>
        <v>0</v>
      </c>
      <c r="J160" s="180"/>
      <c r="K160" s="181">
        <f>ROUND(E160*J160,2)</f>
        <v>0</v>
      </c>
      <c r="L160" s="181">
        <v>21</v>
      </c>
      <c r="M160" s="181">
        <f>G160*(1+L160/100)</f>
        <v>0</v>
      </c>
      <c r="N160" s="181">
        <v>0.06</v>
      </c>
      <c r="O160" s="181">
        <f>ROUND(E160*N160,2)</f>
        <v>0.28000000000000003</v>
      </c>
      <c r="P160" s="181">
        <v>0</v>
      </c>
      <c r="Q160" s="181">
        <f>ROUND(E160*P160,2)</f>
        <v>0</v>
      </c>
      <c r="R160" s="181" t="s">
        <v>157</v>
      </c>
      <c r="S160" s="181" t="s">
        <v>108</v>
      </c>
      <c r="T160" s="182" t="s">
        <v>108</v>
      </c>
      <c r="U160" s="165">
        <v>0</v>
      </c>
      <c r="V160" s="165">
        <f>ROUND(E160*U160,2)</f>
        <v>0</v>
      </c>
      <c r="W160" s="16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 t="s">
        <v>158</v>
      </c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</row>
    <row r="161" spans="1:60" outlineLevel="1" x14ac:dyDescent="0.2">
      <c r="A161" s="162"/>
      <c r="B161" s="163"/>
      <c r="C161" s="195" t="s">
        <v>315</v>
      </c>
      <c r="D161" s="167"/>
      <c r="E161" s="168">
        <v>4.7</v>
      </c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 t="s">
        <v>113</v>
      </c>
      <c r="AH161" s="155">
        <v>0</v>
      </c>
      <c r="AI161" s="155"/>
      <c r="AJ161" s="155"/>
      <c r="AK161" s="155"/>
      <c r="AL161" s="155"/>
      <c r="AM161" s="155"/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55"/>
      <c r="AY161" s="155"/>
      <c r="AZ161" s="155"/>
      <c r="BA161" s="155"/>
      <c r="BB161" s="155"/>
      <c r="BC161" s="155"/>
      <c r="BD161" s="155"/>
      <c r="BE161" s="155"/>
      <c r="BF161" s="155"/>
      <c r="BG161" s="155"/>
      <c r="BH161" s="155"/>
    </row>
    <row r="162" spans="1:60" x14ac:dyDescent="0.2">
      <c r="A162" s="170" t="s">
        <v>102</v>
      </c>
      <c r="B162" s="171" t="s">
        <v>66</v>
      </c>
      <c r="C162" s="193" t="s">
        <v>67</v>
      </c>
      <c r="D162" s="172"/>
      <c r="E162" s="173"/>
      <c r="F162" s="174"/>
      <c r="G162" s="174">
        <f>SUMIF(AG163:AG164,"&lt;&gt;NOR",G163:G164)</f>
        <v>0</v>
      </c>
      <c r="H162" s="174"/>
      <c r="I162" s="174">
        <f>SUM(I163:I164)</f>
        <v>0</v>
      </c>
      <c r="J162" s="174"/>
      <c r="K162" s="174">
        <f>SUM(K163:K164)</f>
        <v>0</v>
      </c>
      <c r="L162" s="174"/>
      <c r="M162" s="174">
        <f>SUM(M163:M164)</f>
        <v>0</v>
      </c>
      <c r="N162" s="174"/>
      <c r="O162" s="174">
        <f>SUM(O163:O164)</f>
        <v>0</v>
      </c>
      <c r="P162" s="174"/>
      <c r="Q162" s="174">
        <f>SUM(Q163:Q164)</f>
        <v>0</v>
      </c>
      <c r="R162" s="174"/>
      <c r="S162" s="174"/>
      <c r="T162" s="175"/>
      <c r="U162" s="169"/>
      <c r="V162" s="169">
        <f>SUM(V163:V164)</f>
        <v>267.31</v>
      </c>
      <c r="W162" s="169"/>
      <c r="AG162" t="s">
        <v>103</v>
      </c>
    </row>
    <row r="163" spans="1:60" ht="33.75" outlineLevel="1" x14ac:dyDescent="0.2">
      <c r="A163" s="176">
        <v>51</v>
      </c>
      <c r="B163" s="177" t="s">
        <v>316</v>
      </c>
      <c r="C163" s="194" t="s">
        <v>317</v>
      </c>
      <c r="D163" s="178" t="s">
        <v>156</v>
      </c>
      <c r="E163" s="179">
        <v>84.861279999999994</v>
      </c>
      <c r="F163" s="180"/>
      <c r="G163" s="181">
        <f>ROUND(E163*F163,2)</f>
        <v>0</v>
      </c>
      <c r="H163" s="180"/>
      <c r="I163" s="181">
        <f>ROUND(E163*H163,2)</f>
        <v>0</v>
      </c>
      <c r="J163" s="180"/>
      <c r="K163" s="181">
        <f>ROUND(E163*J163,2)</f>
        <v>0</v>
      </c>
      <c r="L163" s="181">
        <v>21</v>
      </c>
      <c r="M163" s="181">
        <f>G163*(1+L163/100)</f>
        <v>0</v>
      </c>
      <c r="N163" s="181">
        <v>0</v>
      </c>
      <c r="O163" s="181">
        <f>ROUND(E163*N163,2)</f>
        <v>0</v>
      </c>
      <c r="P163" s="181">
        <v>0</v>
      </c>
      <c r="Q163" s="181">
        <f>ROUND(E163*P163,2)</f>
        <v>0</v>
      </c>
      <c r="R163" s="181" t="s">
        <v>301</v>
      </c>
      <c r="S163" s="181" t="s">
        <v>108</v>
      </c>
      <c r="T163" s="182" t="s">
        <v>108</v>
      </c>
      <c r="U163" s="165">
        <v>3.15</v>
      </c>
      <c r="V163" s="165">
        <f>ROUND(E163*U163,2)</f>
        <v>267.31</v>
      </c>
      <c r="W163" s="16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 t="s">
        <v>318</v>
      </c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  <c r="AZ163" s="155"/>
      <c r="BA163" s="155"/>
      <c r="BB163" s="155"/>
      <c r="BC163" s="155"/>
      <c r="BD163" s="155"/>
      <c r="BE163" s="155"/>
      <c r="BF163" s="155"/>
      <c r="BG163" s="155"/>
      <c r="BH163" s="155"/>
    </row>
    <row r="164" spans="1:60" outlineLevel="1" x14ac:dyDescent="0.2">
      <c r="A164" s="162"/>
      <c r="B164" s="163"/>
      <c r="C164" s="252" t="s">
        <v>319</v>
      </c>
      <c r="D164" s="253"/>
      <c r="E164" s="253"/>
      <c r="F164" s="253"/>
      <c r="G164" s="253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 t="s">
        <v>111</v>
      </c>
      <c r="AH164" s="155"/>
      <c r="AI164" s="155"/>
      <c r="AJ164" s="155"/>
      <c r="AK164" s="155"/>
      <c r="AL164" s="155"/>
      <c r="AM164" s="155"/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5"/>
      <c r="AX164" s="155"/>
      <c r="AY164" s="155"/>
      <c r="AZ164" s="155"/>
      <c r="BA164" s="155"/>
      <c r="BB164" s="155"/>
      <c r="BC164" s="155"/>
      <c r="BD164" s="155"/>
      <c r="BE164" s="155"/>
      <c r="BF164" s="155"/>
      <c r="BG164" s="155"/>
      <c r="BH164" s="155"/>
    </row>
    <row r="165" spans="1:60" x14ac:dyDescent="0.2">
      <c r="A165" s="170" t="s">
        <v>102</v>
      </c>
      <c r="B165" s="171" t="s">
        <v>68</v>
      </c>
      <c r="C165" s="193" t="s">
        <v>69</v>
      </c>
      <c r="D165" s="172"/>
      <c r="E165" s="173"/>
      <c r="F165" s="174"/>
      <c r="G165" s="174">
        <f>SUMIF(AG166:AG177,"&lt;&gt;NOR",G166:G177)</f>
        <v>0</v>
      </c>
      <c r="H165" s="174"/>
      <c r="I165" s="174">
        <f>SUM(I166:I177)</f>
        <v>0</v>
      </c>
      <c r="J165" s="174"/>
      <c r="K165" s="174">
        <f>SUM(K166:K177)</f>
        <v>0</v>
      </c>
      <c r="L165" s="174"/>
      <c r="M165" s="174">
        <f>SUM(M166:M177)</f>
        <v>0</v>
      </c>
      <c r="N165" s="174"/>
      <c r="O165" s="174">
        <f>SUM(O166:O177)</f>
        <v>0.22</v>
      </c>
      <c r="P165" s="174"/>
      <c r="Q165" s="174">
        <f>SUM(Q166:Q177)</f>
        <v>0</v>
      </c>
      <c r="R165" s="174"/>
      <c r="S165" s="174"/>
      <c r="T165" s="175"/>
      <c r="U165" s="169"/>
      <c r="V165" s="169">
        <f>SUM(V166:V177)</f>
        <v>8.89</v>
      </c>
      <c r="W165" s="169"/>
      <c r="AG165" t="s">
        <v>103</v>
      </c>
    </row>
    <row r="166" spans="1:60" ht="22.5" outlineLevel="1" x14ac:dyDescent="0.2">
      <c r="A166" s="176">
        <v>52</v>
      </c>
      <c r="B166" s="177" t="s">
        <v>320</v>
      </c>
      <c r="C166" s="194" t="s">
        <v>321</v>
      </c>
      <c r="D166" s="178" t="s">
        <v>129</v>
      </c>
      <c r="E166" s="179">
        <v>18</v>
      </c>
      <c r="F166" s="180"/>
      <c r="G166" s="181">
        <f>ROUND(E166*F166,2)</f>
        <v>0</v>
      </c>
      <c r="H166" s="180"/>
      <c r="I166" s="181">
        <f>ROUND(E166*H166,2)</f>
        <v>0</v>
      </c>
      <c r="J166" s="180"/>
      <c r="K166" s="181">
        <f>ROUND(E166*J166,2)</f>
        <v>0</v>
      </c>
      <c r="L166" s="181">
        <v>21</v>
      </c>
      <c r="M166" s="181">
        <f>G166*(1+L166/100)</f>
        <v>0</v>
      </c>
      <c r="N166" s="181">
        <v>6.0000000000000002E-5</v>
      </c>
      <c r="O166" s="181">
        <f>ROUND(E166*N166,2)</f>
        <v>0</v>
      </c>
      <c r="P166" s="181">
        <v>0</v>
      </c>
      <c r="Q166" s="181">
        <f>ROUND(E166*P166,2)</f>
        <v>0</v>
      </c>
      <c r="R166" s="181" t="s">
        <v>322</v>
      </c>
      <c r="S166" s="181" t="s">
        <v>108</v>
      </c>
      <c r="T166" s="182" t="s">
        <v>108</v>
      </c>
      <c r="U166" s="165">
        <v>0.49399999999999999</v>
      </c>
      <c r="V166" s="165">
        <f>ROUND(E166*U166,2)</f>
        <v>8.89</v>
      </c>
      <c r="W166" s="16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 t="s">
        <v>109</v>
      </c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5"/>
      <c r="AZ166" s="155"/>
      <c r="BA166" s="155"/>
      <c r="BB166" s="155"/>
      <c r="BC166" s="155"/>
      <c r="BD166" s="155"/>
      <c r="BE166" s="155"/>
      <c r="BF166" s="155"/>
      <c r="BG166" s="155"/>
      <c r="BH166" s="155"/>
    </row>
    <row r="167" spans="1:60" outlineLevel="1" x14ac:dyDescent="0.2">
      <c r="A167" s="162"/>
      <c r="B167" s="163"/>
      <c r="C167" s="195" t="s">
        <v>323</v>
      </c>
      <c r="D167" s="167"/>
      <c r="E167" s="168">
        <v>18</v>
      </c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 t="s">
        <v>113</v>
      </c>
      <c r="AH167" s="155">
        <v>0</v>
      </c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H167" s="155"/>
    </row>
    <row r="168" spans="1:60" outlineLevel="1" x14ac:dyDescent="0.2">
      <c r="A168" s="176">
        <v>53</v>
      </c>
      <c r="B168" s="177" t="s">
        <v>324</v>
      </c>
      <c r="C168" s="194" t="s">
        <v>325</v>
      </c>
      <c r="D168" s="178" t="s">
        <v>129</v>
      </c>
      <c r="E168" s="179">
        <v>18</v>
      </c>
      <c r="F168" s="180"/>
      <c r="G168" s="181">
        <f>ROUND(E168*F168,2)</f>
        <v>0</v>
      </c>
      <c r="H168" s="180"/>
      <c r="I168" s="181">
        <f>ROUND(E168*H168,2)</f>
        <v>0</v>
      </c>
      <c r="J168" s="180"/>
      <c r="K168" s="181">
        <f>ROUND(E168*J168,2)</f>
        <v>0</v>
      </c>
      <c r="L168" s="181">
        <v>21</v>
      </c>
      <c r="M168" s="181">
        <f>G168*(1+L168/100)</f>
        <v>0</v>
      </c>
      <c r="N168" s="181">
        <v>1.2E-2</v>
      </c>
      <c r="O168" s="181">
        <f>ROUND(E168*N168,2)</f>
        <v>0.22</v>
      </c>
      <c r="P168" s="181">
        <v>0</v>
      </c>
      <c r="Q168" s="181">
        <f>ROUND(E168*P168,2)</f>
        <v>0</v>
      </c>
      <c r="R168" s="181" t="s">
        <v>157</v>
      </c>
      <c r="S168" s="181" t="s">
        <v>108</v>
      </c>
      <c r="T168" s="182" t="s">
        <v>108</v>
      </c>
      <c r="U168" s="165">
        <v>0</v>
      </c>
      <c r="V168" s="165">
        <f>ROUND(E168*U168,2)</f>
        <v>0</v>
      </c>
      <c r="W168" s="16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 t="s">
        <v>158</v>
      </c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55"/>
      <c r="BB168" s="155"/>
      <c r="BC168" s="155"/>
      <c r="BD168" s="155"/>
      <c r="BE168" s="155"/>
      <c r="BF168" s="155"/>
      <c r="BG168" s="155"/>
      <c r="BH168" s="155"/>
    </row>
    <row r="169" spans="1:60" outlineLevel="1" x14ac:dyDescent="0.2">
      <c r="A169" s="162"/>
      <c r="B169" s="163"/>
      <c r="C169" s="195" t="s">
        <v>326</v>
      </c>
      <c r="D169" s="167"/>
      <c r="E169" s="168">
        <v>18</v>
      </c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 t="s">
        <v>113</v>
      </c>
      <c r="AH169" s="155">
        <v>0</v>
      </c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5"/>
      <c r="AZ169" s="155"/>
      <c r="BA169" s="155"/>
      <c r="BB169" s="155"/>
      <c r="BC169" s="155"/>
      <c r="BD169" s="155"/>
      <c r="BE169" s="155"/>
      <c r="BF169" s="155"/>
      <c r="BG169" s="155"/>
      <c r="BH169" s="155"/>
    </row>
    <row r="170" spans="1:60" outlineLevel="1" x14ac:dyDescent="0.2">
      <c r="A170" s="162"/>
      <c r="B170" s="163"/>
      <c r="C170" s="195" t="s">
        <v>327</v>
      </c>
      <c r="D170" s="167"/>
      <c r="E170" s="168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 t="s">
        <v>113</v>
      </c>
      <c r="AH170" s="155">
        <v>0</v>
      </c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</row>
    <row r="171" spans="1:60" outlineLevel="1" x14ac:dyDescent="0.2">
      <c r="A171" s="162"/>
      <c r="B171" s="163"/>
      <c r="C171" s="195" t="s">
        <v>328</v>
      </c>
      <c r="D171" s="167"/>
      <c r="E171" s="168"/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 t="s">
        <v>113</v>
      </c>
      <c r="AH171" s="155">
        <v>0</v>
      </c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55"/>
      <c r="BB171" s="155"/>
      <c r="BC171" s="155"/>
      <c r="BD171" s="155"/>
      <c r="BE171" s="155"/>
      <c r="BF171" s="155"/>
      <c r="BG171" s="155"/>
      <c r="BH171" s="155"/>
    </row>
    <row r="172" spans="1:60" outlineLevel="1" x14ac:dyDescent="0.2">
      <c r="A172" s="176">
        <v>54</v>
      </c>
      <c r="B172" s="177" t="s">
        <v>329</v>
      </c>
      <c r="C172" s="194" t="s">
        <v>330</v>
      </c>
      <c r="D172" s="178" t="s">
        <v>106</v>
      </c>
      <c r="E172" s="179">
        <v>17.920000000000002</v>
      </c>
      <c r="F172" s="180"/>
      <c r="G172" s="181">
        <f>ROUND(E172*F172,2)</f>
        <v>0</v>
      </c>
      <c r="H172" s="180"/>
      <c r="I172" s="181">
        <f>ROUND(E172*H172,2)</f>
        <v>0</v>
      </c>
      <c r="J172" s="180"/>
      <c r="K172" s="181">
        <f>ROUND(E172*J172,2)</f>
        <v>0</v>
      </c>
      <c r="L172" s="181">
        <v>21</v>
      </c>
      <c r="M172" s="181">
        <f>G172*(1+L172/100)</f>
        <v>0</v>
      </c>
      <c r="N172" s="181">
        <v>0</v>
      </c>
      <c r="O172" s="181">
        <f>ROUND(E172*N172,2)</f>
        <v>0</v>
      </c>
      <c r="P172" s="181">
        <v>0</v>
      </c>
      <c r="Q172" s="181">
        <f>ROUND(E172*P172,2)</f>
        <v>0</v>
      </c>
      <c r="R172" s="181" t="s">
        <v>157</v>
      </c>
      <c r="S172" s="181" t="s">
        <v>108</v>
      </c>
      <c r="T172" s="182" t="s">
        <v>108</v>
      </c>
      <c r="U172" s="165">
        <v>0</v>
      </c>
      <c r="V172" s="165">
        <f>ROUND(E172*U172,2)</f>
        <v>0</v>
      </c>
      <c r="W172" s="16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 t="s">
        <v>158</v>
      </c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  <c r="AW172" s="155"/>
      <c r="AX172" s="155"/>
      <c r="AY172" s="155"/>
      <c r="AZ172" s="155"/>
      <c r="BA172" s="155"/>
      <c r="BB172" s="155"/>
      <c r="BC172" s="155"/>
      <c r="BD172" s="155"/>
      <c r="BE172" s="155"/>
      <c r="BF172" s="155"/>
      <c r="BG172" s="155"/>
      <c r="BH172" s="155"/>
    </row>
    <row r="173" spans="1:60" outlineLevel="1" x14ac:dyDescent="0.2">
      <c r="A173" s="162"/>
      <c r="B173" s="163"/>
      <c r="C173" s="195" t="s">
        <v>331</v>
      </c>
      <c r="D173" s="167"/>
      <c r="E173" s="168">
        <v>17.920000000000002</v>
      </c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 t="s">
        <v>113</v>
      </c>
      <c r="AH173" s="155">
        <v>0</v>
      </c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5"/>
      <c r="AX173" s="155"/>
      <c r="AY173" s="155"/>
      <c r="AZ173" s="155"/>
      <c r="BA173" s="155"/>
      <c r="BB173" s="155"/>
      <c r="BC173" s="155"/>
      <c r="BD173" s="155"/>
      <c r="BE173" s="155"/>
      <c r="BF173" s="155"/>
      <c r="BG173" s="155"/>
      <c r="BH173" s="155"/>
    </row>
    <row r="174" spans="1:60" outlineLevel="1" x14ac:dyDescent="0.2">
      <c r="A174" s="176">
        <v>55</v>
      </c>
      <c r="B174" s="177" t="s">
        <v>332</v>
      </c>
      <c r="C174" s="194" t="s">
        <v>333</v>
      </c>
      <c r="D174" s="178" t="s">
        <v>334</v>
      </c>
      <c r="E174" s="179">
        <v>20</v>
      </c>
      <c r="F174" s="180"/>
      <c r="G174" s="181">
        <f>ROUND(E174*F174,2)</f>
        <v>0</v>
      </c>
      <c r="H174" s="180"/>
      <c r="I174" s="181">
        <f>ROUND(E174*H174,2)</f>
        <v>0</v>
      </c>
      <c r="J174" s="180"/>
      <c r="K174" s="181">
        <f>ROUND(E174*J174,2)</f>
        <v>0</v>
      </c>
      <c r="L174" s="181">
        <v>21</v>
      </c>
      <c r="M174" s="181">
        <f>G174*(1+L174/100)</f>
        <v>0</v>
      </c>
      <c r="N174" s="181">
        <v>0</v>
      </c>
      <c r="O174" s="181">
        <f>ROUND(E174*N174,2)</f>
        <v>0</v>
      </c>
      <c r="P174" s="181">
        <v>0</v>
      </c>
      <c r="Q174" s="181">
        <f>ROUND(E174*P174,2)</f>
        <v>0</v>
      </c>
      <c r="R174" s="181"/>
      <c r="S174" s="181" t="s">
        <v>244</v>
      </c>
      <c r="T174" s="182" t="s">
        <v>245</v>
      </c>
      <c r="U174" s="165">
        <v>0</v>
      </c>
      <c r="V174" s="165">
        <f>ROUND(E174*U174,2)</f>
        <v>0</v>
      </c>
      <c r="W174" s="16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 t="s">
        <v>109</v>
      </c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  <c r="AZ174" s="155"/>
      <c r="BA174" s="155"/>
      <c r="BB174" s="155"/>
      <c r="BC174" s="155"/>
      <c r="BD174" s="155"/>
      <c r="BE174" s="155"/>
      <c r="BF174" s="155"/>
      <c r="BG174" s="155"/>
      <c r="BH174" s="155"/>
    </row>
    <row r="175" spans="1:60" outlineLevel="1" x14ac:dyDescent="0.2">
      <c r="A175" s="162"/>
      <c r="B175" s="163"/>
      <c r="C175" s="195" t="s">
        <v>335</v>
      </c>
      <c r="D175" s="167"/>
      <c r="E175" s="168">
        <v>20</v>
      </c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 t="s">
        <v>113</v>
      </c>
      <c r="AH175" s="155">
        <v>0</v>
      </c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  <c r="AY175" s="155"/>
      <c r="AZ175" s="155"/>
      <c r="BA175" s="155"/>
      <c r="BB175" s="155"/>
      <c r="BC175" s="155"/>
      <c r="BD175" s="155"/>
      <c r="BE175" s="155"/>
      <c r="BF175" s="155"/>
      <c r="BG175" s="155"/>
      <c r="BH175" s="155"/>
    </row>
    <row r="176" spans="1:60" outlineLevel="1" x14ac:dyDescent="0.2">
      <c r="A176" s="162">
        <v>56</v>
      </c>
      <c r="B176" s="163" t="s">
        <v>336</v>
      </c>
      <c r="C176" s="196" t="s">
        <v>337</v>
      </c>
      <c r="D176" s="164" t="s">
        <v>0</v>
      </c>
      <c r="E176" s="184"/>
      <c r="F176" s="166"/>
      <c r="G176" s="165">
        <f>ROUND(E176*F176,2)</f>
        <v>0</v>
      </c>
      <c r="H176" s="166"/>
      <c r="I176" s="165">
        <f>ROUND(E176*H176,2)</f>
        <v>0</v>
      </c>
      <c r="J176" s="166"/>
      <c r="K176" s="165">
        <f>ROUND(E176*J176,2)</f>
        <v>0</v>
      </c>
      <c r="L176" s="165">
        <v>21</v>
      </c>
      <c r="M176" s="165">
        <f>G176*(1+L176/100)</f>
        <v>0</v>
      </c>
      <c r="N176" s="165">
        <v>0</v>
      </c>
      <c r="O176" s="165">
        <f>ROUND(E176*N176,2)</f>
        <v>0</v>
      </c>
      <c r="P176" s="165">
        <v>0</v>
      </c>
      <c r="Q176" s="165">
        <f>ROUND(E176*P176,2)</f>
        <v>0</v>
      </c>
      <c r="R176" s="165" t="s">
        <v>322</v>
      </c>
      <c r="S176" s="165" t="s">
        <v>108</v>
      </c>
      <c r="T176" s="165" t="s">
        <v>108</v>
      </c>
      <c r="U176" s="165">
        <v>0</v>
      </c>
      <c r="V176" s="165">
        <f>ROUND(E176*U176,2)</f>
        <v>0</v>
      </c>
      <c r="W176" s="16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 t="s">
        <v>318</v>
      </c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</row>
    <row r="177" spans="1:60" outlineLevel="1" x14ac:dyDescent="0.2">
      <c r="A177" s="162"/>
      <c r="B177" s="163"/>
      <c r="C177" s="254" t="s">
        <v>338</v>
      </c>
      <c r="D177" s="255"/>
      <c r="E177" s="255"/>
      <c r="F177" s="255"/>
      <c r="G177" s="25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 t="s">
        <v>111</v>
      </c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  <c r="AX177" s="155"/>
      <c r="AY177" s="155"/>
      <c r="AZ177" s="155"/>
      <c r="BA177" s="155"/>
      <c r="BB177" s="155"/>
      <c r="BC177" s="155"/>
      <c r="BD177" s="155"/>
      <c r="BE177" s="155"/>
      <c r="BF177" s="155"/>
      <c r="BG177" s="155"/>
      <c r="BH177" s="155"/>
    </row>
    <row r="178" spans="1:60" x14ac:dyDescent="0.2">
      <c r="A178" s="170" t="s">
        <v>102</v>
      </c>
      <c r="B178" s="171" t="s">
        <v>70</v>
      </c>
      <c r="C178" s="193" t="s">
        <v>71</v>
      </c>
      <c r="D178" s="172"/>
      <c r="E178" s="173"/>
      <c r="F178" s="174"/>
      <c r="G178" s="174">
        <f>SUMIF(AG179:AG189,"&lt;&gt;NOR",G179:G189)</f>
        <v>0</v>
      </c>
      <c r="H178" s="174"/>
      <c r="I178" s="174">
        <f>SUM(I179:I189)</f>
        <v>0</v>
      </c>
      <c r="J178" s="174"/>
      <c r="K178" s="174">
        <f>SUM(K179:K189)</f>
        <v>0</v>
      </c>
      <c r="L178" s="174"/>
      <c r="M178" s="174">
        <f>SUM(M179:M189)</f>
        <v>0</v>
      </c>
      <c r="N178" s="174"/>
      <c r="O178" s="174">
        <f>SUM(O179:O189)</f>
        <v>0.04</v>
      </c>
      <c r="P178" s="174"/>
      <c r="Q178" s="174">
        <f>SUM(Q179:Q189)</f>
        <v>0</v>
      </c>
      <c r="R178" s="174"/>
      <c r="S178" s="174"/>
      <c r="T178" s="175"/>
      <c r="U178" s="169"/>
      <c r="V178" s="169">
        <f>SUM(V179:V189)</f>
        <v>17.329999999999998</v>
      </c>
      <c r="W178" s="169"/>
      <c r="AG178" t="s">
        <v>103</v>
      </c>
    </row>
    <row r="179" spans="1:60" outlineLevel="1" x14ac:dyDescent="0.2">
      <c r="A179" s="176">
        <v>57</v>
      </c>
      <c r="B179" s="177" t="s">
        <v>339</v>
      </c>
      <c r="C179" s="194" t="s">
        <v>340</v>
      </c>
      <c r="D179" s="178" t="s">
        <v>106</v>
      </c>
      <c r="E179" s="179">
        <v>16.239999999999998</v>
      </c>
      <c r="F179" s="180"/>
      <c r="G179" s="181">
        <f>ROUND(E179*F179,2)</f>
        <v>0</v>
      </c>
      <c r="H179" s="180"/>
      <c r="I179" s="181">
        <f>ROUND(E179*H179,2)</f>
        <v>0</v>
      </c>
      <c r="J179" s="180"/>
      <c r="K179" s="181">
        <f>ROUND(E179*J179,2)</f>
        <v>0</v>
      </c>
      <c r="L179" s="181">
        <v>21</v>
      </c>
      <c r="M179" s="181">
        <f>G179*(1+L179/100)</f>
        <v>0</v>
      </c>
      <c r="N179" s="181">
        <v>3.1E-4</v>
      </c>
      <c r="O179" s="181">
        <f>ROUND(E179*N179,2)</f>
        <v>0.01</v>
      </c>
      <c r="P179" s="181">
        <v>0</v>
      </c>
      <c r="Q179" s="181">
        <f>ROUND(E179*P179,2)</f>
        <v>0</v>
      </c>
      <c r="R179" s="181" t="s">
        <v>341</v>
      </c>
      <c r="S179" s="181" t="s">
        <v>108</v>
      </c>
      <c r="T179" s="182" t="s">
        <v>108</v>
      </c>
      <c r="U179" s="165">
        <v>0.41199999999999998</v>
      </c>
      <c r="V179" s="165">
        <f>ROUND(E179*U179,2)</f>
        <v>6.69</v>
      </c>
      <c r="W179" s="16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 t="s">
        <v>109</v>
      </c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</row>
    <row r="180" spans="1:60" outlineLevel="1" x14ac:dyDescent="0.2">
      <c r="A180" s="162"/>
      <c r="B180" s="163"/>
      <c r="C180" s="195" t="s">
        <v>342</v>
      </c>
      <c r="D180" s="167"/>
      <c r="E180" s="168">
        <v>16.239999999999998</v>
      </c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 t="s">
        <v>113</v>
      </c>
      <c r="AH180" s="155">
        <v>0</v>
      </c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</row>
    <row r="181" spans="1:60" outlineLevel="1" x14ac:dyDescent="0.2">
      <c r="A181" s="176">
        <v>58</v>
      </c>
      <c r="B181" s="177" t="s">
        <v>343</v>
      </c>
      <c r="C181" s="194" t="s">
        <v>344</v>
      </c>
      <c r="D181" s="178" t="s">
        <v>106</v>
      </c>
      <c r="E181" s="179">
        <v>16.239999999999998</v>
      </c>
      <c r="F181" s="180"/>
      <c r="G181" s="181">
        <f>ROUND(E181*F181,2)</f>
        <v>0</v>
      </c>
      <c r="H181" s="180"/>
      <c r="I181" s="181">
        <f>ROUND(E181*H181,2)</f>
        <v>0</v>
      </c>
      <c r="J181" s="180"/>
      <c r="K181" s="181">
        <f>ROUND(E181*J181,2)</f>
        <v>0</v>
      </c>
      <c r="L181" s="181">
        <v>21</v>
      </c>
      <c r="M181" s="181">
        <f>G181*(1+L181/100)</f>
        <v>0</v>
      </c>
      <c r="N181" s="181">
        <v>1.0000000000000001E-5</v>
      </c>
      <c r="O181" s="181">
        <f>ROUND(E181*N181,2)</f>
        <v>0</v>
      </c>
      <c r="P181" s="181">
        <v>0</v>
      </c>
      <c r="Q181" s="181">
        <f>ROUND(E181*P181,2)</f>
        <v>0</v>
      </c>
      <c r="R181" s="181" t="s">
        <v>341</v>
      </c>
      <c r="S181" s="181" t="s">
        <v>108</v>
      </c>
      <c r="T181" s="182" t="s">
        <v>108</v>
      </c>
      <c r="U181" s="165">
        <v>4.4999999999999998E-2</v>
      </c>
      <c r="V181" s="165">
        <f>ROUND(E181*U181,2)</f>
        <v>0.73</v>
      </c>
      <c r="W181" s="16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 t="s">
        <v>109</v>
      </c>
      <c r="AH181" s="155"/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</row>
    <row r="182" spans="1:60" outlineLevel="1" x14ac:dyDescent="0.2">
      <c r="A182" s="162"/>
      <c r="B182" s="163"/>
      <c r="C182" s="195" t="s">
        <v>345</v>
      </c>
      <c r="D182" s="167"/>
      <c r="E182" s="168">
        <v>16.239999999999998</v>
      </c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 t="s">
        <v>113</v>
      </c>
      <c r="AH182" s="155">
        <v>0</v>
      </c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55"/>
      <c r="AT182" s="155"/>
      <c r="AU182" s="155"/>
      <c r="AV182" s="155"/>
      <c r="AW182" s="155"/>
      <c r="AX182" s="155"/>
      <c r="AY182" s="155"/>
      <c r="AZ182" s="155"/>
      <c r="BA182" s="155"/>
      <c r="BB182" s="155"/>
      <c r="BC182" s="155"/>
      <c r="BD182" s="155"/>
      <c r="BE182" s="155"/>
      <c r="BF182" s="155"/>
      <c r="BG182" s="155"/>
      <c r="BH182" s="155"/>
    </row>
    <row r="183" spans="1:60" ht="22.5" outlineLevel="1" x14ac:dyDescent="0.2">
      <c r="A183" s="176">
        <v>59</v>
      </c>
      <c r="B183" s="177" t="s">
        <v>346</v>
      </c>
      <c r="C183" s="194" t="s">
        <v>347</v>
      </c>
      <c r="D183" s="178" t="s">
        <v>106</v>
      </c>
      <c r="E183" s="179">
        <v>22.96</v>
      </c>
      <c r="F183" s="180"/>
      <c r="G183" s="181">
        <f>ROUND(E183*F183,2)</f>
        <v>0</v>
      </c>
      <c r="H183" s="180"/>
      <c r="I183" s="181">
        <f>ROUND(E183*H183,2)</f>
        <v>0</v>
      </c>
      <c r="J183" s="180"/>
      <c r="K183" s="181">
        <f>ROUND(E183*J183,2)</f>
        <v>0</v>
      </c>
      <c r="L183" s="181">
        <v>21</v>
      </c>
      <c r="M183" s="181">
        <f>G183*(1+L183/100)</f>
        <v>0</v>
      </c>
      <c r="N183" s="181">
        <v>2.2000000000000001E-4</v>
      </c>
      <c r="O183" s="181">
        <f>ROUND(E183*N183,2)</f>
        <v>0.01</v>
      </c>
      <c r="P183" s="181">
        <v>0</v>
      </c>
      <c r="Q183" s="181">
        <f>ROUND(E183*P183,2)</f>
        <v>0</v>
      </c>
      <c r="R183" s="181" t="s">
        <v>341</v>
      </c>
      <c r="S183" s="181" t="s">
        <v>108</v>
      </c>
      <c r="T183" s="182" t="s">
        <v>108</v>
      </c>
      <c r="U183" s="165">
        <v>6.3E-2</v>
      </c>
      <c r="V183" s="165">
        <f>ROUND(E183*U183,2)</f>
        <v>1.45</v>
      </c>
      <c r="W183" s="16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 t="s">
        <v>109</v>
      </c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  <c r="AZ183" s="155"/>
      <c r="BA183" s="155"/>
      <c r="BB183" s="155"/>
      <c r="BC183" s="155"/>
      <c r="BD183" s="155"/>
      <c r="BE183" s="155"/>
      <c r="BF183" s="155"/>
      <c r="BG183" s="155"/>
      <c r="BH183" s="155"/>
    </row>
    <row r="184" spans="1:60" outlineLevel="1" x14ac:dyDescent="0.2">
      <c r="A184" s="162"/>
      <c r="B184" s="163"/>
      <c r="C184" s="195" t="s">
        <v>348</v>
      </c>
      <c r="D184" s="167"/>
      <c r="E184" s="168">
        <v>16.239999999999998</v>
      </c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 t="s">
        <v>113</v>
      </c>
      <c r="AH184" s="155">
        <v>0</v>
      </c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</row>
    <row r="185" spans="1:60" outlineLevel="1" x14ac:dyDescent="0.2">
      <c r="A185" s="162"/>
      <c r="B185" s="163"/>
      <c r="C185" s="195" t="s">
        <v>349</v>
      </c>
      <c r="D185" s="167"/>
      <c r="E185" s="168">
        <v>6.72</v>
      </c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 t="s">
        <v>113</v>
      </c>
      <c r="AH185" s="155">
        <v>0</v>
      </c>
      <c r="AI185" s="155"/>
      <c r="AJ185" s="155"/>
      <c r="AK185" s="155"/>
      <c r="AL185" s="155"/>
      <c r="AM185" s="155"/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</row>
    <row r="186" spans="1:60" ht="22.5" outlineLevel="1" x14ac:dyDescent="0.2">
      <c r="A186" s="176">
        <v>60</v>
      </c>
      <c r="B186" s="177" t="s">
        <v>350</v>
      </c>
      <c r="C186" s="194" t="s">
        <v>351</v>
      </c>
      <c r="D186" s="178" t="s">
        <v>106</v>
      </c>
      <c r="E186" s="179">
        <v>22.96</v>
      </c>
      <c r="F186" s="180"/>
      <c r="G186" s="181">
        <f>ROUND(E186*F186,2)</f>
        <v>0</v>
      </c>
      <c r="H186" s="180"/>
      <c r="I186" s="181">
        <f>ROUND(E186*H186,2)</f>
        <v>0</v>
      </c>
      <c r="J186" s="180"/>
      <c r="K186" s="181">
        <f>ROUND(E186*J186,2)</f>
        <v>0</v>
      </c>
      <c r="L186" s="181">
        <v>21</v>
      </c>
      <c r="M186" s="181">
        <f>G186*(1+L186/100)</f>
        <v>0</v>
      </c>
      <c r="N186" s="181">
        <v>8.8999999999999995E-4</v>
      </c>
      <c r="O186" s="181">
        <f>ROUND(E186*N186,2)</f>
        <v>0.02</v>
      </c>
      <c r="P186" s="181">
        <v>0</v>
      </c>
      <c r="Q186" s="181">
        <f>ROUND(E186*P186,2)</f>
        <v>0</v>
      </c>
      <c r="R186" s="181" t="s">
        <v>341</v>
      </c>
      <c r="S186" s="181" t="s">
        <v>108</v>
      </c>
      <c r="T186" s="182" t="s">
        <v>108</v>
      </c>
      <c r="U186" s="165">
        <v>0.35399999999999998</v>
      </c>
      <c r="V186" s="165">
        <f>ROUND(E186*U186,2)</f>
        <v>8.1300000000000008</v>
      </c>
      <c r="W186" s="16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 t="s">
        <v>109</v>
      </c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</row>
    <row r="187" spans="1:60" outlineLevel="1" x14ac:dyDescent="0.2">
      <c r="A187" s="162"/>
      <c r="B187" s="163"/>
      <c r="C187" s="195" t="s">
        <v>352</v>
      </c>
      <c r="D187" s="167"/>
      <c r="E187" s="168">
        <v>22.96</v>
      </c>
      <c r="F187" s="165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 t="s">
        <v>113</v>
      </c>
      <c r="AH187" s="155">
        <v>0</v>
      </c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</row>
    <row r="188" spans="1:60" outlineLevel="1" x14ac:dyDescent="0.2">
      <c r="A188" s="176">
        <v>61</v>
      </c>
      <c r="B188" s="177" t="s">
        <v>353</v>
      </c>
      <c r="C188" s="194" t="s">
        <v>354</v>
      </c>
      <c r="D188" s="178" t="s">
        <v>106</v>
      </c>
      <c r="E188" s="179">
        <v>2</v>
      </c>
      <c r="F188" s="180"/>
      <c r="G188" s="181">
        <f>ROUND(E188*F188,2)</f>
        <v>0</v>
      </c>
      <c r="H188" s="180"/>
      <c r="I188" s="181">
        <f>ROUND(E188*H188,2)</f>
        <v>0</v>
      </c>
      <c r="J188" s="180"/>
      <c r="K188" s="181">
        <f>ROUND(E188*J188,2)</f>
        <v>0</v>
      </c>
      <c r="L188" s="181">
        <v>21</v>
      </c>
      <c r="M188" s="181">
        <f>G188*(1+L188/100)</f>
        <v>0</v>
      </c>
      <c r="N188" s="181">
        <v>2.5000000000000001E-4</v>
      </c>
      <c r="O188" s="181">
        <f>ROUND(E188*N188,2)</f>
        <v>0</v>
      </c>
      <c r="P188" s="181">
        <v>0</v>
      </c>
      <c r="Q188" s="181">
        <f>ROUND(E188*P188,2)</f>
        <v>0</v>
      </c>
      <c r="R188" s="181" t="s">
        <v>341</v>
      </c>
      <c r="S188" s="181" t="s">
        <v>108</v>
      </c>
      <c r="T188" s="182" t="s">
        <v>108</v>
      </c>
      <c r="U188" s="165">
        <v>0.16300000000000001</v>
      </c>
      <c r="V188" s="165">
        <f>ROUND(E188*U188,2)</f>
        <v>0.33</v>
      </c>
      <c r="W188" s="16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 t="s">
        <v>109</v>
      </c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</row>
    <row r="189" spans="1:60" outlineLevel="1" x14ac:dyDescent="0.2">
      <c r="A189" s="162"/>
      <c r="B189" s="163"/>
      <c r="C189" s="195" t="s">
        <v>355</v>
      </c>
      <c r="D189" s="167"/>
      <c r="E189" s="168">
        <v>2</v>
      </c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 t="s">
        <v>113</v>
      </c>
      <c r="AH189" s="155">
        <v>0</v>
      </c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5"/>
      <c r="AZ189" s="155"/>
      <c r="BA189" s="155"/>
      <c r="BB189" s="155"/>
      <c r="BC189" s="155"/>
      <c r="BD189" s="155"/>
      <c r="BE189" s="155"/>
      <c r="BF189" s="155"/>
      <c r="BG189" s="155"/>
      <c r="BH189" s="155"/>
    </row>
    <row r="190" spans="1:60" x14ac:dyDescent="0.2">
      <c r="A190" s="170" t="s">
        <v>102</v>
      </c>
      <c r="B190" s="171" t="s">
        <v>72</v>
      </c>
      <c r="C190" s="193" t="s">
        <v>73</v>
      </c>
      <c r="D190" s="172"/>
      <c r="E190" s="173"/>
      <c r="F190" s="174"/>
      <c r="G190" s="174">
        <f>SUMIF(AG191:AG206,"&lt;&gt;NOR",G191:G206)</f>
        <v>0</v>
      </c>
      <c r="H190" s="174"/>
      <c r="I190" s="174">
        <f>SUM(I191:I206)</f>
        <v>0</v>
      </c>
      <c r="J190" s="174"/>
      <c r="K190" s="174">
        <f>SUM(K191:K206)</f>
        <v>0</v>
      </c>
      <c r="L190" s="174"/>
      <c r="M190" s="174">
        <f>SUM(M191:M206)</f>
        <v>0</v>
      </c>
      <c r="N190" s="174"/>
      <c r="O190" s="174">
        <f>SUM(O191:O206)</f>
        <v>0</v>
      </c>
      <c r="P190" s="174"/>
      <c r="Q190" s="174">
        <f>SUM(Q191:Q206)</f>
        <v>0</v>
      </c>
      <c r="R190" s="174"/>
      <c r="S190" s="174"/>
      <c r="T190" s="175"/>
      <c r="U190" s="169"/>
      <c r="V190" s="169">
        <f>SUM(V191:V206)</f>
        <v>89.139999999999986</v>
      </c>
      <c r="W190" s="169"/>
      <c r="AG190" t="s">
        <v>103</v>
      </c>
    </row>
    <row r="191" spans="1:60" outlineLevel="1" x14ac:dyDescent="0.2">
      <c r="A191" s="185">
        <v>62</v>
      </c>
      <c r="B191" s="186" t="s">
        <v>356</v>
      </c>
      <c r="C191" s="197" t="s">
        <v>357</v>
      </c>
      <c r="D191" s="187" t="s">
        <v>156</v>
      </c>
      <c r="E191" s="188">
        <v>21.637309999999999</v>
      </c>
      <c r="F191" s="189"/>
      <c r="G191" s="190">
        <f>ROUND(E191*F191,2)</f>
        <v>0</v>
      </c>
      <c r="H191" s="189"/>
      <c r="I191" s="190">
        <f>ROUND(E191*H191,2)</f>
        <v>0</v>
      </c>
      <c r="J191" s="189"/>
      <c r="K191" s="190">
        <f>ROUND(E191*J191,2)</f>
        <v>0</v>
      </c>
      <c r="L191" s="190">
        <v>21</v>
      </c>
      <c r="M191" s="190">
        <f>G191*(1+L191/100)</f>
        <v>0</v>
      </c>
      <c r="N191" s="190">
        <v>0</v>
      </c>
      <c r="O191" s="190">
        <f>ROUND(E191*N191,2)</f>
        <v>0</v>
      </c>
      <c r="P191" s="190">
        <v>0</v>
      </c>
      <c r="Q191" s="190">
        <f>ROUND(E191*P191,2)</f>
        <v>0</v>
      </c>
      <c r="R191" s="190" t="s">
        <v>358</v>
      </c>
      <c r="S191" s="190" t="s">
        <v>108</v>
      </c>
      <c r="T191" s="191" t="s">
        <v>108</v>
      </c>
      <c r="U191" s="165">
        <v>0.94199999999999995</v>
      </c>
      <c r="V191" s="165">
        <f>ROUND(E191*U191,2)</f>
        <v>20.38</v>
      </c>
      <c r="W191" s="16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 t="s">
        <v>359</v>
      </c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</row>
    <row r="192" spans="1:60" ht="22.5" outlineLevel="1" x14ac:dyDescent="0.2">
      <c r="A192" s="185">
        <v>63</v>
      </c>
      <c r="B192" s="186" t="s">
        <v>360</v>
      </c>
      <c r="C192" s="197" t="s">
        <v>361</v>
      </c>
      <c r="D192" s="187" t="s">
        <v>156</v>
      </c>
      <c r="E192" s="188">
        <v>21.637309999999999</v>
      </c>
      <c r="F192" s="189"/>
      <c r="G192" s="190">
        <f>ROUND(E192*F192,2)</f>
        <v>0</v>
      </c>
      <c r="H192" s="189"/>
      <c r="I192" s="190">
        <f>ROUND(E192*H192,2)</f>
        <v>0</v>
      </c>
      <c r="J192" s="189"/>
      <c r="K192" s="190">
        <f>ROUND(E192*J192,2)</f>
        <v>0</v>
      </c>
      <c r="L192" s="190">
        <v>21</v>
      </c>
      <c r="M192" s="190">
        <f>G192*(1+L192/100)</f>
        <v>0</v>
      </c>
      <c r="N192" s="190">
        <v>0</v>
      </c>
      <c r="O192" s="190">
        <f>ROUND(E192*N192,2)</f>
        <v>0</v>
      </c>
      <c r="P192" s="190">
        <v>0</v>
      </c>
      <c r="Q192" s="190">
        <f>ROUND(E192*P192,2)</f>
        <v>0</v>
      </c>
      <c r="R192" s="190" t="s">
        <v>358</v>
      </c>
      <c r="S192" s="190" t="s">
        <v>108</v>
      </c>
      <c r="T192" s="191" t="s">
        <v>108</v>
      </c>
      <c r="U192" s="165">
        <v>0.105</v>
      </c>
      <c r="V192" s="165">
        <f>ROUND(E192*U192,2)</f>
        <v>2.27</v>
      </c>
      <c r="W192" s="16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 t="s">
        <v>359</v>
      </c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H192" s="155"/>
    </row>
    <row r="193" spans="1:60" outlineLevel="1" x14ac:dyDescent="0.2">
      <c r="A193" s="176">
        <v>64</v>
      </c>
      <c r="B193" s="177" t="s">
        <v>362</v>
      </c>
      <c r="C193" s="194" t="s">
        <v>363</v>
      </c>
      <c r="D193" s="178" t="s">
        <v>156</v>
      </c>
      <c r="E193" s="179">
        <v>21.637309999999999</v>
      </c>
      <c r="F193" s="180"/>
      <c r="G193" s="181">
        <f>ROUND(E193*F193,2)</f>
        <v>0</v>
      </c>
      <c r="H193" s="180"/>
      <c r="I193" s="181">
        <f>ROUND(E193*H193,2)</f>
        <v>0</v>
      </c>
      <c r="J193" s="180"/>
      <c r="K193" s="181">
        <f>ROUND(E193*J193,2)</f>
        <v>0</v>
      </c>
      <c r="L193" s="181">
        <v>21</v>
      </c>
      <c r="M193" s="181">
        <f>G193*(1+L193/100)</f>
        <v>0</v>
      </c>
      <c r="N193" s="181">
        <v>0</v>
      </c>
      <c r="O193" s="181">
        <f>ROUND(E193*N193,2)</f>
        <v>0</v>
      </c>
      <c r="P193" s="181">
        <v>0</v>
      </c>
      <c r="Q193" s="181">
        <f>ROUND(E193*P193,2)</f>
        <v>0</v>
      </c>
      <c r="R193" s="181" t="s">
        <v>107</v>
      </c>
      <c r="S193" s="181" t="s">
        <v>108</v>
      </c>
      <c r="T193" s="182" t="s">
        <v>108</v>
      </c>
      <c r="U193" s="165">
        <v>9.9000000000000005E-2</v>
      </c>
      <c r="V193" s="165">
        <f>ROUND(E193*U193,2)</f>
        <v>2.14</v>
      </c>
      <c r="W193" s="16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 t="s">
        <v>359</v>
      </c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/>
      <c r="BF193" s="155"/>
      <c r="BG193" s="155"/>
      <c r="BH193" s="155"/>
    </row>
    <row r="194" spans="1:60" outlineLevel="1" x14ac:dyDescent="0.2">
      <c r="A194" s="162"/>
      <c r="B194" s="163"/>
      <c r="C194" s="252" t="s">
        <v>364</v>
      </c>
      <c r="D194" s="253"/>
      <c r="E194" s="253"/>
      <c r="F194" s="253"/>
      <c r="G194" s="253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 t="s">
        <v>111</v>
      </c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</row>
    <row r="195" spans="1:60" ht="33.75" outlineLevel="1" x14ac:dyDescent="0.2">
      <c r="A195" s="176">
        <v>65</v>
      </c>
      <c r="B195" s="177" t="s">
        <v>365</v>
      </c>
      <c r="C195" s="194" t="s">
        <v>366</v>
      </c>
      <c r="D195" s="178" t="s">
        <v>156</v>
      </c>
      <c r="E195" s="179">
        <v>21.637309999999999</v>
      </c>
      <c r="F195" s="180"/>
      <c r="G195" s="181">
        <f>ROUND(E195*F195,2)</f>
        <v>0</v>
      </c>
      <c r="H195" s="180"/>
      <c r="I195" s="181">
        <f>ROUND(E195*H195,2)</f>
        <v>0</v>
      </c>
      <c r="J195" s="180"/>
      <c r="K195" s="181">
        <f>ROUND(E195*J195,2)</f>
        <v>0</v>
      </c>
      <c r="L195" s="181">
        <v>21</v>
      </c>
      <c r="M195" s="181">
        <f>G195*(1+L195/100)</f>
        <v>0</v>
      </c>
      <c r="N195" s="181">
        <v>0</v>
      </c>
      <c r="O195" s="181">
        <f>ROUND(E195*N195,2)</f>
        <v>0</v>
      </c>
      <c r="P195" s="181">
        <v>0</v>
      </c>
      <c r="Q195" s="181">
        <f>ROUND(E195*P195,2)</f>
        <v>0</v>
      </c>
      <c r="R195" s="181" t="s">
        <v>367</v>
      </c>
      <c r="S195" s="181" t="s">
        <v>108</v>
      </c>
      <c r="T195" s="182" t="s">
        <v>108</v>
      </c>
      <c r="U195" s="165">
        <v>0</v>
      </c>
      <c r="V195" s="165">
        <f>ROUND(E195*U195,2)</f>
        <v>0</v>
      </c>
      <c r="W195" s="16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 t="s">
        <v>359</v>
      </c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5"/>
      <c r="AX195" s="155"/>
      <c r="AY195" s="155"/>
      <c r="AZ195" s="155"/>
      <c r="BA195" s="155"/>
      <c r="BB195" s="155"/>
      <c r="BC195" s="155"/>
      <c r="BD195" s="155"/>
      <c r="BE195" s="155"/>
      <c r="BF195" s="155"/>
      <c r="BG195" s="155"/>
      <c r="BH195" s="155"/>
    </row>
    <row r="196" spans="1:60" outlineLevel="1" x14ac:dyDescent="0.2">
      <c r="A196" s="162"/>
      <c r="B196" s="163"/>
      <c r="C196" s="252" t="s">
        <v>368</v>
      </c>
      <c r="D196" s="253"/>
      <c r="E196" s="253"/>
      <c r="F196" s="253"/>
      <c r="G196" s="253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 t="s">
        <v>111</v>
      </c>
      <c r="AH196" s="155"/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  <c r="AV196" s="155"/>
      <c r="AW196" s="155"/>
      <c r="AX196" s="155"/>
      <c r="AY196" s="155"/>
      <c r="AZ196" s="155"/>
      <c r="BA196" s="155"/>
      <c r="BB196" s="155"/>
      <c r="BC196" s="155"/>
      <c r="BD196" s="155"/>
      <c r="BE196" s="155"/>
      <c r="BF196" s="155"/>
      <c r="BG196" s="155"/>
      <c r="BH196" s="155"/>
    </row>
    <row r="197" spans="1:60" outlineLevel="1" x14ac:dyDescent="0.2">
      <c r="A197" s="162"/>
      <c r="B197" s="163"/>
      <c r="C197" s="250" t="s">
        <v>369</v>
      </c>
      <c r="D197" s="251"/>
      <c r="E197" s="251"/>
      <c r="F197" s="251"/>
      <c r="G197" s="251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55"/>
      <c r="Y197" s="155"/>
      <c r="Z197" s="155"/>
      <c r="AA197" s="155"/>
      <c r="AB197" s="155"/>
      <c r="AC197" s="155"/>
      <c r="AD197" s="155"/>
      <c r="AE197" s="155"/>
      <c r="AF197" s="155"/>
      <c r="AG197" s="155" t="s">
        <v>152</v>
      </c>
      <c r="AH197" s="155"/>
      <c r="AI197" s="155"/>
      <c r="AJ197" s="155"/>
      <c r="AK197" s="155"/>
      <c r="AL197" s="155"/>
      <c r="AM197" s="155"/>
      <c r="AN197" s="155"/>
      <c r="AO197" s="155"/>
      <c r="AP197" s="155"/>
      <c r="AQ197" s="155"/>
      <c r="AR197" s="155"/>
      <c r="AS197" s="155"/>
      <c r="AT197" s="155"/>
      <c r="AU197" s="155"/>
      <c r="AV197" s="155"/>
      <c r="AW197" s="155"/>
      <c r="AX197" s="155"/>
      <c r="AY197" s="155"/>
      <c r="AZ197" s="155"/>
      <c r="BA197" s="155"/>
      <c r="BB197" s="155"/>
      <c r="BC197" s="155"/>
      <c r="BD197" s="155"/>
      <c r="BE197" s="155"/>
      <c r="BF197" s="155"/>
      <c r="BG197" s="155"/>
      <c r="BH197" s="155"/>
    </row>
    <row r="198" spans="1:60" outlineLevel="1" x14ac:dyDescent="0.2">
      <c r="A198" s="162"/>
      <c r="B198" s="163"/>
      <c r="C198" s="250" t="s">
        <v>370</v>
      </c>
      <c r="D198" s="251"/>
      <c r="E198" s="251"/>
      <c r="F198" s="251"/>
      <c r="G198" s="251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 t="s">
        <v>152</v>
      </c>
      <c r="AH198" s="155"/>
      <c r="AI198" s="155"/>
      <c r="AJ198" s="155"/>
      <c r="AK198" s="155"/>
      <c r="AL198" s="155"/>
      <c r="AM198" s="155"/>
      <c r="AN198" s="155"/>
      <c r="AO198" s="155"/>
      <c r="AP198" s="155"/>
      <c r="AQ198" s="155"/>
      <c r="AR198" s="155"/>
      <c r="AS198" s="155"/>
      <c r="AT198" s="155"/>
      <c r="AU198" s="155"/>
      <c r="AV198" s="155"/>
      <c r="AW198" s="155"/>
      <c r="AX198" s="155"/>
      <c r="AY198" s="155"/>
      <c r="AZ198" s="155"/>
      <c r="BA198" s="155"/>
      <c r="BB198" s="155"/>
      <c r="BC198" s="155"/>
      <c r="BD198" s="155"/>
      <c r="BE198" s="155"/>
      <c r="BF198" s="155"/>
      <c r="BG198" s="155"/>
      <c r="BH198" s="155"/>
    </row>
    <row r="199" spans="1:60" ht="22.5" outlineLevel="1" x14ac:dyDescent="0.2">
      <c r="A199" s="162"/>
      <c r="B199" s="163"/>
      <c r="C199" s="250" t="s">
        <v>371</v>
      </c>
      <c r="D199" s="251"/>
      <c r="E199" s="251"/>
      <c r="F199" s="251"/>
      <c r="G199" s="251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 t="s">
        <v>152</v>
      </c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83" t="str">
        <f>C199</f>
        <v>- při vodorovné dopravě po vodě : vyložení na hromady na suchu nebo na přeložení na dopravní prostředek na suchu do 15 m vodorovně a současně do 4 m svisle,</v>
      </c>
      <c r="BB199" s="155"/>
      <c r="BC199" s="155"/>
      <c r="BD199" s="155"/>
      <c r="BE199" s="155"/>
      <c r="BF199" s="155"/>
      <c r="BG199" s="155"/>
      <c r="BH199" s="155"/>
    </row>
    <row r="200" spans="1:60" outlineLevel="1" x14ac:dyDescent="0.2">
      <c r="A200" s="162"/>
      <c r="B200" s="163"/>
      <c r="C200" s="250" t="s">
        <v>372</v>
      </c>
      <c r="D200" s="251"/>
      <c r="E200" s="251"/>
      <c r="F200" s="251"/>
      <c r="G200" s="251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 t="s">
        <v>152</v>
      </c>
      <c r="AH200" s="155"/>
      <c r="AI200" s="155"/>
      <c r="AJ200" s="155"/>
      <c r="AK200" s="155"/>
      <c r="AL200" s="155"/>
      <c r="AM200" s="155"/>
      <c r="AN200" s="155"/>
      <c r="AO200" s="155"/>
      <c r="AP200" s="155"/>
      <c r="AQ200" s="155"/>
      <c r="AR200" s="155"/>
      <c r="AS200" s="155"/>
      <c r="AT200" s="155"/>
      <c r="AU200" s="155"/>
      <c r="AV200" s="155"/>
      <c r="AW200" s="155"/>
      <c r="AX200" s="155"/>
      <c r="AY200" s="155"/>
      <c r="AZ200" s="155"/>
      <c r="BA200" s="155"/>
      <c r="BB200" s="155"/>
      <c r="BC200" s="155"/>
      <c r="BD200" s="155"/>
      <c r="BE200" s="155"/>
      <c r="BF200" s="155"/>
      <c r="BG200" s="155"/>
      <c r="BH200" s="155"/>
    </row>
    <row r="201" spans="1:60" ht="22.5" outlineLevel="1" x14ac:dyDescent="0.2">
      <c r="A201" s="185">
        <v>66</v>
      </c>
      <c r="B201" s="186" t="s">
        <v>373</v>
      </c>
      <c r="C201" s="197" t="s">
        <v>374</v>
      </c>
      <c r="D201" s="187" t="s">
        <v>156</v>
      </c>
      <c r="E201" s="188">
        <v>21.637309999999999</v>
      </c>
      <c r="F201" s="189"/>
      <c r="G201" s="190">
        <f>ROUND(E201*F201,2)</f>
        <v>0</v>
      </c>
      <c r="H201" s="189"/>
      <c r="I201" s="190">
        <f>ROUND(E201*H201,2)</f>
        <v>0</v>
      </c>
      <c r="J201" s="189"/>
      <c r="K201" s="190">
        <f>ROUND(E201*J201,2)</f>
        <v>0</v>
      </c>
      <c r="L201" s="190">
        <v>21</v>
      </c>
      <c r="M201" s="190">
        <f>G201*(1+L201/100)</f>
        <v>0</v>
      </c>
      <c r="N201" s="190">
        <v>0</v>
      </c>
      <c r="O201" s="190">
        <f>ROUND(E201*N201,2)</f>
        <v>0</v>
      </c>
      <c r="P201" s="190">
        <v>0</v>
      </c>
      <c r="Q201" s="190">
        <f>ROUND(E201*P201,2)</f>
        <v>0</v>
      </c>
      <c r="R201" s="190" t="s">
        <v>107</v>
      </c>
      <c r="S201" s="190" t="s">
        <v>108</v>
      </c>
      <c r="T201" s="191" t="s">
        <v>108</v>
      </c>
      <c r="U201" s="165">
        <v>0</v>
      </c>
      <c r="V201" s="165">
        <f>ROUND(E201*U201,2)</f>
        <v>0</v>
      </c>
      <c r="W201" s="16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 t="s">
        <v>359</v>
      </c>
      <c r="AH201" s="155"/>
      <c r="AI201" s="155"/>
      <c r="AJ201" s="155"/>
      <c r="AK201" s="155"/>
      <c r="AL201" s="155"/>
      <c r="AM201" s="155"/>
      <c r="AN201" s="155"/>
      <c r="AO201" s="155"/>
      <c r="AP201" s="155"/>
      <c r="AQ201" s="155"/>
      <c r="AR201" s="155"/>
      <c r="AS201" s="155"/>
      <c r="AT201" s="155"/>
      <c r="AU201" s="155"/>
      <c r="AV201" s="155"/>
      <c r="AW201" s="155"/>
      <c r="AX201" s="155"/>
      <c r="AY201" s="155"/>
      <c r="AZ201" s="155"/>
      <c r="BA201" s="155"/>
      <c r="BB201" s="155"/>
      <c r="BC201" s="155"/>
      <c r="BD201" s="155"/>
      <c r="BE201" s="155"/>
      <c r="BF201" s="155"/>
      <c r="BG201" s="155"/>
      <c r="BH201" s="155"/>
    </row>
    <row r="202" spans="1:60" ht="22.5" outlineLevel="1" x14ac:dyDescent="0.2">
      <c r="A202" s="185">
        <v>67</v>
      </c>
      <c r="B202" s="186" t="s">
        <v>375</v>
      </c>
      <c r="C202" s="197" t="s">
        <v>376</v>
      </c>
      <c r="D202" s="187" t="s">
        <v>156</v>
      </c>
      <c r="E202" s="188">
        <v>21.637309999999999</v>
      </c>
      <c r="F202" s="189"/>
      <c r="G202" s="190">
        <f>ROUND(E202*F202,2)</f>
        <v>0</v>
      </c>
      <c r="H202" s="189"/>
      <c r="I202" s="190">
        <f>ROUND(E202*H202,2)</f>
        <v>0</v>
      </c>
      <c r="J202" s="189"/>
      <c r="K202" s="190">
        <f>ROUND(E202*J202,2)</f>
        <v>0</v>
      </c>
      <c r="L202" s="190">
        <v>21</v>
      </c>
      <c r="M202" s="190">
        <f>G202*(1+L202/100)</f>
        <v>0</v>
      </c>
      <c r="N202" s="190">
        <v>0</v>
      </c>
      <c r="O202" s="190">
        <f>ROUND(E202*N202,2)</f>
        <v>0</v>
      </c>
      <c r="P202" s="190">
        <v>0</v>
      </c>
      <c r="Q202" s="190">
        <f>ROUND(E202*P202,2)</f>
        <v>0</v>
      </c>
      <c r="R202" s="190" t="s">
        <v>358</v>
      </c>
      <c r="S202" s="190" t="s">
        <v>108</v>
      </c>
      <c r="T202" s="191" t="s">
        <v>108</v>
      </c>
      <c r="U202" s="165">
        <v>2.0089999999999999</v>
      </c>
      <c r="V202" s="165">
        <f>ROUND(E202*U202,2)</f>
        <v>43.47</v>
      </c>
      <c r="W202" s="165"/>
      <c r="X202" s="155"/>
      <c r="Y202" s="155"/>
      <c r="Z202" s="155"/>
      <c r="AA202" s="155"/>
      <c r="AB202" s="155"/>
      <c r="AC202" s="155"/>
      <c r="AD202" s="155"/>
      <c r="AE202" s="155"/>
      <c r="AF202" s="155"/>
      <c r="AG202" s="155" t="s">
        <v>359</v>
      </c>
      <c r="AH202" s="155"/>
      <c r="AI202" s="155"/>
      <c r="AJ202" s="155"/>
      <c r="AK202" s="155"/>
      <c r="AL202" s="155"/>
      <c r="AM202" s="155"/>
      <c r="AN202" s="155"/>
      <c r="AO202" s="155"/>
      <c r="AP202" s="155"/>
      <c r="AQ202" s="155"/>
      <c r="AR202" s="155"/>
      <c r="AS202" s="155"/>
      <c r="AT202" s="155"/>
      <c r="AU202" s="155"/>
      <c r="AV202" s="155"/>
      <c r="AW202" s="155"/>
      <c r="AX202" s="155"/>
      <c r="AY202" s="155"/>
      <c r="AZ202" s="155"/>
      <c r="BA202" s="155"/>
      <c r="BB202" s="155"/>
      <c r="BC202" s="155"/>
      <c r="BD202" s="155"/>
      <c r="BE202" s="155"/>
      <c r="BF202" s="155"/>
      <c r="BG202" s="155"/>
      <c r="BH202" s="155"/>
    </row>
    <row r="203" spans="1:60" ht="22.5" outlineLevel="1" x14ac:dyDescent="0.2">
      <c r="A203" s="185">
        <v>68</v>
      </c>
      <c r="B203" s="186" t="s">
        <v>377</v>
      </c>
      <c r="C203" s="197" t="s">
        <v>378</v>
      </c>
      <c r="D203" s="187" t="s">
        <v>156</v>
      </c>
      <c r="E203" s="188">
        <v>21.637309999999999</v>
      </c>
      <c r="F203" s="189"/>
      <c r="G203" s="190">
        <f>ROUND(E203*F203,2)</f>
        <v>0</v>
      </c>
      <c r="H203" s="189"/>
      <c r="I203" s="190">
        <f>ROUND(E203*H203,2)</f>
        <v>0</v>
      </c>
      <c r="J203" s="189"/>
      <c r="K203" s="190">
        <f>ROUND(E203*J203,2)</f>
        <v>0</v>
      </c>
      <c r="L203" s="190">
        <v>21</v>
      </c>
      <c r="M203" s="190">
        <f>G203*(1+L203/100)</f>
        <v>0</v>
      </c>
      <c r="N203" s="190">
        <v>0</v>
      </c>
      <c r="O203" s="190">
        <f>ROUND(E203*N203,2)</f>
        <v>0</v>
      </c>
      <c r="P203" s="190">
        <v>0</v>
      </c>
      <c r="Q203" s="190">
        <f>ROUND(E203*P203,2)</f>
        <v>0</v>
      </c>
      <c r="R203" s="190" t="s">
        <v>358</v>
      </c>
      <c r="S203" s="190" t="s">
        <v>108</v>
      </c>
      <c r="T203" s="191" t="s">
        <v>108</v>
      </c>
      <c r="U203" s="165">
        <v>0.95899999999999996</v>
      </c>
      <c r="V203" s="165">
        <f>ROUND(E203*U203,2)</f>
        <v>20.75</v>
      </c>
      <c r="W203" s="16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 t="s">
        <v>359</v>
      </c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5"/>
      <c r="BC203" s="155"/>
      <c r="BD203" s="155"/>
      <c r="BE203" s="155"/>
      <c r="BF203" s="155"/>
      <c r="BG203" s="155"/>
      <c r="BH203" s="155"/>
    </row>
    <row r="204" spans="1:60" outlineLevel="1" x14ac:dyDescent="0.2">
      <c r="A204" s="176">
        <v>69</v>
      </c>
      <c r="B204" s="177" t="s">
        <v>379</v>
      </c>
      <c r="C204" s="194" t="s">
        <v>380</v>
      </c>
      <c r="D204" s="178" t="s">
        <v>156</v>
      </c>
      <c r="E204" s="179">
        <v>21.637309999999999</v>
      </c>
      <c r="F204" s="180"/>
      <c r="G204" s="181">
        <f>ROUND(E204*F204,2)</f>
        <v>0</v>
      </c>
      <c r="H204" s="180"/>
      <c r="I204" s="181">
        <f>ROUND(E204*H204,2)</f>
        <v>0</v>
      </c>
      <c r="J204" s="180"/>
      <c r="K204" s="181">
        <f>ROUND(E204*J204,2)</f>
        <v>0</v>
      </c>
      <c r="L204" s="181">
        <v>21</v>
      </c>
      <c r="M204" s="181">
        <f>G204*(1+L204/100)</f>
        <v>0</v>
      </c>
      <c r="N204" s="181">
        <v>0</v>
      </c>
      <c r="O204" s="181">
        <f>ROUND(E204*N204,2)</f>
        <v>0</v>
      </c>
      <c r="P204" s="181">
        <v>0</v>
      </c>
      <c r="Q204" s="181">
        <f>ROUND(E204*P204,2)</f>
        <v>0</v>
      </c>
      <c r="R204" s="181" t="s">
        <v>381</v>
      </c>
      <c r="S204" s="181" t="s">
        <v>108</v>
      </c>
      <c r="T204" s="182" t="s">
        <v>108</v>
      </c>
      <c r="U204" s="165">
        <v>6.0000000000000001E-3</v>
      </c>
      <c r="V204" s="165">
        <f>ROUND(E204*U204,2)</f>
        <v>0.13</v>
      </c>
      <c r="W204" s="165"/>
      <c r="X204" s="155"/>
      <c r="Y204" s="155"/>
      <c r="Z204" s="155"/>
      <c r="AA204" s="155"/>
      <c r="AB204" s="155"/>
      <c r="AC204" s="155"/>
      <c r="AD204" s="155"/>
      <c r="AE204" s="155"/>
      <c r="AF204" s="155"/>
      <c r="AG204" s="155" t="s">
        <v>359</v>
      </c>
      <c r="AH204" s="155"/>
      <c r="AI204" s="155"/>
      <c r="AJ204" s="155"/>
      <c r="AK204" s="155"/>
      <c r="AL204" s="155"/>
      <c r="AM204" s="155"/>
      <c r="AN204" s="155"/>
      <c r="AO204" s="155"/>
      <c r="AP204" s="155"/>
      <c r="AQ204" s="155"/>
      <c r="AR204" s="155"/>
      <c r="AS204" s="155"/>
      <c r="AT204" s="155"/>
      <c r="AU204" s="155"/>
      <c r="AV204" s="155"/>
      <c r="AW204" s="155"/>
      <c r="AX204" s="155"/>
      <c r="AY204" s="155"/>
      <c r="AZ204" s="155"/>
      <c r="BA204" s="155"/>
      <c r="BB204" s="155"/>
      <c r="BC204" s="155"/>
      <c r="BD204" s="155"/>
      <c r="BE204" s="155"/>
      <c r="BF204" s="155"/>
      <c r="BG204" s="155"/>
      <c r="BH204" s="155"/>
    </row>
    <row r="205" spans="1:60" outlineLevel="1" x14ac:dyDescent="0.2">
      <c r="A205" s="162"/>
      <c r="B205" s="163"/>
      <c r="C205" s="252" t="s">
        <v>382</v>
      </c>
      <c r="D205" s="253"/>
      <c r="E205" s="253"/>
      <c r="F205" s="253"/>
      <c r="G205" s="253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55" t="s">
        <v>111</v>
      </c>
      <c r="AH205" s="155"/>
      <c r="AI205" s="155"/>
      <c r="AJ205" s="155"/>
      <c r="AK205" s="155"/>
      <c r="AL205" s="155"/>
      <c r="AM205" s="155"/>
      <c r="AN205" s="155"/>
      <c r="AO205" s="155"/>
      <c r="AP205" s="155"/>
      <c r="AQ205" s="155"/>
      <c r="AR205" s="155"/>
      <c r="AS205" s="155"/>
      <c r="AT205" s="155"/>
      <c r="AU205" s="155"/>
      <c r="AV205" s="155"/>
      <c r="AW205" s="155"/>
      <c r="AX205" s="155"/>
      <c r="AY205" s="155"/>
      <c r="AZ205" s="155"/>
      <c r="BA205" s="155"/>
      <c r="BB205" s="155"/>
      <c r="BC205" s="155"/>
      <c r="BD205" s="155"/>
      <c r="BE205" s="155"/>
      <c r="BF205" s="155"/>
      <c r="BG205" s="155"/>
      <c r="BH205" s="155"/>
    </row>
    <row r="206" spans="1:60" outlineLevel="1" x14ac:dyDescent="0.2">
      <c r="A206" s="185">
        <v>70</v>
      </c>
      <c r="B206" s="186" t="s">
        <v>383</v>
      </c>
      <c r="C206" s="197" t="s">
        <v>384</v>
      </c>
      <c r="D206" s="187" t="s">
        <v>156</v>
      </c>
      <c r="E206" s="188">
        <v>21.637309999999999</v>
      </c>
      <c r="F206" s="189"/>
      <c r="G206" s="190">
        <f>ROUND(E206*F206,2)</f>
        <v>0</v>
      </c>
      <c r="H206" s="189"/>
      <c r="I206" s="190">
        <f>ROUND(E206*H206,2)</f>
        <v>0</v>
      </c>
      <c r="J206" s="189"/>
      <c r="K206" s="190">
        <f>ROUND(E206*J206,2)</f>
        <v>0</v>
      </c>
      <c r="L206" s="190">
        <v>21</v>
      </c>
      <c r="M206" s="190">
        <f>G206*(1+L206/100)</f>
        <v>0</v>
      </c>
      <c r="N206" s="190">
        <v>0</v>
      </c>
      <c r="O206" s="190">
        <f>ROUND(E206*N206,2)</f>
        <v>0</v>
      </c>
      <c r="P206" s="190">
        <v>0</v>
      </c>
      <c r="Q206" s="190">
        <f>ROUND(E206*P206,2)</f>
        <v>0</v>
      </c>
      <c r="R206" s="190" t="s">
        <v>358</v>
      </c>
      <c r="S206" s="190" t="s">
        <v>108</v>
      </c>
      <c r="T206" s="191" t="s">
        <v>108</v>
      </c>
      <c r="U206" s="165">
        <v>0</v>
      </c>
      <c r="V206" s="165">
        <f>ROUND(E206*U206,2)</f>
        <v>0</v>
      </c>
      <c r="W206" s="165"/>
      <c r="X206" s="155"/>
      <c r="Y206" s="155"/>
      <c r="Z206" s="155"/>
      <c r="AA206" s="155"/>
      <c r="AB206" s="155"/>
      <c r="AC206" s="155"/>
      <c r="AD206" s="155"/>
      <c r="AE206" s="155"/>
      <c r="AF206" s="155"/>
      <c r="AG206" s="155" t="s">
        <v>359</v>
      </c>
      <c r="AH206" s="155"/>
      <c r="AI206" s="155"/>
      <c r="AJ206" s="155"/>
      <c r="AK206" s="155"/>
      <c r="AL206" s="155"/>
      <c r="AM206" s="155"/>
      <c r="AN206" s="155"/>
      <c r="AO206" s="155"/>
      <c r="AP206" s="155"/>
      <c r="AQ206" s="155"/>
      <c r="AR206" s="155"/>
      <c r="AS206" s="155"/>
      <c r="AT206" s="155"/>
      <c r="AU206" s="155"/>
      <c r="AV206" s="155"/>
      <c r="AW206" s="155"/>
      <c r="AX206" s="155"/>
      <c r="AY206" s="155"/>
      <c r="AZ206" s="155"/>
      <c r="BA206" s="155"/>
      <c r="BB206" s="155"/>
      <c r="BC206" s="155"/>
      <c r="BD206" s="155"/>
      <c r="BE206" s="155"/>
      <c r="BF206" s="155"/>
      <c r="BG206" s="155"/>
      <c r="BH206" s="155"/>
    </row>
    <row r="207" spans="1:60" x14ac:dyDescent="0.2">
      <c r="A207" s="170" t="s">
        <v>102</v>
      </c>
      <c r="B207" s="171" t="s">
        <v>75</v>
      </c>
      <c r="C207" s="193" t="s">
        <v>27</v>
      </c>
      <c r="D207" s="172"/>
      <c r="E207" s="173"/>
      <c r="F207" s="174"/>
      <c r="G207" s="174">
        <f>SUMIF(AG208:AG219,"&lt;&gt;NOR",G208:G219)</f>
        <v>0</v>
      </c>
      <c r="H207" s="174"/>
      <c r="I207" s="174">
        <f>SUM(I208:I219)</f>
        <v>0</v>
      </c>
      <c r="J207" s="174"/>
      <c r="K207" s="174">
        <f>SUM(K208:K219)</f>
        <v>0</v>
      </c>
      <c r="L207" s="174"/>
      <c r="M207" s="174">
        <f>SUM(M208:M219)</f>
        <v>0</v>
      </c>
      <c r="N207" s="174"/>
      <c r="O207" s="174">
        <f>SUM(O208:O219)</f>
        <v>0</v>
      </c>
      <c r="P207" s="174"/>
      <c r="Q207" s="174">
        <f>SUM(Q208:Q219)</f>
        <v>0</v>
      </c>
      <c r="R207" s="174"/>
      <c r="S207" s="174"/>
      <c r="T207" s="175"/>
      <c r="U207" s="169"/>
      <c r="V207" s="169">
        <f>SUM(V208:V219)</f>
        <v>0</v>
      </c>
      <c r="W207" s="169"/>
      <c r="AG207" t="s">
        <v>103</v>
      </c>
    </row>
    <row r="208" spans="1:60" outlineLevel="1" x14ac:dyDescent="0.2">
      <c r="A208" s="176">
        <v>71</v>
      </c>
      <c r="B208" s="177" t="s">
        <v>385</v>
      </c>
      <c r="C208" s="194" t="s">
        <v>386</v>
      </c>
      <c r="D208" s="178" t="s">
        <v>387</v>
      </c>
      <c r="E208" s="179">
        <v>1</v>
      </c>
      <c r="F208" s="180"/>
      <c r="G208" s="181">
        <f>ROUND(E208*F208,2)</f>
        <v>0</v>
      </c>
      <c r="H208" s="180"/>
      <c r="I208" s="181">
        <f>ROUND(E208*H208,2)</f>
        <v>0</v>
      </c>
      <c r="J208" s="180"/>
      <c r="K208" s="181">
        <f>ROUND(E208*J208,2)</f>
        <v>0</v>
      </c>
      <c r="L208" s="181">
        <v>21</v>
      </c>
      <c r="M208" s="181">
        <f>G208*(1+L208/100)</f>
        <v>0</v>
      </c>
      <c r="N208" s="181">
        <v>0</v>
      </c>
      <c r="O208" s="181">
        <f>ROUND(E208*N208,2)</f>
        <v>0</v>
      </c>
      <c r="P208" s="181">
        <v>0</v>
      </c>
      <c r="Q208" s="181">
        <f>ROUND(E208*P208,2)</f>
        <v>0</v>
      </c>
      <c r="R208" s="181"/>
      <c r="S208" s="181" t="s">
        <v>108</v>
      </c>
      <c r="T208" s="182" t="s">
        <v>245</v>
      </c>
      <c r="U208" s="165">
        <v>0</v>
      </c>
      <c r="V208" s="165">
        <f>ROUND(E208*U208,2)</f>
        <v>0</v>
      </c>
      <c r="W208" s="165"/>
      <c r="X208" s="155"/>
      <c r="Y208" s="155"/>
      <c r="Z208" s="155"/>
      <c r="AA208" s="155"/>
      <c r="AB208" s="155"/>
      <c r="AC208" s="155"/>
      <c r="AD208" s="155"/>
      <c r="AE208" s="155"/>
      <c r="AF208" s="155"/>
      <c r="AG208" s="155" t="s">
        <v>388</v>
      </c>
      <c r="AH208" s="155"/>
      <c r="AI208" s="155"/>
      <c r="AJ208" s="155"/>
      <c r="AK208" s="155"/>
      <c r="AL208" s="155"/>
      <c r="AM208" s="155"/>
      <c r="AN208" s="155"/>
      <c r="AO208" s="155"/>
      <c r="AP208" s="155"/>
      <c r="AQ208" s="155"/>
      <c r="AR208" s="155"/>
      <c r="AS208" s="155"/>
      <c r="AT208" s="155"/>
      <c r="AU208" s="155"/>
      <c r="AV208" s="155"/>
      <c r="AW208" s="155"/>
      <c r="AX208" s="155"/>
      <c r="AY208" s="155"/>
      <c r="AZ208" s="155"/>
      <c r="BA208" s="155"/>
      <c r="BB208" s="155"/>
      <c r="BC208" s="155"/>
      <c r="BD208" s="155"/>
      <c r="BE208" s="155"/>
      <c r="BF208" s="155"/>
      <c r="BG208" s="155"/>
      <c r="BH208" s="155"/>
    </row>
    <row r="209" spans="1:60" outlineLevel="1" x14ac:dyDescent="0.2">
      <c r="A209" s="162"/>
      <c r="B209" s="163"/>
      <c r="C209" s="248" t="s">
        <v>389</v>
      </c>
      <c r="D209" s="249"/>
      <c r="E209" s="249"/>
      <c r="F209" s="249"/>
      <c r="G209" s="249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55"/>
      <c r="Y209" s="155"/>
      <c r="Z209" s="155"/>
      <c r="AA209" s="155"/>
      <c r="AB209" s="155"/>
      <c r="AC209" s="155"/>
      <c r="AD209" s="155"/>
      <c r="AE209" s="155"/>
      <c r="AF209" s="155"/>
      <c r="AG209" s="155" t="s">
        <v>152</v>
      </c>
      <c r="AH209" s="155"/>
      <c r="AI209" s="155"/>
      <c r="AJ209" s="155"/>
      <c r="AK209" s="155"/>
      <c r="AL209" s="155"/>
      <c r="AM209" s="155"/>
      <c r="AN209" s="155"/>
      <c r="AO209" s="155"/>
      <c r="AP209" s="155"/>
      <c r="AQ209" s="155"/>
      <c r="AR209" s="155"/>
      <c r="AS209" s="155"/>
      <c r="AT209" s="155"/>
      <c r="AU209" s="155"/>
      <c r="AV209" s="155"/>
      <c r="AW209" s="155"/>
      <c r="AX209" s="155"/>
      <c r="AY209" s="155"/>
      <c r="AZ209" s="155"/>
      <c r="BA209" s="155"/>
      <c r="BB209" s="155"/>
      <c r="BC209" s="155"/>
      <c r="BD209" s="155"/>
      <c r="BE209" s="155"/>
      <c r="BF209" s="155"/>
      <c r="BG209" s="155"/>
      <c r="BH209" s="155"/>
    </row>
    <row r="210" spans="1:60" outlineLevel="1" x14ac:dyDescent="0.2">
      <c r="A210" s="176">
        <v>72</v>
      </c>
      <c r="B210" s="177" t="s">
        <v>390</v>
      </c>
      <c r="C210" s="194" t="s">
        <v>391</v>
      </c>
      <c r="D210" s="178" t="s">
        <v>387</v>
      </c>
      <c r="E210" s="179">
        <v>1</v>
      </c>
      <c r="F210" s="180"/>
      <c r="G210" s="181">
        <f>ROUND(E210*F210,2)</f>
        <v>0</v>
      </c>
      <c r="H210" s="180"/>
      <c r="I210" s="181">
        <f>ROUND(E210*H210,2)</f>
        <v>0</v>
      </c>
      <c r="J210" s="180"/>
      <c r="K210" s="181">
        <f>ROUND(E210*J210,2)</f>
        <v>0</v>
      </c>
      <c r="L210" s="181">
        <v>21</v>
      </c>
      <c r="M210" s="181">
        <f>G210*(1+L210/100)</f>
        <v>0</v>
      </c>
      <c r="N210" s="181">
        <v>0</v>
      </c>
      <c r="O210" s="181">
        <f>ROUND(E210*N210,2)</f>
        <v>0</v>
      </c>
      <c r="P210" s="181">
        <v>0</v>
      </c>
      <c r="Q210" s="181">
        <f>ROUND(E210*P210,2)</f>
        <v>0</v>
      </c>
      <c r="R210" s="181"/>
      <c r="S210" s="181" t="s">
        <v>108</v>
      </c>
      <c r="T210" s="182" t="s">
        <v>245</v>
      </c>
      <c r="U210" s="165">
        <v>0</v>
      </c>
      <c r="V210" s="165">
        <f>ROUND(E210*U210,2)</f>
        <v>0</v>
      </c>
      <c r="W210" s="165"/>
      <c r="X210" s="155"/>
      <c r="Y210" s="155"/>
      <c r="Z210" s="155"/>
      <c r="AA210" s="155"/>
      <c r="AB210" s="155"/>
      <c r="AC210" s="155"/>
      <c r="AD210" s="155"/>
      <c r="AE210" s="155"/>
      <c r="AF210" s="155"/>
      <c r="AG210" s="155" t="s">
        <v>392</v>
      </c>
      <c r="AH210" s="155"/>
      <c r="AI210" s="155"/>
      <c r="AJ210" s="155"/>
      <c r="AK210" s="155"/>
      <c r="AL210" s="155"/>
      <c r="AM210" s="155"/>
      <c r="AN210" s="155"/>
      <c r="AO210" s="155"/>
      <c r="AP210" s="155"/>
      <c r="AQ210" s="155"/>
      <c r="AR210" s="155"/>
      <c r="AS210" s="155"/>
      <c r="AT210" s="155"/>
      <c r="AU210" s="155"/>
      <c r="AV210" s="155"/>
      <c r="AW210" s="155"/>
      <c r="AX210" s="155"/>
      <c r="AY210" s="155"/>
      <c r="AZ210" s="155"/>
      <c r="BA210" s="155"/>
      <c r="BB210" s="155"/>
      <c r="BC210" s="155"/>
      <c r="BD210" s="155"/>
      <c r="BE210" s="155"/>
      <c r="BF210" s="155"/>
      <c r="BG210" s="155"/>
      <c r="BH210" s="155"/>
    </row>
    <row r="211" spans="1:60" ht="22.5" outlineLevel="1" x14ac:dyDescent="0.2">
      <c r="A211" s="162"/>
      <c r="B211" s="163"/>
      <c r="C211" s="248" t="s">
        <v>393</v>
      </c>
      <c r="D211" s="249"/>
      <c r="E211" s="249"/>
      <c r="F211" s="249"/>
      <c r="G211" s="249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55"/>
      <c r="Y211" s="155"/>
      <c r="Z211" s="155"/>
      <c r="AA211" s="155"/>
      <c r="AB211" s="155"/>
      <c r="AC211" s="155"/>
      <c r="AD211" s="155"/>
      <c r="AE211" s="155"/>
      <c r="AF211" s="155"/>
      <c r="AG211" s="155" t="s">
        <v>152</v>
      </c>
      <c r="AH211" s="155"/>
      <c r="AI211" s="155"/>
      <c r="AJ211" s="155"/>
      <c r="AK211" s="155"/>
      <c r="AL211" s="155"/>
      <c r="AM211" s="155"/>
      <c r="AN211" s="155"/>
      <c r="AO211" s="155"/>
      <c r="AP211" s="155"/>
      <c r="AQ211" s="155"/>
      <c r="AR211" s="155"/>
      <c r="AS211" s="155"/>
      <c r="AT211" s="155"/>
      <c r="AU211" s="155"/>
      <c r="AV211" s="155"/>
      <c r="AW211" s="155"/>
      <c r="AX211" s="155"/>
      <c r="AY211" s="155"/>
      <c r="AZ211" s="155"/>
      <c r="BA211" s="183" t="str">
        <f>C211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211" s="155"/>
      <c r="BC211" s="155"/>
      <c r="BD211" s="155"/>
      <c r="BE211" s="155"/>
      <c r="BF211" s="155"/>
      <c r="BG211" s="155"/>
      <c r="BH211" s="155"/>
    </row>
    <row r="212" spans="1:60" outlineLevel="1" x14ac:dyDescent="0.2">
      <c r="A212" s="176">
        <v>73</v>
      </c>
      <c r="B212" s="177" t="s">
        <v>394</v>
      </c>
      <c r="C212" s="194" t="s">
        <v>395</v>
      </c>
      <c r="D212" s="178" t="s">
        <v>387</v>
      </c>
      <c r="E212" s="179">
        <v>1</v>
      </c>
      <c r="F212" s="180"/>
      <c r="G212" s="181">
        <f>ROUND(E212*F212,2)</f>
        <v>0</v>
      </c>
      <c r="H212" s="180"/>
      <c r="I212" s="181">
        <f>ROUND(E212*H212,2)</f>
        <v>0</v>
      </c>
      <c r="J212" s="180"/>
      <c r="K212" s="181">
        <f>ROUND(E212*J212,2)</f>
        <v>0</v>
      </c>
      <c r="L212" s="181">
        <v>21</v>
      </c>
      <c r="M212" s="181">
        <f>G212*(1+L212/100)</f>
        <v>0</v>
      </c>
      <c r="N212" s="181">
        <v>0</v>
      </c>
      <c r="O212" s="181">
        <f>ROUND(E212*N212,2)</f>
        <v>0</v>
      </c>
      <c r="P212" s="181">
        <v>0</v>
      </c>
      <c r="Q212" s="181">
        <f>ROUND(E212*P212,2)</f>
        <v>0</v>
      </c>
      <c r="R212" s="181"/>
      <c r="S212" s="181" t="s">
        <v>108</v>
      </c>
      <c r="T212" s="182" t="s">
        <v>245</v>
      </c>
      <c r="U212" s="165">
        <v>0</v>
      </c>
      <c r="V212" s="165">
        <f>ROUND(E212*U212,2)</f>
        <v>0</v>
      </c>
      <c r="W212" s="165"/>
      <c r="X212" s="155"/>
      <c r="Y212" s="155"/>
      <c r="Z212" s="155"/>
      <c r="AA212" s="155"/>
      <c r="AB212" s="155"/>
      <c r="AC212" s="155"/>
      <c r="AD212" s="155"/>
      <c r="AE212" s="155"/>
      <c r="AF212" s="155"/>
      <c r="AG212" s="155" t="s">
        <v>388</v>
      </c>
      <c r="AH212" s="155"/>
      <c r="AI212" s="155"/>
      <c r="AJ212" s="155"/>
      <c r="AK212" s="155"/>
      <c r="AL212" s="155"/>
      <c r="AM212" s="155"/>
      <c r="AN212" s="155"/>
      <c r="AO212" s="155"/>
      <c r="AP212" s="155"/>
      <c r="AQ212" s="155"/>
      <c r="AR212" s="155"/>
      <c r="AS212" s="155"/>
      <c r="AT212" s="155"/>
      <c r="AU212" s="155"/>
      <c r="AV212" s="155"/>
      <c r="AW212" s="155"/>
      <c r="AX212" s="155"/>
      <c r="AY212" s="155"/>
      <c r="AZ212" s="155"/>
      <c r="BA212" s="155"/>
      <c r="BB212" s="155"/>
      <c r="BC212" s="155"/>
      <c r="BD212" s="155"/>
      <c r="BE212" s="155"/>
      <c r="BF212" s="155"/>
      <c r="BG212" s="155"/>
      <c r="BH212" s="155"/>
    </row>
    <row r="213" spans="1:60" outlineLevel="1" x14ac:dyDescent="0.2">
      <c r="A213" s="162"/>
      <c r="B213" s="163"/>
      <c r="C213" s="195" t="s">
        <v>396</v>
      </c>
      <c r="D213" s="167"/>
      <c r="E213" s="168">
        <v>1</v>
      </c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55"/>
      <c r="Y213" s="155"/>
      <c r="Z213" s="155"/>
      <c r="AA213" s="155"/>
      <c r="AB213" s="155"/>
      <c r="AC213" s="155"/>
      <c r="AD213" s="155"/>
      <c r="AE213" s="155"/>
      <c r="AF213" s="155"/>
      <c r="AG213" s="155" t="s">
        <v>113</v>
      </c>
      <c r="AH213" s="155">
        <v>0</v>
      </c>
      <c r="AI213" s="155"/>
      <c r="AJ213" s="155"/>
      <c r="AK213" s="155"/>
      <c r="AL213" s="155"/>
      <c r="AM213" s="155"/>
      <c r="AN213" s="155"/>
      <c r="AO213" s="155"/>
      <c r="AP213" s="155"/>
      <c r="AQ213" s="155"/>
      <c r="AR213" s="155"/>
      <c r="AS213" s="155"/>
      <c r="AT213" s="155"/>
      <c r="AU213" s="155"/>
      <c r="AV213" s="155"/>
      <c r="AW213" s="155"/>
      <c r="AX213" s="155"/>
      <c r="AY213" s="155"/>
      <c r="AZ213" s="155"/>
      <c r="BA213" s="155"/>
      <c r="BB213" s="155"/>
      <c r="BC213" s="155"/>
      <c r="BD213" s="155"/>
      <c r="BE213" s="155"/>
      <c r="BF213" s="155"/>
      <c r="BG213" s="155"/>
      <c r="BH213" s="155"/>
    </row>
    <row r="214" spans="1:60" outlineLevel="1" x14ac:dyDescent="0.2">
      <c r="A214" s="176">
        <v>74</v>
      </c>
      <c r="B214" s="177" t="s">
        <v>397</v>
      </c>
      <c r="C214" s="194" t="s">
        <v>398</v>
      </c>
      <c r="D214" s="178" t="s">
        <v>387</v>
      </c>
      <c r="E214" s="179">
        <v>1</v>
      </c>
      <c r="F214" s="180"/>
      <c r="G214" s="181">
        <f>ROUND(E214*F214,2)</f>
        <v>0</v>
      </c>
      <c r="H214" s="180"/>
      <c r="I214" s="181">
        <f>ROUND(E214*H214,2)</f>
        <v>0</v>
      </c>
      <c r="J214" s="180"/>
      <c r="K214" s="181">
        <f>ROUND(E214*J214,2)</f>
        <v>0</v>
      </c>
      <c r="L214" s="181">
        <v>21</v>
      </c>
      <c r="M214" s="181">
        <f>G214*(1+L214/100)</f>
        <v>0</v>
      </c>
      <c r="N214" s="181">
        <v>0</v>
      </c>
      <c r="O214" s="181">
        <f>ROUND(E214*N214,2)</f>
        <v>0</v>
      </c>
      <c r="P214" s="181">
        <v>0</v>
      </c>
      <c r="Q214" s="181">
        <f>ROUND(E214*P214,2)</f>
        <v>0</v>
      </c>
      <c r="R214" s="181"/>
      <c r="S214" s="181" t="s">
        <v>108</v>
      </c>
      <c r="T214" s="182" t="s">
        <v>245</v>
      </c>
      <c r="U214" s="165">
        <v>0</v>
      </c>
      <c r="V214" s="165">
        <f>ROUND(E214*U214,2)</f>
        <v>0</v>
      </c>
      <c r="W214" s="165"/>
      <c r="X214" s="155"/>
      <c r="Y214" s="155"/>
      <c r="Z214" s="155"/>
      <c r="AA214" s="155"/>
      <c r="AB214" s="155"/>
      <c r="AC214" s="155"/>
      <c r="AD214" s="155"/>
      <c r="AE214" s="155"/>
      <c r="AF214" s="155"/>
      <c r="AG214" s="155" t="s">
        <v>392</v>
      </c>
      <c r="AH214" s="155"/>
      <c r="AI214" s="155"/>
      <c r="AJ214" s="155"/>
      <c r="AK214" s="155"/>
      <c r="AL214" s="155"/>
      <c r="AM214" s="155"/>
      <c r="AN214" s="155"/>
      <c r="AO214" s="155"/>
      <c r="AP214" s="155"/>
      <c r="AQ214" s="155"/>
      <c r="AR214" s="155"/>
      <c r="AS214" s="155"/>
      <c r="AT214" s="155"/>
      <c r="AU214" s="155"/>
      <c r="AV214" s="155"/>
      <c r="AW214" s="155"/>
      <c r="AX214" s="155"/>
      <c r="AY214" s="155"/>
      <c r="AZ214" s="155"/>
      <c r="BA214" s="155"/>
      <c r="BB214" s="155"/>
      <c r="BC214" s="155"/>
      <c r="BD214" s="155"/>
      <c r="BE214" s="155"/>
      <c r="BF214" s="155"/>
      <c r="BG214" s="155"/>
      <c r="BH214" s="155"/>
    </row>
    <row r="215" spans="1:60" ht="33.75" outlineLevel="1" x14ac:dyDescent="0.2">
      <c r="A215" s="162"/>
      <c r="B215" s="163"/>
      <c r="C215" s="248" t="s">
        <v>399</v>
      </c>
      <c r="D215" s="249"/>
      <c r="E215" s="249"/>
      <c r="F215" s="249"/>
      <c r="G215" s="249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55"/>
      <c r="Y215" s="155"/>
      <c r="Z215" s="155"/>
      <c r="AA215" s="155"/>
      <c r="AB215" s="155"/>
      <c r="AC215" s="155"/>
      <c r="AD215" s="155"/>
      <c r="AE215" s="155"/>
      <c r="AF215" s="155"/>
      <c r="AG215" s="155" t="s">
        <v>152</v>
      </c>
      <c r="AH215" s="155"/>
      <c r="AI215" s="155"/>
      <c r="AJ215" s="155"/>
      <c r="AK215" s="155"/>
      <c r="AL215" s="155"/>
      <c r="AM215" s="155"/>
      <c r="AN215" s="155"/>
      <c r="AO215" s="155"/>
      <c r="AP215" s="155"/>
      <c r="AQ215" s="155"/>
      <c r="AR215" s="155"/>
      <c r="AS215" s="155"/>
      <c r="AT215" s="155"/>
      <c r="AU215" s="155"/>
      <c r="AV215" s="155"/>
      <c r="AW215" s="155"/>
      <c r="AX215" s="155"/>
      <c r="AY215" s="155"/>
      <c r="AZ215" s="155"/>
      <c r="BA215" s="183" t="str">
        <f>C215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15" s="155"/>
      <c r="BC215" s="155"/>
      <c r="BD215" s="155"/>
      <c r="BE215" s="155"/>
      <c r="BF215" s="155"/>
      <c r="BG215" s="155"/>
      <c r="BH215" s="155"/>
    </row>
    <row r="216" spans="1:60" outlineLevel="1" x14ac:dyDescent="0.2">
      <c r="A216" s="176">
        <v>75</v>
      </c>
      <c r="B216" s="177" t="s">
        <v>400</v>
      </c>
      <c r="C216" s="194" t="s">
        <v>401</v>
      </c>
      <c r="D216" s="178" t="s">
        <v>387</v>
      </c>
      <c r="E216" s="179">
        <v>1</v>
      </c>
      <c r="F216" s="180"/>
      <c r="G216" s="181">
        <f>ROUND(E216*F216,2)</f>
        <v>0</v>
      </c>
      <c r="H216" s="180"/>
      <c r="I216" s="181">
        <f>ROUND(E216*H216,2)</f>
        <v>0</v>
      </c>
      <c r="J216" s="180"/>
      <c r="K216" s="181">
        <f>ROUND(E216*J216,2)</f>
        <v>0</v>
      </c>
      <c r="L216" s="181">
        <v>21</v>
      </c>
      <c r="M216" s="181">
        <f>G216*(1+L216/100)</f>
        <v>0</v>
      </c>
      <c r="N216" s="181">
        <v>0</v>
      </c>
      <c r="O216" s="181">
        <f>ROUND(E216*N216,2)</f>
        <v>0</v>
      </c>
      <c r="P216" s="181">
        <v>0</v>
      </c>
      <c r="Q216" s="181">
        <f>ROUND(E216*P216,2)</f>
        <v>0</v>
      </c>
      <c r="R216" s="181"/>
      <c r="S216" s="181" t="s">
        <v>108</v>
      </c>
      <c r="T216" s="182" t="s">
        <v>245</v>
      </c>
      <c r="U216" s="165">
        <v>0</v>
      </c>
      <c r="V216" s="165">
        <f>ROUND(E216*U216,2)</f>
        <v>0</v>
      </c>
      <c r="W216" s="165"/>
      <c r="X216" s="155"/>
      <c r="Y216" s="155"/>
      <c r="Z216" s="155"/>
      <c r="AA216" s="155"/>
      <c r="AB216" s="155"/>
      <c r="AC216" s="155"/>
      <c r="AD216" s="155"/>
      <c r="AE216" s="155"/>
      <c r="AF216" s="155"/>
      <c r="AG216" s="155" t="s">
        <v>392</v>
      </c>
      <c r="AH216" s="155"/>
      <c r="AI216" s="155"/>
      <c r="AJ216" s="155"/>
      <c r="AK216" s="155"/>
      <c r="AL216" s="155"/>
      <c r="AM216" s="155"/>
      <c r="AN216" s="155"/>
      <c r="AO216" s="155"/>
      <c r="AP216" s="155"/>
      <c r="AQ216" s="155"/>
      <c r="AR216" s="155"/>
      <c r="AS216" s="155"/>
      <c r="AT216" s="155"/>
      <c r="AU216" s="155"/>
      <c r="AV216" s="155"/>
      <c r="AW216" s="155"/>
      <c r="AX216" s="155"/>
      <c r="AY216" s="155"/>
      <c r="AZ216" s="155"/>
      <c r="BA216" s="155"/>
      <c r="BB216" s="155"/>
      <c r="BC216" s="155"/>
      <c r="BD216" s="155"/>
      <c r="BE216" s="155"/>
      <c r="BF216" s="155"/>
      <c r="BG216" s="155"/>
      <c r="BH216" s="155"/>
    </row>
    <row r="217" spans="1:60" ht="22.5" outlineLevel="1" x14ac:dyDescent="0.2">
      <c r="A217" s="162"/>
      <c r="B217" s="163"/>
      <c r="C217" s="248" t="s">
        <v>402</v>
      </c>
      <c r="D217" s="249"/>
      <c r="E217" s="249"/>
      <c r="F217" s="249"/>
      <c r="G217" s="249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55"/>
      <c r="Y217" s="155"/>
      <c r="Z217" s="155"/>
      <c r="AA217" s="155"/>
      <c r="AB217" s="155"/>
      <c r="AC217" s="155"/>
      <c r="AD217" s="155"/>
      <c r="AE217" s="155"/>
      <c r="AF217" s="155"/>
      <c r="AG217" s="155" t="s">
        <v>152</v>
      </c>
      <c r="AH217" s="155"/>
      <c r="AI217" s="155"/>
      <c r="AJ217" s="155"/>
      <c r="AK217" s="155"/>
      <c r="AL217" s="155"/>
      <c r="AM217" s="155"/>
      <c r="AN217" s="155"/>
      <c r="AO217" s="155"/>
      <c r="AP217" s="155"/>
      <c r="AQ217" s="155"/>
      <c r="AR217" s="155"/>
      <c r="AS217" s="155"/>
      <c r="AT217" s="155"/>
      <c r="AU217" s="155"/>
      <c r="AV217" s="155"/>
      <c r="AW217" s="155"/>
      <c r="AX217" s="155"/>
      <c r="AY217" s="155"/>
      <c r="AZ217" s="155"/>
      <c r="BA217" s="183" t="str">
        <f>C217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17" s="155"/>
      <c r="BC217" s="155"/>
      <c r="BD217" s="155"/>
      <c r="BE217" s="155"/>
      <c r="BF217" s="155"/>
      <c r="BG217" s="155"/>
      <c r="BH217" s="155"/>
    </row>
    <row r="218" spans="1:60" outlineLevel="1" x14ac:dyDescent="0.2">
      <c r="A218" s="176">
        <v>76</v>
      </c>
      <c r="B218" s="177" t="s">
        <v>403</v>
      </c>
      <c r="C218" s="194" t="s">
        <v>404</v>
      </c>
      <c r="D218" s="178" t="s">
        <v>387</v>
      </c>
      <c r="E218" s="179">
        <v>1</v>
      </c>
      <c r="F218" s="180"/>
      <c r="G218" s="181">
        <f>ROUND(E218*F218,2)</f>
        <v>0</v>
      </c>
      <c r="H218" s="180"/>
      <c r="I218" s="181">
        <f>ROUND(E218*H218,2)</f>
        <v>0</v>
      </c>
      <c r="J218" s="180"/>
      <c r="K218" s="181">
        <f>ROUND(E218*J218,2)</f>
        <v>0</v>
      </c>
      <c r="L218" s="181">
        <v>21</v>
      </c>
      <c r="M218" s="181">
        <f>G218*(1+L218/100)</f>
        <v>0</v>
      </c>
      <c r="N218" s="181">
        <v>0</v>
      </c>
      <c r="O218" s="181">
        <f>ROUND(E218*N218,2)</f>
        <v>0</v>
      </c>
      <c r="P218" s="181">
        <v>0</v>
      </c>
      <c r="Q218" s="181">
        <f>ROUND(E218*P218,2)</f>
        <v>0</v>
      </c>
      <c r="R218" s="181"/>
      <c r="S218" s="181" t="s">
        <v>108</v>
      </c>
      <c r="T218" s="182" t="s">
        <v>245</v>
      </c>
      <c r="U218" s="165">
        <v>0</v>
      </c>
      <c r="V218" s="165">
        <f>ROUND(E218*U218,2)</f>
        <v>0</v>
      </c>
      <c r="W218" s="165"/>
      <c r="X218" s="155"/>
      <c r="Y218" s="155"/>
      <c r="Z218" s="155"/>
      <c r="AA218" s="155"/>
      <c r="AB218" s="155"/>
      <c r="AC218" s="155"/>
      <c r="AD218" s="155"/>
      <c r="AE218" s="155"/>
      <c r="AF218" s="155"/>
      <c r="AG218" s="155" t="s">
        <v>405</v>
      </c>
      <c r="AH218" s="155"/>
      <c r="AI218" s="155"/>
      <c r="AJ218" s="155"/>
      <c r="AK218" s="155"/>
      <c r="AL218" s="155"/>
      <c r="AM218" s="155"/>
      <c r="AN218" s="155"/>
      <c r="AO218" s="155"/>
      <c r="AP218" s="155"/>
      <c r="AQ218" s="155"/>
      <c r="AR218" s="155"/>
      <c r="AS218" s="155"/>
      <c r="AT218" s="155"/>
      <c r="AU218" s="155"/>
      <c r="AV218" s="155"/>
      <c r="AW218" s="155"/>
      <c r="AX218" s="155"/>
      <c r="AY218" s="155"/>
      <c r="AZ218" s="155"/>
      <c r="BA218" s="155"/>
      <c r="BB218" s="155"/>
      <c r="BC218" s="155"/>
      <c r="BD218" s="155"/>
      <c r="BE218" s="155"/>
      <c r="BF218" s="155"/>
      <c r="BG218" s="155"/>
      <c r="BH218" s="155"/>
    </row>
    <row r="219" spans="1:60" ht="33.75" outlineLevel="1" x14ac:dyDescent="0.2">
      <c r="A219" s="162"/>
      <c r="B219" s="163"/>
      <c r="C219" s="248" t="s">
        <v>406</v>
      </c>
      <c r="D219" s="249"/>
      <c r="E219" s="249"/>
      <c r="F219" s="249"/>
      <c r="G219" s="249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55"/>
      <c r="Y219" s="155"/>
      <c r="Z219" s="155"/>
      <c r="AA219" s="155"/>
      <c r="AB219" s="155"/>
      <c r="AC219" s="155"/>
      <c r="AD219" s="155"/>
      <c r="AE219" s="155"/>
      <c r="AF219" s="155"/>
      <c r="AG219" s="155" t="s">
        <v>152</v>
      </c>
      <c r="AH219" s="155"/>
      <c r="AI219" s="155"/>
      <c r="AJ219" s="155"/>
      <c r="AK219" s="155"/>
      <c r="AL219" s="155"/>
      <c r="AM219" s="155"/>
      <c r="AN219" s="155"/>
      <c r="AO219" s="155"/>
      <c r="AP219" s="155"/>
      <c r="AQ219" s="155"/>
      <c r="AR219" s="155"/>
      <c r="AS219" s="155"/>
      <c r="AT219" s="155"/>
      <c r="AU219" s="155"/>
      <c r="AV219" s="155"/>
      <c r="AW219" s="155"/>
      <c r="AX219" s="155"/>
      <c r="AY219" s="155"/>
      <c r="AZ219" s="155"/>
      <c r="BA219" s="183" t="str">
        <f>C219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19" s="155"/>
      <c r="BC219" s="155"/>
      <c r="BD219" s="155"/>
      <c r="BE219" s="155"/>
      <c r="BF219" s="155"/>
      <c r="BG219" s="155"/>
      <c r="BH219" s="155"/>
    </row>
    <row r="220" spans="1:60" x14ac:dyDescent="0.2">
      <c r="A220" s="170" t="s">
        <v>102</v>
      </c>
      <c r="B220" s="171" t="s">
        <v>76</v>
      </c>
      <c r="C220" s="193" t="s">
        <v>28</v>
      </c>
      <c r="D220" s="172"/>
      <c r="E220" s="173"/>
      <c r="F220" s="174"/>
      <c r="G220" s="174">
        <f>SUMIF(AG221:AG225,"&lt;&gt;NOR",G221:G225)</f>
        <v>0</v>
      </c>
      <c r="H220" s="174"/>
      <c r="I220" s="174">
        <f>SUM(I221:I225)</f>
        <v>0</v>
      </c>
      <c r="J220" s="174"/>
      <c r="K220" s="174">
        <f>SUM(K221:K225)</f>
        <v>0</v>
      </c>
      <c r="L220" s="174"/>
      <c r="M220" s="174">
        <f>SUM(M221:M225)</f>
        <v>0</v>
      </c>
      <c r="N220" s="174"/>
      <c r="O220" s="174">
        <f>SUM(O221:O225)</f>
        <v>0</v>
      </c>
      <c r="P220" s="174"/>
      <c r="Q220" s="174">
        <f>SUM(Q221:Q225)</f>
        <v>0</v>
      </c>
      <c r="R220" s="174"/>
      <c r="S220" s="174"/>
      <c r="T220" s="175"/>
      <c r="U220" s="169"/>
      <c r="V220" s="169">
        <f>SUM(V221:V225)</f>
        <v>0</v>
      </c>
      <c r="W220" s="169"/>
      <c r="AG220" t="s">
        <v>103</v>
      </c>
    </row>
    <row r="221" spans="1:60" outlineLevel="1" x14ac:dyDescent="0.2">
      <c r="A221" s="176">
        <v>77</v>
      </c>
      <c r="B221" s="177" t="s">
        <v>407</v>
      </c>
      <c r="C221" s="194" t="s">
        <v>408</v>
      </c>
      <c r="D221" s="178" t="s">
        <v>387</v>
      </c>
      <c r="E221" s="179">
        <v>1</v>
      </c>
      <c r="F221" s="180"/>
      <c r="G221" s="181">
        <f>ROUND(E221*F221,2)</f>
        <v>0</v>
      </c>
      <c r="H221" s="180"/>
      <c r="I221" s="181">
        <f>ROUND(E221*H221,2)</f>
        <v>0</v>
      </c>
      <c r="J221" s="180"/>
      <c r="K221" s="181">
        <f>ROUND(E221*J221,2)</f>
        <v>0</v>
      </c>
      <c r="L221" s="181">
        <v>21</v>
      </c>
      <c r="M221" s="181">
        <f>G221*(1+L221/100)</f>
        <v>0</v>
      </c>
      <c r="N221" s="181">
        <v>0</v>
      </c>
      <c r="O221" s="181">
        <f>ROUND(E221*N221,2)</f>
        <v>0</v>
      </c>
      <c r="P221" s="181">
        <v>0</v>
      </c>
      <c r="Q221" s="181">
        <f>ROUND(E221*P221,2)</f>
        <v>0</v>
      </c>
      <c r="R221" s="181"/>
      <c r="S221" s="181" t="s">
        <v>108</v>
      </c>
      <c r="T221" s="182" t="s">
        <v>245</v>
      </c>
      <c r="U221" s="165">
        <v>0</v>
      </c>
      <c r="V221" s="165">
        <f>ROUND(E221*U221,2)</f>
        <v>0</v>
      </c>
      <c r="W221" s="165"/>
      <c r="X221" s="155"/>
      <c r="Y221" s="155"/>
      <c r="Z221" s="155"/>
      <c r="AA221" s="155"/>
      <c r="AB221" s="155"/>
      <c r="AC221" s="155"/>
      <c r="AD221" s="155"/>
      <c r="AE221" s="155"/>
      <c r="AF221" s="155"/>
      <c r="AG221" s="155" t="s">
        <v>388</v>
      </c>
      <c r="AH221" s="155"/>
      <c r="AI221" s="155"/>
      <c r="AJ221" s="155"/>
      <c r="AK221" s="155"/>
      <c r="AL221" s="155"/>
      <c r="AM221" s="155"/>
      <c r="AN221" s="155"/>
      <c r="AO221" s="155"/>
      <c r="AP221" s="155"/>
      <c r="AQ221" s="155"/>
      <c r="AR221" s="155"/>
      <c r="AS221" s="155"/>
      <c r="AT221" s="155"/>
      <c r="AU221" s="155"/>
      <c r="AV221" s="155"/>
      <c r="AW221" s="155"/>
      <c r="AX221" s="155"/>
      <c r="AY221" s="155"/>
      <c r="AZ221" s="155"/>
      <c r="BA221" s="155"/>
      <c r="BB221" s="155"/>
      <c r="BC221" s="155"/>
      <c r="BD221" s="155"/>
      <c r="BE221" s="155"/>
      <c r="BF221" s="155"/>
      <c r="BG221" s="155"/>
      <c r="BH221" s="155"/>
    </row>
    <row r="222" spans="1:60" outlineLevel="1" x14ac:dyDescent="0.2">
      <c r="A222" s="162"/>
      <c r="B222" s="163"/>
      <c r="C222" s="248" t="s">
        <v>409</v>
      </c>
      <c r="D222" s="249"/>
      <c r="E222" s="249"/>
      <c r="F222" s="249"/>
      <c r="G222" s="249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55"/>
      <c r="Y222" s="155"/>
      <c r="Z222" s="155"/>
      <c r="AA222" s="155"/>
      <c r="AB222" s="155"/>
      <c r="AC222" s="155"/>
      <c r="AD222" s="155"/>
      <c r="AE222" s="155"/>
      <c r="AF222" s="155"/>
      <c r="AG222" s="155" t="s">
        <v>152</v>
      </c>
      <c r="AH222" s="155"/>
      <c r="AI222" s="155"/>
      <c r="AJ222" s="155"/>
      <c r="AK222" s="155"/>
      <c r="AL222" s="155"/>
      <c r="AM222" s="155"/>
      <c r="AN222" s="155"/>
      <c r="AO222" s="155"/>
      <c r="AP222" s="155"/>
      <c r="AQ222" s="155"/>
      <c r="AR222" s="155"/>
      <c r="AS222" s="155"/>
      <c r="AT222" s="155"/>
      <c r="AU222" s="155"/>
      <c r="AV222" s="155"/>
      <c r="AW222" s="155"/>
      <c r="AX222" s="155"/>
      <c r="AY222" s="155"/>
      <c r="AZ222" s="155"/>
      <c r="BA222" s="155"/>
      <c r="BB222" s="155"/>
      <c r="BC222" s="155"/>
      <c r="BD222" s="155"/>
      <c r="BE222" s="155"/>
      <c r="BF222" s="155"/>
      <c r="BG222" s="155"/>
      <c r="BH222" s="155"/>
    </row>
    <row r="223" spans="1:60" outlineLevel="1" x14ac:dyDescent="0.2">
      <c r="A223" s="162"/>
      <c r="B223" s="163"/>
      <c r="C223" s="195" t="s">
        <v>410</v>
      </c>
      <c r="D223" s="167"/>
      <c r="E223" s="168">
        <v>1</v>
      </c>
      <c r="F223" s="165"/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55"/>
      <c r="Y223" s="155"/>
      <c r="Z223" s="155"/>
      <c r="AA223" s="155"/>
      <c r="AB223" s="155"/>
      <c r="AC223" s="155"/>
      <c r="AD223" s="155"/>
      <c r="AE223" s="155"/>
      <c r="AF223" s="155"/>
      <c r="AG223" s="155" t="s">
        <v>113</v>
      </c>
      <c r="AH223" s="155">
        <v>0</v>
      </c>
      <c r="AI223" s="155"/>
      <c r="AJ223" s="155"/>
      <c r="AK223" s="155"/>
      <c r="AL223" s="155"/>
      <c r="AM223" s="155"/>
      <c r="AN223" s="155"/>
      <c r="AO223" s="155"/>
      <c r="AP223" s="155"/>
      <c r="AQ223" s="155"/>
      <c r="AR223" s="155"/>
      <c r="AS223" s="155"/>
      <c r="AT223" s="155"/>
      <c r="AU223" s="155"/>
      <c r="AV223" s="155"/>
      <c r="AW223" s="155"/>
      <c r="AX223" s="155"/>
      <c r="AY223" s="155"/>
      <c r="AZ223" s="155"/>
      <c r="BA223" s="155"/>
      <c r="BB223" s="155"/>
      <c r="BC223" s="155"/>
      <c r="BD223" s="155"/>
      <c r="BE223" s="155"/>
      <c r="BF223" s="155"/>
      <c r="BG223" s="155"/>
      <c r="BH223" s="155"/>
    </row>
    <row r="224" spans="1:60" outlineLevel="1" x14ac:dyDescent="0.2">
      <c r="A224" s="176">
        <v>78</v>
      </c>
      <c r="B224" s="177" t="s">
        <v>411</v>
      </c>
      <c r="C224" s="194" t="s">
        <v>412</v>
      </c>
      <c r="D224" s="178" t="s">
        <v>387</v>
      </c>
      <c r="E224" s="179">
        <v>1</v>
      </c>
      <c r="F224" s="180"/>
      <c r="G224" s="181">
        <f>ROUND(E224*F224,2)</f>
        <v>0</v>
      </c>
      <c r="H224" s="180"/>
      <c r="I224" s="181">
        <f>ROUND(E224*H224,2)</f>
        <v>0</v>
      </c>
      <c r="J224" s="180"/>
      <c r="K224" s="181">
        <f>ROUND(E224*J224,2)</f>
        <v>0</v>
      </c>
      <c r="L224" s="181">
        <v>21</v>
      </c>
      <c r="M224" s="181">
        <f>G224*(1+L224/100)</f>
        <v>0</v>
      </c>
      <c r="N224" s="181">
        <v>0</v>
      </c>
      <c r="O224" s="181">
        <f>ROUND(E224*N224,2)</f>
        <v>0</v>
      </c>
      <c r="P224" s="181">
        <v>0</v>
      </c>
      <c r="Q224" s="181">
        <f>ROUND(E224*P224,2)</f>
        <v>0</v>
      </c>
      <c r="R224" s="181"/>
      <c r="S224" s="181" t="s">
        <v>108</v>
      </c>
      <c r="T224" s="182" t="s">
        <v>245</v>
      </c>
      <c r="U224" s="165">
        <v>0</v>
      </c>
      <c r="V224" s="165">
        <f>ROUND(E224*U224,2)</f>
        <v>0</v>
      </c>
      <c r="W224" s="165"/>
      <c r="X224" s="155"/>
      <c r="Y224" s="155"/>
      <c r="Z224" s="155"/>
      <c r="AA224" s="155"/>
      <c r="AB224" s="155"/>
      <c r="AC224" s="155"/>
      <c r="AD224" s="155"/>
      <c r="AE224" s="155"/>
      <c r="AF224" s="155"/>
      <c r="AG224" s="155" t="s">
        <v>388</v>
      </c>
      <c r="AH224" s="155"/>
      <c r="AI224" s="155"/>
      <c r="AJ224" s="155"/>
      <c r="AK224" s="155"/>
      <c r="AL224" s="155"/>
      <c r="AM224" s="155"/>
      <c r="AN224" s="155"/>
      <c r="AO224" s="155"/>
      <c r="AP224" s="155"/>
      <c r="AQ224" s="155"/>
      <c r="AR224" s="155"/>
      <c r="AS224" s="155"/>
      <c r="AT224" s="155"/>
      <c r="AU224" s="155"/>
      <c r="AV224" s="155"/>
      <c r="AW224" s="155"/>
      <c r="AX224" s="155"/>
      <c r="AY224" s="155"/>
      <c r="AZ224" s="155"/>
      <c r="BA224" s="155"/>
      <c r="BB224" s="155"/>
      <c r="BC224" s="155"/>
      <c r="BD224" s="155"/>
      <c r="BE224" s="155"/>
      <c r="BF224" s="155"/>
      <c r="BG224" s="155"/>
      <c r="BH224" s="155"/>
    </row>
    <row r="225" spans="1:60" ht="33.75" outlineLevel="1" x14ac:dyDescent="0.2">
      <c r="A225" s="162"/>
      <c r="B225" s="163"/>
      <c r="C225" s="248" t="s">
        <v>413</v>
      </c>
      <c r="D225" s="249"/>
      <c r="E225" s="249"/>
      <c r="F225" s="249"/>
      <c r="G225" s="249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55"/>
      <c r="Y225" s="155"/>
      <c r="Z225" s="155"/>
      <c r="AA225" s="155"/>
      <c r="AB225" s="155"/>
      <c r="AC225" s="155"/>
      <c r="AD225" s="155"/>
      <c r="AE225" s="155"/>
      <c r="AF225" s="155"/>
      <c r="AG225" s="155" t="s">
        <v>152</v>
      </c>
      <c r="AH225" s="155"/>
      <c r="AI225" s="155"/>
      <c r="AJ225" s="155"/>
      <c r="AK225" s="155"/>
      <c r="AL225" s="155"/>
      <c r="AM225" s="155"/>
      <c r="AN225" s="155"/>
      <c r="AO225" s="155"/>
      <c r="AP225" s="155"/>
      <c r="AQ225" s="155"/>
      <c r="AR225" s="155"/>
      <c r="AS225" s="155"/>
      <c r="AT225" s="155"/>
      <c r="AU225" s="155"/>
      <c r="AV225" s="155"/>
      <c r="AW225" s="155"/>
      <c r="AX225" s="155"/>
      <c r="AY225" s="155"/>
      <c r="AZ225" s="155"/>
      <c r="BA225" s="183" t="str">
        <f>C225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25" s="155"/>
      <c r="BC225" s="155"/>
      <c r="BD225" s="155"/>
      <c r="BE225" s="155"/>
      <c r="BF225" s="155"/>
      <c r="BG225" s="155"/>
      <c r="BH225" s="155"/>
    </row>
    <row r="226" spans="1:60" x14ac:dyDescent="0.2">
      <c r="A226" s="5"/>
      <c r="B226" s="6"/>
      <c r="C226" s="198"/>
      <c r="D226" s="8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AE226">
        <v>15</v>
      </c>
      <c r="AF226">
        <v>21</v>
      </c>
    </row>
    <row r="227" spans="1:60" x14ac:dyDescent="0.2">
      <c r="A227" s="158"/>
      <c r="B227" s="159" t="s">
        <v>29</v>
      </c>
      <c r="C227" s="199"/>
      <c r="D227" s="160"/>
      <c r="E227" s="161"/>
      <c r="F227" s="161"/>
      <c r="G227" s="192">
        <f>G8+G84+G104+G120+G137+G145+G154+G162+G165+G178+G190+G207+G220</f>
        <v>0</v>
      </c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AE227">
        <f>SUMIF(L7:L225,AE226,G7:G225)</f>
        <v>0</v>
      </c>
      <c r="AF227">
        <f>SUMIF(L7:L225,AF226,G7:G225)</f>
        <v>0</v>
      </c>
      <c r="AG227" t="s">
        <v>414</v>
      </c>
    </row>
    <row r="228" spans="1:60" x14ac:dyDescent="0.2">
      <c r="C228" s="200"/>
      <c r="D228" s="146"/>
      <c r="AG228" t="s">
        <v>415</v>
      </c>
    </row>
    <row r="229" spans="1:60" x14ac:dyDescent="0.2">
      <c r="D229" s="146"/>
    </row>
    <row r="230" spans="1:60" x14ac:dyDescent="0.2">
      <c r="D230" s="146"/>
    </row>
    <row r="231" spans="1:60" x14ac:dyDescent="0.2">
      <c r="D231" s="146"/>
    </row>
    <row r="232" spans="1:60" x14ac:dyDescent="0.2">
      <c r="D232" s="146"/>
    </row>
    <row r="233" spans="1:60" x14ac:dyDescent="0.2">
      <c r="D233" s="146"/>
    </row>
    <row r="234" spans="1:60" x14ac:dyDescent="0.2">
      <c r="D234" s="146"/>
    </row>
    <row r="235" spans="1:60" x14ac:dyDescent="0.2">
      <c r="D235" s="146"/>
    </row>
    <row r="236" spans="1:60" x14ac:dyDescent="0.2">
      <c r="D236" s="146"/>
    </row>
    <row r="237" spans="1:60" x14ac:dyDescent="0.2">
      <c r="D237" s="146"/>
    </row>
    <row r="238" spans="1:60" x14ac:dyDescent="0.2">
      <c r="D238" s="146"/>
    </row>
    <row r="239" spans="1:60" x14ac:dyDescent="0.2">
      <c r="D239" s="146"/>
    </row>
    <row r="240" spans="1:60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</sheetData>
  <sheetProtection password="C71F" sheet="1"/>
  <mergeCells count="51">
    <mergeCell ref="C13:G13"/>
    <mergeCell ref="A1:G1"/>
    <mergeCell ref="C2:G2"/>
    <mergeCell ref="C3:G3"/>
    <mergeCell ref="C4:G4"/>
    <mergeCell ref="C10:G10"/>
    <mergeCell ref="C64:G64"/>
    <mergeCell ref="C16:G16"/>
    <mergeCell ref="C23:G23"/>
    <mergeCell ref="C26:G26"/>
    <mergeCell ref="C29:G29"/>
    <mergeCell ref="C32:G32"/>
    <mergeCell ref="C38:G38"/>
    <mergeCell ref="C39:G39"/>
    <mergeCell ref="C44:G44"/>
    <mergeCell ref="C47:G47"/>
    <mergeCell ref="C51:G51"/>
    <mergeCell ref="C57:G57"/>
    <mergeCell ref="C126:G126"/>
    <mergeCell ref="C69:G69"/>
    <mergeCell ref="C75:G75"/>
    <mergeCell ref="C78:G78"/>
    <mergeCell ref="C81:G81"/>
    <mergeCell ref="C82:G82"/>
    <mergeCell ref="C94:G94"/>
    <mergeCell ref="C97:G97"/>
    <mergeCell ref="C100:G100"/>
    <mergeCell ref="C101:G101"/>
    <mergeCell ref="C110:G110"/>
    <mergeCell ref="C122:G122"/>
    <mergeCell ref="C199:G199"/>
    <mergeCell ref="C130:G130"/>
    <mergeCell ref="C143:G143"/>
    <mergeCell ref="C147:G147"/>
    <mergeCell ref="C150:G150"/>
    <mergeCell ref="C156:G156"/>
    <mergeCell ref="C164:G164"/>
    <mergeCell ref="C177:G177"/>
    <mergeCell ref="C194:G194"/>
    <mergeCell ref="C196:G196"/>
    <mergeCell ref="C197:G197"/>
    <mergeCell ref="C198:G198"/>
    <mergeCell ref="C219:G219"/>
    <mergeCell ref="C222:G222"/>
    <mergeCell ref="C225:G225"/>
    <mergeCell ref="C200:G200"/>
    <mergeCell ref="C205:G205"/>
    <mergeCell ref="C209:G209"/>
    <mergeCell ref="C211:G211"/>
    <mergeCell ref="C215:G215"/>
    <mergeCell ref="C217:G217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20171218 20171218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'20171218 20171218 Pol'!Názvy_tisku</vt:lpstr>
      <vt:lpstr>oadresa</vt:lpstr>
      <vt:lpstr>Stavba!Objednatel</vt:lpstr>
      <vt:lpstr>Stavba!Objekt</vt:lpstr>
      <vt:lpstr>'20171218 20171218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Zatloukal</dc:creator>
  <cp:lastModifiedBy>radovan.zatloukal</cp:lastModifiedBy>
  <cp:lastPrinted>2014-02-28T09:52:57Z</cp:lastPrinted>
  <dcterms:created xsi:type="dcterms:W3CDTF">2009-04-08T07:15:50Z</dcterms:created>
  <dcterms:modified xsi:type="dcterms:W3CDTF">2018-01-31T09:44:41Z</dcterms:modified>
</cp:coreProperties>
</file>