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Pol'!$A$1:$W$204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01" i="12" l="1"/>
  <c r="BA196" i="12"/>
  <c r="BA186" i="12"/>
  <c r="BA179" i="12"/>
  <c r="BA177" i="12"/>
  <c r="BA175" i="12"/>
  <c r="BA150" i="12"/>
  <c r="BA17" i="12"/>
  <c r="BA15" i="12"/>
  <c r="BA10" i="12"/>
  <c r="G9" i="12"/>
  <c r="I9" i="12"/>
  <c r="K9" i="12"/>
  <c r="O9" i="12"/>
  <c r="Q9" i="12"/>
  <c r="V9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40" i="12"/>
  <c r="M40" i="12" s="1"/>
  <c r="I40" i="12"/>
  <c r="K40" i="12"/>
  <c r="O40" i="12"/>
  <c r="Q40" i="12"/>
  <c r="V40" i="12"/>
  <c r="G47" i="12"/>
  <c r="M47" i="12" s="1"/>
  <c r="I47" i="12"/>
  <c r="K47" i="12"/>
  <c r="O47" i="12"/>
  <c r="Q47" i="12"/>
  <c r="V47" i="12"/>
  <c r="G54" i="12"/>
  <c r="M54" i="12" s="1"/>
  <c r="I54" i="12"/>
  <c r="K54" i="12"/>
  <c r="O54" i="12"/>
  <c r="Q54" i="12"/>
  <c r="V54" i="12"/>
  <c r="G61" i="12"/>
  <c r="M61" i="12" s="1"/>
  <c r="I61" i="12"/>
  <c r="K61" i="12"/>
  <c r="O61" i="12"/>
  <c r="Q61" i="12"/>
  <c r="V61" i="12"/>
  <c r="G69" i="12"/>
  <c r="I69" i="12"/>
  <c r="K69" i="12"/>
  <c r="O69" i="12"/>
  <c r="Q69" i="12"/>
  <c r="V69" i="12"/>
  <c r="G75" i="12"/>
  <c r="M75" i="12" s="1"/>
  <c r="I75" i="12"/>
  <c r="K75" i="12"/>
  <c r="O75" i="12"/>
  <c r="Q75" i="12"/>
  <c r="V75" i="12"/>
  <c r="G84" i="12"/>
  <c r="M84" i="12" s="1"/>
  <c r="I84" i="12"/>
  <c r="K84" i="12"/>
  <c r="O84" i="12"/>
  <c r="Q84" i="12"/>
  <c r="V84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7" i="12"/>
  <c r="M97" i="12" s="1"/>
  <c r="I97" i="12"/>
  <c r="K97" i="12"/>
  <c r="O97" i="12"/>
  <c r="Q97" i="12"/>
  <c r="V97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V114" i="12"/>
  <c r="G115" i="12"/>
  <c r="G114" i="12" s="1"/>
  <c r="I51" i="1" s="1"/>
  <c r="I115" i="12"/>
  <c r="I114" i="12" s="1"/>
  <c r="K115" i="12"/>
  <c r="K114" i="12" s="1"/>
  <c r="M115" i="12"/>
  <c r="M114" i="12" s="1"/>
  <c r="O115" i="12"/>
  <c r="O114" i="12" s="1"/>
  <c r="Q115" i="12"/>
  <c r="Q114" i="12" s="1"/>
  <c r="V115" i="12"/>
  <c r="G119" i="12"/>
  <c r="I52" i="1" s="1"/>
  <c r="K119" i="12"/>
  <c r="G120" i="12"/>
  <c r="M120" i="12" s="1"/>
  <c r="M119" i="12" s="1"/>
  <c r="I120" i="12"/>
  <c r="I119" i="12" s="1"/>
  <c r="K120" i="12"/>
  <c r="O120" i="12"/>
  <c r="O119" i="12" s="1"/>
  <c r="Q120" i="12"/>
  <c r="Q119" i="12" s="1"/>
  <c r="V120" i="12"/>
  <c r="V119" i="12" s="1"/>
  <c r="V122" i="12"/>
  <c r="G123" i="12"/>
  <c r="I123" i="12"/>
  <c r="K123" i="12"/>
  <c r="K122" i="12" s="1"/>
  <c r="M123" i="12"/>
  <c r="O123" i="12"/>
  <c r="Q123" i="12"/>
  <c r="V123" i="12"/>
  <c r="G125" i="12"/>
  <c r="G122" i="12" s="1"/>
  <c r="I53" i="1" s="1"/>
  <c r="I125" i="12"/>
  <c r="K125" i="12"/>
  <c r="O125" i="12"/>
  <c r="Q125" i="12"/>
  <c r="V125" i="12"/>
  <c r="G128" i="12"/>
  <c r="M128" i="12" s="1"/>
  <c r="M127" i="12" s="1"/>
  <c r="I128" i="12"/>
  <c r="I127" i="12" s="1"/>
  <c r="K128" i="12"/>
  <c r="K127" i="12" s="1"/>
  <c r="O128" i="12"/>
  <c r="O127" i="12" s="1"/>
  <c r="Q128" i="12"/>
  <c r="Q127" i="12" s="1"/>
  <c r="V128" i="12"/>
  <c r="V127" i="12" s="1"/>
  <c r="G131" i="12"/>
  <c r="I131" i="12"/>
  <c r="K131" i="12"/>
  <c r="K130" i="12" s="1"/>
  <c r="O131" i="12"/>
  <c r="Q131" i="12"/>
  <c r="V131" i="12"/>
  <c r="G133" i="12"/>
  <c r="M133" i="12" s="1"/>
  <c r="I133" i="12"/>
  <c r="I130" i="12" s="1"/>
  <c r="K133" i="12"/>
  <c r="O133" i="12"/>
  <c r="Q133" i="12"/>
  <c r="Q130" i="12" s="1"/>
  <c r="V133" i="12"/>
  <c r="G146" i="12"/>
  <c r="I146" i="12"/>
  <c r="K146" i="12"/>
  <c r="M146" i="12"/>
  <c r="O146" i="12"/>
  <c r="Q146" i="12"/>
  <c r="V146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61" i="12"/>
  <c r="M161" i="12" s="1"/>
  <c r="I161" i="12"/>
  <c r="K161" i="12"/>
  <c r="O161" i="12"/>
  <c r="Q161" i="12"/>
  <c r="V161" i="12"/>
  <c r="G166" i="12"/>
  <c r="M166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I57" i="1" s="1"/>
  <c r="I19" i="1" s="1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G180" i="12"/>
  <c r="I180" i="12"/>
  <c r="K180" i="12"/>
  <c r="M180" i="12"/>
  <c r="O180" i="12"/>
  <c r="Q180" i="12"/>
  <c r="V180" i="12"/>
  <c r="G185" i="12"/>
  <c r="M185" i="12" s="1"/>
  <c r="I185" i="12"/>
  <c r="K185" i="12"/>
  <c r="O185" i="12"/>
  <c r="Q185" i="12"/>
  <c r="V185" i="12"/>
  <c r="G188" i="12"/>
  <c r="I188" i="12"/>
  <c r="K188" i="12"/>
  <c r="M188" i="12"/>
  <c r="O188" i="12"/>
  <c r="Q188" i="12"/>
  <c r="V188" i="12"/>
  <c r="G190" i="12"/>
  <c r="M190" i="12" s="1"/>
  <c r="I190" i="12"/>
  <c r="K190" i="12"/>
  <c r="O190" i="12"/>
  <c r="Q190" i="12"/>
  <c r="V190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AE203" i="12"/>
  <c r="F41" i="1" s="1"/>
  <c r="I20" i="1"/>
  <c r="I18" i="1"/>
  <c r="H42" i="1"/>
  <c r="O173" i="12" l="1"/>
  <c r="V130" i="12"/>
  <c r="O122" i="12"/>
  <c r="Q68" i="12"/>
  <c r="I68" i="12"/>
  <c r="O68" i="12"/>
  <c r="K8" i="12"/>
  <c r="K173" i="12"/>
  <c r="Q173" i="12"/>
  <c r="I173" i="12"/>
  <c r="G130" i="12"/>
  <c r="I55" i="1" s="1"/>
  <c r="Q122" i="12"/>
  <c r="I122" i="12"/>
  <c r="K68" i="12"/>
  <c r="V8" i="12"/>
  <c r="V173" i="12"/>
  <c r="O130" i="12"/>
  <c r="V68" i="12"/>
  <c r="G68" i="12"/>
  <c r="I50" i="1" s="1"/>
  <c r="Q8" i="12"/>
  <c r="I8" i="12"/>
  <c r="O8" i="12"/>
  <c r="G8" i="12"/>
  <c r="I49" i="1" s="1"/>
  <c r="V145" i="12"/>
  <c r="K145" i="12"/>
  <c r="Q145" i="12"/>
  <c r="I145" i="12"/>
  <c r="O145" i="12"/>
  <c r="F40" i="1"/>
  <c r="F39" i="1"/>
  <c r="M145" i="12"/>
  <c r="M173" i="12"/>
  <c r="G145" i="12"/>
  <c r="M131" i="12"/>
  <c r="M130" i="12" s="1"/>
  <c r="G127" i="12"/>
  <c r="I54" i="1" s="1"/>
  <c r="I17" i="1" s="1"/>
  <c r="M125" i="12"/>
  <c r="M122" i="12" s="1"/>
  <c r="M69" i="12"/>
  <c r="M68" i="12" s="1"/>
  <c r="M9" i="12"/>
  <c r="M8" i="12" s="1"/>
  <c r="AF203" i="12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1" i="1" l="1"/>
  <c r="I41" i="1" s="1"/>
  <c r="G39" i="1"/>
  <c r="G42" i="1" s="1"/>
  <c r="G25" i="1" s="1"/>
  <c r="G40" i="1"/>
  <c r="I40" i="1" s="1"/>
  <c r="I56" i="1"/>
  <c r="G203" i="12"/>
  <c r="F42" i="1"/>
  <c r="G23" i="1" s="1"/>
  <c r="I39" i="1" l="1"/>
  <c r="I42" i="1" s="1"/>
  <c r="J40" i="1" s="1"/>
  <c r="A27" i="1"/>
  <c r="A28" i="1" s="1"/>
  <c r="G28" i="1" s="1"/>
  <c r="G27" i="1" s="1"/>
  <c r="G29" i="1" s="1"/>
  <c r="I58" i="1"/>
  <c r="I16" i="1"/>
  <c r="I21" i="1" s="1"/>
  <c r="J41" i="1" l="1"/>
  <c r="J39" i="1"/>
  <c r="J42" i="1" s="1"/>
  <c r="J55" i="1"/>
  <c r="J53" i="1"/>
  <c r="J49" i="1"/>
  <c r="J52" i="1"/>
  <c r="J54" i="1"/>
  <c r="J56" i="1"/>
  <c r="J50" i="1"/>
  <c r="J57" i="1"/>
  <c r="J51" i="1"/>
  <c r="J5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Kamil Beck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<sst xmlns="http://schemas.openxmlformats.org/spreadsheetml/2006/main" count="787" uniqueCount="332">
  <si>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</si>
  <si>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</si>
  <si>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</si>
  <si>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</si>
  <si>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</si>
  <si>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</si>
  <si>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</si>
  <si>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</si>
  <si>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</si>
  <si>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</si>
  <si>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</si>
  <si>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</si>
  <si>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</si>
  <si>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</si>
  <si>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</si>
  <si>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</si>
  <si>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</si>
  <si>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</si>
  <si>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</si>
  <si>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</si>
  <si>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</si>
  <si>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</si>
  <si>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</si>
  <si>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</si>
  <si>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</si>
  <si>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</si>
  <si>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</si>
  <si>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</si>
  <si>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</si>
  <si>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</si>
  <si>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</si>
  <si>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</si>
  <si>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</si>
  <si>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</si>
  <si>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</si>
  <si>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</si>
  <si>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</si>
  <si>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</si>
  <si>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</si>
  <si>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</si>
  <si>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</si>
  <si>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</si>
  <si>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</si>
  <si>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</si>
  <si>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Demolice objektu</t>
  </si>
  <si>
    <t>Objekt:</t>
  </si>
  <si>
    <t>Rozpočet:</t>
  </si>
  <si>
    <t>sdfsdf</t>
  </si>
  <si>
    <t>1/7/2018</t>
  </si>
  <si>
    <t>DEMOLICE OBJEKTU ALBRECHTICKÁ 2270/33a,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</si>
  <si>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</si>
  <si>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</si>
  <si>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</si>
  <si>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</si>
  <si>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</si>
  <si>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</si>
  <si>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</si>
  <si>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</si>
  <si>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</si>
  <si>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</si>
  <si>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</si>
  <si>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</si>
  <si>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</si>
  <si>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96</t>
  </si>
  <si>
    <t>Bourání konstrukcí</t>
  </si>
  <si>
    <t>98</t>
  </si>
  <si>
    <t>Demolice</t>
  </si>
  <si>
    <t>99</t>
  </si>
  <si>
    <t>Staveništní přesun hmot</t>
  </si>
  <si>
    <t>712</t>
  </si>
  <si>
    <t>Povlakové krytiny</t>
  </si>
  <si>
    <t>767</t>
  </si>
  <si>
    <t>Konstrukce zámečnické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</si>
  <si>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</si>
  <si>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</si>
  <si>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</si>
  <si>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</si>
  <si>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</si>
  <si>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</si>
  <si>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</si>
  <si>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</si>
  <si>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</si>
  <si>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</si>
  <si>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</si>
  <si>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</si>
  <si>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</si>
  <si>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</si>
  <si>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</si>
  <si>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</si>
  <si>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</si>
  <si>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</si>
  <si>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</si>
  <si>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</si>
  <si>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</si>
  <si>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</si>
  <si>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</si>
  <si>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</si>
  <si>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</si>
  <si>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</si>
  <si>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</si>
  <si>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</si>
  <si>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</si>
  <si>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</si>
  <si>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</si>
  <si>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</si>
  <si>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</si>
  <si>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</si>
  <si>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</si>
  <si>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</si>
  <si>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</si>
  <si>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</si>
  <si>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18/ I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</si>
  <si>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</si>
  <si>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</si>
  <si>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</si>
  <si>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4*4</t>
  </si>
  <si>
    <t>VV</t>
  </si>
  <si>
    <t>2*4</t>
  </si>
  <si>
    <t>1*2</t>
  </si>
  <si>
    <t>112101102R00</t>
  </si>
  <si>
    <t>Kácení stromů listnatých_x000D_
 o průměru kmene přes 300 do 500 mm</t>
  </si>
  <si>
    <t>kus</t>
  </si>
  <si>
    <t>s odřezáním kmene a odvětvením, včetně případného odklizení kmene a větví na oddělené hromady na vzdálenost do 50 m nebo s naložením na dopravní prostředek,</t>
  </si>
  <si>
    <t>112201102R00</t>
  </si>
  <si>
    <t>Odstranění pařezů pod úrovní terénu vykopáním_x000D_
 o průměru přes 300 do 500 mm</t>
  </si>
  <si>
    <t>s jejich vykopáním nebo vytrháním, s přesekáním kořenů a s případným nutným přemístěním pařezů na hromady do vzdálenosti do 50 m nebo s naložením na dopravní prostředek,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</si>
  <si>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</si>
  <si>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</si>
  <si>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</si>
  <si>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</si>
  <si>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Rnozebrání chodníku z veg. tvárnic : 11*1</t>
  </si>
  <si>
    <t>174201101R00</t>
  </si>
  <si>
    <t>Zásyp sypaninou bez zhutnění jam, šachet, rýh nebo kolem objektů v těchto vykopávkách</t>
  </si>
  <si>
    <t>m3</t>
  </si>
  <si>
    <t>z jakékoliv horniny s uložením výkopku po vrstvách,</t>
  </si>
  <si>
    <t>včetně strojního přemístění materiálu ze vzdálenosti do 10 m od okraje zásypu</t>
  </si>
  <si>
    <t>POP</t>
  </si>
  <si>
    <t>10,980*8,365*0,15</t>
  </si>
  <si>
    <t>((3,575*3,295)+(1,52*2,065))*0,15</t>
  </si>
  <si>
    <t>Rnozebrání chodníku z veg. tvárnic : 11*1*0,15</t>
  </si>
  <si>
    <t>Bourání betonové zídky dl. 13,8m : 13,8*0,23*0,15</t>
  </si>
  <si>
    <t>Beton nová deska u vstupu do objektu : 2*1*0,15</t>
  </si>
  <si>
    <t>Panely před objektem : 3*1,5*0,15</t>
  </si>
  <si>
    <t>174201202R00</t>
  </si>
  <si>
    <t>Zásyp jam po pařezech průměru přes 300 do 500 mm</t>
  </si>
  <si>
    <t>výkopkem z horniny získané při dobývání pařezů s hrubým urovnáním povrchu zasypávky,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</si>
  <si>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</si>
  <si>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</si>
  <si>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</si>
  <si>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</si>
  <si>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10,980*8,365</t>
  </si>
  <si>
    <t>Bourání betonové zídky dl. 13,8m : 13,8*0,23</t>
  </si>
  <si>
    <t>Beton nová deska u vstupu do objektu : 2*1</t>
  </si>
  <si>
    <t>Panely před objektem : 3*1,5</t>
  </si>
  <si>
    <t>(3,575*3,295)+(1,52*2,065)</t>
  </si>
  <si>
    <t>183403153R00</t>
  </si>
  <si>
    <t>Obdělávání půdy hrabáním, v rovině nebo na svahu 1:5</t>
  </si>
  <si>
    <t>185803211R00</t>
  </si>
  <si>
    <t>Uválcování trávníku uválcování trávníku v rovině nebo na svahu do 1:5</t>
  </si>
  <si>
    <t>00572465R</t>
  </si>
  <si>
    <t>směs travní standard</t>
  </si>
  <si>
    <t>kg</t>
  </si>
  <si>
    <t>SPCM</t>
  </si>
  <si>
    <t>POL3_</t>
  </si>
  <si>
    <t>10,980*8,365*0,025</t>
  </si>
  <si>
    <t>Rnozebrání chodníku z veg. tvárnic : 11*1*0,025</t>
  </si>
  <si>
    <t>Bourání betonové zídky dl. 13,8m : 13,8*0,23*0,025</t>
  </si>
  <si>
    <t>Beton nová deska u vstupu do objektu : 2*1*0,025</t>
  </si>
  <si>
    <t>Panely před objektem : 3*1,5*0,025</t>
  </si>
  <si>
    <t>((3,575*3,295)+(1,52*2,065))*0,025</t>
  </si>
  <si>
    <t>10364200R</t>
  </si>
  <si>
    <t>ornice pro pozemkové úpravy</t>
  </si>
  <si>
    <t>961055111R00</t>
  </si>
  <si>
    <t>Bourání základů železobetonových</t>
  </si>
  <si>
    <t>801-3</t>
  </si>
  <si>
    <t>nebo vybourání otvorů průřezové plochy přes 4 m2 v základech</t>
  </si>
  <si>
    <t>Bourání betonové zídky dl. 13,8m : 13,8*0,23*0,5</t>
  </si>
  <si>
    <t>Betonové sloupky u objektu : 0,4*0,4*1,2*5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</si>
  <si>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</si>
  <si>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</si>
  <si>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</si>
  <si>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0,89*0,88</t>
  </si>
  <si>
    <t>0,6*0,87</t>
  </si>
  <si>
    <t>0,895*1,175</t>
  </si>
  <si>
    <t>0,885*1,175</t>
  </si>
  <si>
    <t>0,6*0,89</t>
  </si>
  <si>
    <t>0,865*1,19</t>
  </si>
  <si>
    <t>968061113R00</t>
  </si>
  <si>
    <t>Vyvěšení nebo zavěšení dřevěných křídel oken, plochy přes 1,5 m2</t>
  </si>
  <si>
    <t>1,46*1,175*5</t>
  </si>
  <si>
    <t>1,475*1,175*2</t>
  </si>
  <si>
    <t>1,465*1,175</t>
  </si>
  <si>
    <t>968061125R00</t>
  </si>
  <si>
    <t>Vyvěšení nebo zavěšení dřevěných křídel dveří, plochy do 2 m2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</si>
  <si>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</si>
  <si>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</si>
  <si>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</si>
  <si>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968062245R00</t>
  </si>
  <si>
    <t>Vybourání dřevěných rámů oken jednoduchých, plochy do 2 m2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</si>
  <si>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</si>
  <si>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</si>
  <si>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</si>
  <si>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968072247R00</t>
  </si>
  <si>
    <t>Vybourání a vyjmutí kovových rámů a rolet rámů, včetně pomocného lešení o výšce podlahy do 1900 mm a pro zatížení do 1,5 kPa  (150 kg/m2) okenních jednoduchých, plochy přes 4 m2</t>
  </si>
  <si>
    <t>Bourání proskl. části přístavby : (0,915+0,985+0,985+0,915)*5,74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</si>
  <si>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</si>
  <si>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</si>
  <si>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0,8*1,97*11</t>
  </si>
  <si>
    <t>0,6*1,97*5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</si>
  <si>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</si>
  <si>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</si>
  <si>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Bourání vstupních dveří : 1,76*2,775*2</t>
  </si>
  <si>
    <t>981011414R00</t>
  </si>
  <si>
    <t>Demolice budov prováděné postupným rozebíráním z cihel, kamene, smíšeného a hrázděného zdiva, tvárnic na maltu cementovou nebo z betonu prostého, s podílem konstrukcí přes 20 do 25 %</t>
  </si>
  <si>
    <t>800-6</t>
  </si>
  <si>
    <t>Budovy výšky do 35 m.</t>
  </si>
  <si>
    <t>Demolice objektu : 10,98*8,365*7,065</t>
  </si>
  <si>
    <t>Přístavba : (3,575*3,295*6,74)+(2,065*1,52*3,475)</t>
  </si>
  <si>
    <t>998981123R00</t>
  </si>
  <si>
    <t>Přesun hmot pro demolice obj. postup. rozebíráním postupným rozebíráním, výšky do 21 m</t>
  </si>
  <si>
    <t>t</t>
  </si>
  <si>
    <t>POL7_</t>
  </si>
  <si>
    <t>(JKSO 801 až 803, 811 až 815) bez omezení</t>
  </si>
  <si>
    <t>712400832RT3</t>
  </si>
  <si>
    <t>Odstranění povlakové krytiny a mechu na střechách šikmých přes 10 do 30° povlakové krytiny dvouvrstvé, z ploch jednotlivě přes 20 m</t>
  </si>
  <si>
    <t>800-711</t>
  </si>
  <si>
    <t>7,565*10,18</t>
  </si>
  <si>
    <t>712400834RT3</t>
  </si>
  <si>
    <t>Odstranění povlakové krytiny a mechu na střechách šikmých přes 10 do 30° povlakové krytiny každé další vrstvy, z ploch jednotlivě přes 20 m</t>
  </si>
  <si>
    <t>7,565*10,18*2</t>
  </si>
  <si>
    <t>767996804R00</t>
  </si>
  <si>
    <t>Demontáž ostatních doplňků staveb atypických konstrukcí_x000D_
 o hmotnosti přes 250 do 500 kg</t>
  </si>
  <si>
    <t>800-767</t>
  </si>
  <si>
    <t>Demontáž schodiště : 2985</t>
  </si>
  <si>
    <t>776200820R00</t>
  </si>
  <si>
    <t>Demontáž povlakových podlah ze schodišťových stupňů lepených, s podložkou, z ploch přes 10 m2</t>
  </si>
  <si>
    <t>m</t>
  </si>
  <si>
    <t>800-775</t>
  </si>
  <si>
    <t>1,245*0,16*18</t>
  </si>
  <si>
    <t>776511810R00</t>
  </si>
  <si>
    <t>Odstranění povlakových podlah z nášlapné plochy lepených, bez podložky, z ploch přes 20 m2</t>
  </si>
  <si>
    <t>m.č. 103 : 4,62</t>
  </si>
  <si>
    <t>m.č. 104 : 9,32</t>
  </si>
  <si>
    <t>m.č. 105 : 11,74</t>
  </si>
  <si>
    <t>m.č. 109 : 16,55</t>
  </si>
  <si>
    <t>m.č. 110 : 15,72</t>
  </si>
  <si>
    <t>m.č. 202 : 9,02</t>
  </si>
  <si>
    <t>m.č. 203 : 10,83</t>
  </si>
  <si>
    <t>m.č. 207 : 24,84</t>
  </si>
  <si>
    <t>m.č. 208 : 2,9</t>
  </si>
  <si>
    <t>m.č. 209 : 7,8</t>
  </si>
  <si>
    <t>m.č. 210 : 9,52</t>
  </si>
  <si>
    <t>979086112R00</t>
  </si>
  <si>
    <t>Vodorovná doprava suti a vybouraných hmot Nakládání nebo překládání suti a vybouraných hmot</t>
  </si>
  <si>
    <t>832-1</t>
  </si>
  <si>
    <t>Vlastní</t>
  </si>
  <si>
    <t>POL13_0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</si>
  <si>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</si>
  <si>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</si>
  <si>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</si>
  <si>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</si>
  <si>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</si>
  <si>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Suť z demolice : 362,14066</t>
  </si>
  <si>
    <t>Odstranění deponie : 1005,371</t>
  </si>
  <si>
    <t>Asfalt z deponie : 12</t>
  </si>
  <si>
    <t>979951112R00</t>
  </si>
  <si>
    <t>Výkup kovů - železný šrot tl. nad 4 mm</t>
  </si>
  <si>
    <t>979083117R00</t>
  </si>
  <si>
    <t>Vodorovné přemístění suti na skládku do 6000 m</t>
  </si>
  <si>
    <t>včetně naložení na dopravní prostředek a složení,</t>
  </si>
  <si>
    <t>979083191R00</t>
  </si>
  <si>
    <t>Vodorovné přemístění suti Příplatek za dalších započatých 1000 m nad 6000 m</t>
  </si>
  <si>
    <t>Suť z demolice : 362,14066*14</t>
  </si>
  <si>
    <t>Odstranění deponie : 1005,371*14</t>
  </si>
  <si>
    <t>Asfalt z deponie : 12*14</t>
  </si>
  <si>
    <t>979990001R00</t>
  </si>
  <si>
    <t>Poplatek za skládku stavební suti</t>
  </si>
  <si>
    <t>Suť z demolice : 353,59066</t>
  </si>
  <si>
    <t>979990162R00</t>
  </si>
  <si>
    <t>Poplatek za skládku suti - dřevo+sklo</t>
  </si>
  <si>
    <t>979990181R00</t>
  </si>
  <si>
    <t>Poplatek za skládku suti - PVC podlahová krytina</t>
  </si>
  <si>
    <t>979990113R00</t>
  </si>
  <si>
    <t>Poplatek za skládku suti-obal.kam-asfalt nad 30x30</t>
  </si>
  <si>
    <t>Indiv</t>
  </si>
  <si>
    <t>POL99_8</t>
  </si>
  <si>
    <t>979990121R00</t>
  </si>
  <si>
    <t>Poplatek za skládku suti - asfaltové pásy</t>
  </si>
  <si>
    <t>POL99_0</t>
  </si>
  <si>
    <t>005111021R</t>
  </si>
  <si>
    <t>Vytyčení inženýrských sítí</t>
  </si>
  <si>
    <t>Soubor</t>
  </si>
  <si>
    <t>Zaměření a vytýčení stávajících inženýrských sítí v místě stavby z hlediska jejich ochrany při provádění stavby.</t>
  </si>
  <si>
    <t>005121018R</t>
  </si>
  <si>
    <t>Vybudování zařízení staveniště pro JKSO 926 až 928</t>
  </si>
  <si>
    <t>Vybudování zpevněných ploch pro skladování materiálu, doprava a osazení kontejnerů nebo ohrazení pro skladování materiálu.</t>
  </si>
  <si>
    <t>Doprava a osazení mobilních buněk sociálního zařízení – umývárny, toalety, šatny. Přizpůsobení prostor zadavatele pro tyto účely.</t>
  </si>
  <si>
    <t>005121028R</t>
  </si>
  <si>
    <t>Provoz zařízení staveniště pro JKSO 926 až 928</t>
  </si>
  <si>
    <t>Opotřebení nebo pronájem skladovacích kontejnerů, nebo ohrazení.</t>
  </si>
  <si>
    <t>Spotřeba vody a elektrické energie pro potřebu sociálních zařízení</t>
  </si>
  <si>
    <t>Úklid v prostorách sociálního zařízení.</t>
  </si>
  <si>
    <t>005121038R</t>
  </si>
  <si>
    <t>Odstranění zařízení staveniště pro JKSO 926 až 928</t>
  </si>
  <si>
    <t>Odvoz kontejnerů a ohrazení pro skladování a uvedení zpevněných ploch pro skladování do původního stavu.</t>
  </si>
  <si>
    <t>Odvoz mobilních buněk sociálního zařízení, nebo uvedení do původního stavu prostor pronajatých.</t>
  </si>
  <si>
    <t>005124010R</t>
  </si>
  <si>
    <t>Koordinační činnost</t>
  </si>
  <si>
    <t>Koordinace stavebních a technologických dodávek stavby.</t>
  </si>
  <si>
    <t>001</t>
  </si>
  <si>
    <t>Zřízení, pronájem a následné odstranění mobilního oplocení staveniště</t>
  </si>
  <si>
    <t>soubor</t>
  </si>
  <si>
    <t>Zabezpečení proti vniknutí 3. osob.</t>
  </si>
  <si>
    <t>Vstup zajištěn pomocí brán (6 m).</t>
  </si>
  <si>
    <t>002</t>
  </si>
  <si>
    <t>Zajištění ochrany pilíře NN č. P116</t>
  </si>
  <si>
    <t>Vhodným způsobem zajištění ochrana před poškozením pilíře ve vlastnictví ČEZ.</t>
  </si>
  <si>
    <t>003</t>
  </si>
  <si>
    <t>Zaslepení kanalizační přípojky</t>
  </si>
  <si>
    <t>Kanalizační přípojka se zaslepí na přítoku do revizní šachty a to vhodným způsobem odsouhlaseným odpovědným pracovníkem.</t>
  </si>
  <si>
    <t>004</t>
  </si>
  <si>
    <t>Odpojení objektu od přípojky vody</t>
  </si>
  <si>
    <t>Ta musí být zaslepena na vodovodním řádu podle pokynů správce sítě.</t>
  </si>
  <si>
    <t>005</t>
  </si>
  <si>
    <t>Čištění komunikace v průběhu a na konci stavby</t>
  </si>
  <si>
    <t>006</t>
  </si>
  <si>
    <t>Snížení prašnosti v průběhu stavby - skrápění vodou</t>
  </si>
  <si>
    <t>Při provádění demoličních prací bude staveniště kropeno vodou z přistavené cisterny/nádrže (možnost s domluvy se správcem vodovodního řadu), hnané čerpadlem takovým způsobem, aby došlo k zminimalizování prašnosti v okolí.</t>
  </si>
  <si>
    <t>SUM</t>
  </si>
  <si>
    <t>Úprava ploch pro osazení objektů sociálního zařízení</t>
  </si>
  <si>
    <t>Opotřebení a údržba nebo pronájem sociálního zařízení – umývárny, toalety, šatny.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</si>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</sst>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H12" sqref="H12:H13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password="C665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218" t="s">
        <v>41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78" t="s">
        <v>22</v>
      </c>
      <c r="C2" s="79"/>
      <c r="D2" s="80" t="s">
        <v>48</v>
      </c>
      <c r="E2" s="224" t="s">
        <v>49</v>
      </c>
      <c r="F2" s="225"/>
      <c r="G2" s="225"/>
      <c r="H2" s="225"/>
      <c r="I2" s="225"/>
      <c r="J2" s="226"/>
      <c r="O2" s="2"/>
    </row>
    <row r="3" spans="1:15" ht="27" customHeight="1" x14ac:dyDescent="0.2">
      <c r="A3" s="3"/>
      <c r="B3" s="81" t="s">
        <v>45</v>
      </c>
      <c r="C3" s="79"/>
      <c r="D3" s="82" t="s">
        <v>43</v>
      </c>
      <c r="E3" s="227" t="s">
        <v>44</v>
      </c>
      <c r="F3" s="228"/>
      <c r="G3" s="228"/>
      <c r="H3" s="228"/>
      <c r="I3" s="228"/>
      <c r="J3" s="229"/>
    </row>
    <row r="4" spans="1:15" ht="23.25" customHeight="1" x14ac:dyDescent="0.2">
      <c r="A4" s="76">
        <v>226</v>
      </c>
      <c r="B4" s="83" t="s">
        <v>46</v>
      </c>
      <c r="C4" s="84"/>
      <c r="D4" s="85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3"/>
      <c r="B5" s="44" t="s">
        <v>42</v>
      </c>
      <c r="C5" s="4"/>
      <c r="D5" s="86" t="s">
        <v>50</v>
      </c>
      <c r="E5" s="24"/>
      <c r="F5" s="24"/>
      <c r="G5" s="24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4"/>
      <c r="D6" s="86" t="s">
        <v>51</v>
      </c>
      <c r="E6" s="24"/>
      <c r="F6" s="24"/>
      <c r="G6" s="24"/>
      <c r="H6" s="26" t="s">
        <v>34</v>
      </c>
      <c r="I6" s="86" t="s">
        <v>55</v>
      </c>
      <c r="J6" s="10"/>
    </row>
    <row r="7" spans="1:15" ht="15.75" customHeight="1" x14ac:dyDescent="0.2">
      <c r="A7" s="3"/>
      <c r="B7" s="39"/>
      <c r="C7" s="25"/>
      <c r="D7" s="77" t="s">
        <v>53</v>
      </c>
      <c r="E7" s="87" t="s">
        <v>52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19</v>
      </c>
      <c r="C11" s="4"/>
      <c r="D11" s="231"/>
      <c r="E11" s="231"/>
      <c r="F11" s="231"/>
      <c r="G11" s="231"/>
      <c r="H11" s="26" t="s">
        <v>40</v>
      </c>
      <c r="I11" s="89"/>
      <c r="J11" s="10"/>
    </row>
    <row r="12" spans="1:15" ht="15.75" customHeight="1" x14ac:dyDescent="0.2">
      <c r="A12" s="3"/>
      <c r="B12" s="38"/>
      <c r="C12" s="24"/>
      <c r="D12" s="212"/>
      <c r="E12" s="212"/>
      <c r="F12" s="212"/>
      <c r="G12" s="212"/>
      <c r="H12" s="26" t="s">
        <v>34</v>
      </c>
      <c r="I12" s="89"/>
      <c r="J12" s="10"/>
    </row>
    <row r="13" spans="1:15" ht="15.75" customHeight="1" x14ac:dyDescent="0.2">
      <c r="A13" s="3"/>
      <c r="B13" s="39"/>
      <c r="C13" s="25"/>
      <c r="D13" s="88"/>
      <c r="E13" s="216"/>
      <c r="F13" s="217"/>
      <c r="G13" s="217"/>
      <c r="H13" s="27"/>
      <c r="I13" s="31"/>
      <c r="J13" s="48"/>
    </row>
    <row r="14" spans="1:15" ht="24" hidden="1" customHeight="1" x14ac:dyDescent="0.2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32</v>
      </c>
      <c r="C15" s="69"/>
      <c r="D15" s="50"/>
      <c r="E15" s="230"/>
      <c r="F15" s="230"/>
      <c r="G15" s="232"/>
      <c r="H15" s="232"/>
      <c r="I15" s="232" t="s">
        <v>29</v>
      </c>
      <c r="J15" s="233"/>
    </row>
    <row r="16" spans="1:15" ht="23.25" customHeight="1" x14ac:dyDescent="0.2">
      <c r="A16" s="145" t="s">
        <v>24</v>
      </c>
      <c r="B16" s="54" t="s">
        <v>24</v>
      </c>
      <c r="C16" s="55"/>
      <c r="D16" s="56"/>
      <c r="E16" s="203"/>
      <c r="F16" s="204"/>
      <c r="G16" s="203"/>
      <c r="H16" s="204"/>
      <c r="I16" s="203">
        <f>SUMIF(F49:F57,A16,I49:I57)+SUMIF(F49:F57,"PSU",I49:I57)</f>
        <v>0</v>
      </c>
      <c r="J16" s="205"/>
    </row>
    <row r="17" spans="1:10" ht="23.25" customHeight="1" x14ac:dyDescent="0.2">
      <c r="A17" s="145" t="s">
        <v>25</v>
      </c>
      <c r="B17" s="54" t="s">
        <v>25</v>
      </c>
      <c r="C17" s="55"/>
      <c r="D17" s="56"/>
      <c r="E17" s="203"/>
      <c r="F17" s="204"/>
      <c r="G17" s="203"/>
      <c r="H17" s="204"/>
      <c r="I17" s="203">
        <f>SUMIF(F49:F57,A17,I49:I57)</f>
        <v>0</v>
      </c>
      <c r="J17" s="205"/>
    </row>
    <row r="18" spans="1:10" ht="23.25" customHeight="1" x14ac:dyDescent="0.2">
      <c r="A18" s="145" t="s">
        <v>26</v>
      </c>
      <c r="B18" s="54" t="s">
        <v>26</v>
      </c>
      <c r="C18" s="55"/>
      <c r="D18" s="56"/>
      <c r="E18" s="203"/>
      <c r="F18" s="204"/>
      <c r="G18" s="203"/>
      <c r="H18" s="204"/>
      <c r="I18" s="203">
        <f>SUMIF(F49:F57,A18,I49:I57)</f>
        <v>0</v>
      </c>
      <c r="J18" s="205"/>
    </row>
    <row r="19" spans="1:10" ht="23.25" customHeight="1" x14ac:dyDescent="0.2">
      <c r="A19" s="145" t="s">
        <v>78</v>
      </c>
      <c r="B19" s="54" t="s">
        <v>27</v>
      </c>
      <c r="C19" s="55"/>
      <c r="D19" s="56"/>
      <c r="E19" s="203"/>
      <c r="F19" s="204"/>
      <c r="G19" s="203"/>
      <c r="H19" s="204"/>
      <c r="I19" s="203">
        <f>SUMIF(F49:F57,A19,I49:I57)</f>
        <v>0</v>
      </c>
      <c r="J19" s="205"/>
    </row>
    <row r="20" spans="1:10" ht="23.25" customHeight="1" x14ac:dyDescent="0.2">
      <c r="A20" s="145" t="s">
        <v>79</v>
      </c>
      <c r="B20" s="54" t="s">
        <v>28</v>
      </c>
      <c r="C20" s="55"/>
      <c r="D20" s="56"/>
      <c r="E20" s="203"/>
      <c r="F20" s="204"/>
      <c r="G20" s="203"/>
      <c r="H20" s="204"/>
      <c r="I20" s="203">
        <f>SUMIF(F49:F57,A20,I49:I57)</f>
        <v>0</v>
      </c>
      <c r="J20" s="205"/>
    </row>
    <row r="21" spans="1:10" ht="23.25" customHeight="1" x14ac:dyDescent="0.2">
      <c r="A21" s="3"/>
      <c r="B21" s="71" t="s">
        <v>29</v>
      </c>
      <c r="C21" s="72"/>
      <c r="D21" s="73"/>
      <c r="E21" s="206"/>
      <c r="F21" s="234"/>
      <c r="G21" s="206"/>
      <c r="H21" s="234"/>
      <c r="I21" s="206">
        <f>SUM(I16:J20)</f>
        <v>0</v>
      </c>
      <c r="J21" s="207"/>
    </row>
    <row r="22" spans="1:10" ht="33" customHeight="1" x14ac:dyDescent="0.2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12</v>
      </c>
      <c r="C23" s="55"/>
      <c r="D23" s="56"/>
      <c r="E23" s="57">
        <v>15</v>
      </c>
      <c r="F23" s="58" t="s">
        <v>0</v>
      </c>
      <c r="G23" s="201">
        <f>ZakladDPHSniVypocet</f>
        <v>0</v>
      </c>
      <c r="H23" s="202"/>
      <c r="I23" s="202"/>
      <c r="J23" s="59" t="str">
        <f t="shared" ref="J23:J28" si="0">Mena</f>
        <v>CZK</v>
      </c>
    </row>
    <row r="24" spans="1:10" ht="23.25" hidden="1" customHeight="1" x14ac:dyDescent="0.2">
      <c r="A24" s="3"/>
      <c r="B24" s="54" t="s">
        <v>13</v>
      </c>
      <c r="C24" s="55"/>
      <c r="D24" s="56"/>
      <c r="E24" s="57">
        <f>SazbaDPH1</f>
        <v>15</v>
      </c>
      <c r="F24" s="58" t="s">
        <v>0</v>
      </c>
      <c r="G24" s="199">
        <f>I23*E23/100</f>
        <v>0</v>
      </c>
      <c r="H24" s="200"/>
      <c r="I24" s="200"/>
      <c r="J24" s="59" t="str">
        <f t="shared" si="0"/>
        <v>CZK</v>
      </c>
    </row>
    <row r="25" spans="1:10" ht="23.25" customHeight="1" x14ac:dyDescent="0.2">
      <c r="A25" s="3"/>
      <c r="B25" s="54" t="s">
        <v>14</v>
      </c>
      <c r="C25" s="55"/>
      <c r="D25" s="56"/>
      <c r="E25" s="57">
        <v>21</v>
      </c>
      <c r="F25" s="58" t="s">
        <v>0</v>
      </c>
      <c r="G25" s="201">
        <f>ZakladDPHZaklVypocet</f>
        <v>0</v>
      </c>
      <c r="H25" s="202"/>
      <c r="I25" s="202"/>
      <c r="J25" s="59" t="str">
        <f t="shared" si="0"/>
        <v>CZK</v>
      </c>
    </row>
    <row r="26" spans="1:10" ht="23.25" hidden="1" customHeight="1" x14ac:dyDescent="0.2">
      <c r="A26" s="3"/>
      <c r="B26" s="46" t="s">
        <v>15</v>
      </c>
      <c r="C26" s="21"/>
      <c r="D26" s="17"/>
      <c r="E26" s="40">
        <f>SazbaDPH2</f>
        <v>21</v>
      </c>
      <c r="F26" s="41" t="s">
        <v>0</v>
      </c>
      <c r="G26" s="221">
        <f>I25*E25/100</f>
        <v>0</v>
      </c>
      <c r="H26" s="222"/>
      <c r="I26" s="222"/>
      <c r="J26" s="53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5" t="s">
        <v>4</v>
      </c>
      <c r="C27" s="19"/>
      <c r="D27" s="22"/>
      <c r="E27" s="19"/>
      <c r="F27" s="20"/>
      <c r="G27" s="223">
        <f>CenaCelkemBezDPH-(ZakladDPHSni+ZakladDPHZakl)</f>
        <v>0</v>
      </c>
      <c r="H27" s="223"/>
      <c r="I27" s="223"/>
      <c r="J27" s="60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09">
        <f>IF(A28&gt;50, ROUNDUP(A27, 0), ROUNDDOWN(A27, 0))</f>
        <v>0</v>
      </c>
      <c r="H28" s="209"/>
      <c r="I28" s="209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08">
        <f>ZakladDPHSni+DPHSni+ZakladDPHZakl+DPHZakl+Zaokrouhleni</f>
        <v>0</v>
      </c>
      <c r="H29" s="208"/>
      <c r="I29" s="208"/>
      <c r="J29" s="128" t="s">
        <v>58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43363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10" t="s">
        <v>47</v>
      </c>
      <c r="E34" s="211"/>
      <c r="F34" s="29"/>
      <c r="G34" s="210"/>
      <c r="H34" s="211"/>
      <c r="I34" s="211"/>
      <c r="J34" s="35"/>
    </row>
    <row r="35" spans="1:10" ht="12.75" customHeight="1" x14ac:dyDescent="0.2">
      <c r="A35" s="3"/>
      <c r="B35" s="3"/>
      <c r="C35" s="4"/>
      <c r="D35" s="198" t="s">
        <v>2</v>
      </c>
      <c r="E35" s="198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56</v>
      </c>
      <c r="C39" s="235"/>
      <c r="D39" s="236"/>
      <c r="E39" s="236"/>
      <c r="F39" s="106">
        <f>'01 01 Pol'!AE203</f>
        <v>0</v>
      </c>
      <c r="G39" s="107">
        <f>'01 01 Pol'!AF203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43</v>
      </c>
      <c r="C40" s="237" t="s">
        <v>44</v>
      </c>
      <c r="D40" s="238"/>
      <c r="E40" s="238"/>
      <c r="F40" s="112">
        <f>'01 01 Pol'!AE203</f>
        <v>0</v>
      </c>
      <c r="G40" s="113">
        <f>'01 01 Pol'!AF203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35" t="s">
        <v>44</v>
      </c>
      <c r="D41" s="236"/>
      <c r="E41" s="236"/>
      <c r="F41" s="117">
        <f>'01 01 Pol'!AE203</f>
        <v>0</v>
      </c>
      <c r="G41" s="108">
        <f>'01 01 Pol'!AF203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39" t="s">
        <v>57</v>
      </c>
      <c r="C42" s="240"/>
      <c r="D42" s="240"/>
      <c r="E42" s="240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59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60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61</v>
      </c>
      <c r="C49" s="241" t="s">
        <v>62</v>
      </c>
      <c r="D49" s="242"/>
      <c r="E49" s="242"/>
      <c r="F49" s="141" t="s">
        <v>24</v>
      </c>
      <c r="G49" s="142"/>
      <c r="H49" s="142"/>
      <c r="I49" s="142">
        <f>'01 01 Pol'!G8</f>
        <v>0</v>
      </c>
      <c r="J49" s="139" t="str">
        <f>IF(I58=0,"",I49/I58*100)</f>
        <v/>
      </c>
    </row>
    <row r="50" spans="1:10" ht="25.5" customHeight="1" x14ac:dyDescent="0.2">
      <c r="A50" s="131"/>
      <c r="B50" s="136" t="s">
        <v>63</v>
      </c>
      <c r="C50" s="241" t="s">
        <v>64</v>
      </c>
      <c r="D50" s="242"/>
      <c r="E50" s="242"/>
      <c r="F50" s="141" t="s">
        <v>24</v>
      </c>
      <c r="G50" s="142"/>
      <c r="H50" s="142"/>
      <c r="I50" s="142">
        <f>'01 01 Pol'!G68</f>
        <v>0</v>
      </c>
      <c r="J50" s="139" t="str">
        <f>IF(I58=0,"",I50/I58*100)</f>
        <v/>
      </c>
    </row>
    <row r="51" spans="1:10" ht="25.5" customHeight="1" x14ac:dyDescent="0.2">
      <c r="A51" s="131"/>
      <c r="B51" s="136" t="s">
        <v>65</v>
      </c>
      <c r="C51" s="241" t="s">
        <v>66</v>
      </c>
      <c r="D51" s="242"/>
      <c r="E51" s="242"/>
      <c r="F51" s="141" t="s">
        <v>24</v>
      </c>
      <c r="G51" s="142"/>
      <c r="H51" s="142"/>
      <c r="I51" s="142">
        <f>'01 01 Pol'!G114</f>
        <v>0</v>
      </c>
      <c r="J51" s="139" t="str">
        <f>IF(I58=0,"",I51/I58*100)</f>
        <v/>
      </c>
    </row>
    <row r="52" spans="1:10" ht="25.5" customHeight="1" x14ac:dyDescent="0.2">
      <c r="A52" s="131"/>
      <c r="B52" s="136" t="s">
        <v>67</v>
      </c>
      <c r="C52" s="241" t="s">
        <v>68</v>
      </c>
      <c r="D52" s="242"/>
      <c r="E52" s="242"/>
      <c r="F52" s="141" t="s">
        <v>24</v>
      </c>
      <c r="G52" s="142"/>
      <c r="H52" s="142"/>
      <c r="I52" s="142">
        <f>'01 01 Pol'!G119</f>
        <v>0</v>
      </c>
      <c r="J52" s="139" t="str">
        <f>IF(I58=0,"",I52/I58*100)</f>
        <v/>
      </c>
    </row>
    <row r="53" spans="1:10" ht="25.5" customHeight="1" x14ac:dyDescent="0.2">
      <c r="A53" s="131"/>
      <c r="B53" s="136" t="s">
        <v>69</v>
      </c>
      <c r="C53" s="241" t="s">
        <v>70</v>
      </c>
      <c r="D53" s="242"/>
      <c r="E53" s="242"/>
      <c r="F53" s="141" t="s">
        <v>25</v>
      </c>
      <c r="G53" s="142"/>
      <c r="H53" s="142"/>
      <c r="I53" s="142">
        <f>'01 01 Pol'!G122</f>
        <v>0</v>
      </c>
      <c r="J53" s="139" t="str">
        <f>IF(I58=0,"",I53/I58*100)</f>
        <v/>
      </c>
    </row>
    <row r="54" spans="1:10" ht="25.5" customHeight="1" x14ac:dyDescent="0.2">
      <c r="A54" s="131"/>
      <c r="B54" s="136" t="s">
        <v>71</v>
      </c>
      <c r="C54" s="241" t="s">
        <v>72</v>
      </c>
      <c r="D54" s="242"/>
      <c r="E54" s="242"/>
      <c r="F54" s="141" t="s">
        <v>25</v>
      </c>
      <c r="G54" s="142"/>
      <c r="H54" s="142"/>
      <c r="I54" s="142">
        <f>'01 01 Pol'!G127</f>
        <v>0</v>
      </c>
      <c r="J54" s="139" t="str">
        <f>IF(I58=0,"",I54/I58*100)</f>
        <v/>
      </c>
    </row>
    <row r="55" spans="1:10" ht="25.5" customHeight="1" x14ac:dyDescent="0.2">
      <c r="A55" s="131"/>
      <c r="B55" s="136" t="s">
        <v>73</v>
      </c>
      <c r="C55" s="241" t="s">
        <v>74</v>
      </c>
      <c r="D55" s="242"/>
      <c r="E55" s="242"/>
      <c r="F55" s="141" t="s">
        <v>25</v>
      </c>
      <c r="G55" s="142"/>
      <c r="H55" s="142"/>
      <c r="I55" s="142">
        <f>'01 01 Pol'!G130</f>
        <v>0</v>
      </c>
      <c r="J55" s="139" t="str">
        <f>IF(I58=0,"",I55/I58*100)</f>
        <v/>
      </c>
    </row>
    <row r="56" spans="1:10" ht="25.5" customHeight="1" x14ac:dyDescent="0.2">
      <c r="A56" s="131"/>
      <c r="B56" s="136" t="s">
        <v>75</v>
      </c>
      <c r="C56" s="241" t="s">
        <v>76</v>
      </c>
      <c r="D56" s="242"/>
      <c r="E56" s="242"/>
      <c r="F56" s="141" t="s">
        <v>77</v>
      </c>
      <c r="G56" s="142"/>
      <c r="H56" s="142"/>
      <c r="I56" s="142">
        <f>'01 01 Pol'!G145</f>
        <v>0</v>
      </c>
      <c r="J56" s="139" t="str">
        <f>IF(I58=0,"",I56/I58*100)</f>
        <v/>
      </c>
    </row>
    <row r="57" spans="1:10" ht="25.5" customHeight="1" x14ac:dyDescent="0.2">
      <c r="A57" s="131"/>
      <c r="B57" s="136" t="s">
        <v>78</v>
      </c>
      <c r="C57" s="241" t="s">
        <v>27</v>
      </c>
      <c r="D57" s="242"/>
      <c r="E57" s="242"/>
      <c r="F57" s="141" t="s">
        <v>78</v>
      </c>
      <c r="G57" s="142"/>
      <c r="H57" s="142"/>
      <c r="I57" s="142">
        <f>'01 01 Pol'!G173</f>
        <v>0</v>
      </c>
      <c r="J57" s="139" t="str">
        <f>IF(I58=0,"",I57/I58*100)</f>
        <v/>
      </c>
    </row>
    <row r="58" spans="1:10" ht="25.5" customHeight="1" x14ac:dyDescent="0.2">
      <c r="A58" s="132"/>
      <c r="B58" s="137" t="s">
        <v>1</v>
      </c>
      <c r="C58" s="137"/>
      <c r="D58" s="138"/>
      <c r="E58" s="138"/>
      <c r="F58" s="143"/>
      <c r="G58" s="144"/>
      <c r="H58" s="144"/>
      <c r="I58" s="144">
        <f>SUM(I49:I57)</f>
        <v>0</v>
      </c>
      <c r="J58" s="140">
        <f>SUM(J49:J57)</f>
        <v>0</v>
      </c>
    </row>
    <row r="59" spans="1:10" x14ac:dyDescent="0.2">
      <c r="F59" s="92"/>
      <c r="G59" s="91"/>
      <c r="H59" s="92"/>
      <c r="I59" s="91"/>
      <c r="J59" s="93"/>
    </row>
    <row r="60" spans="1:10" x14ac:dyDescent="0.2">
      <c r="F60" s="92"/>
      <c r="G60" s="91"/>
      <c r="H60" s="92"/>
      <c r="I60" s="91"/>
      <c r="J60" s="93"/>
    </row>
    <row r="61" spans="1:10" x14ac:dyDescent="0.2">
      <c r="F61" s="92"/>
      <c r="G61" s="91"/>
      <c r="H61" s="92"/>
      <c r="I61" s="91"/>
      <c r="J61" s="93"/>
    </row>
  </sheetData>
  <sheetProtection password="C665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5" t="s">
        <v>7</v>
      </c>
      <c r="B2" s="74"/>
      <c r="C2" s="245"/>
      <c r="D2" s="245"/>
      <c r="E2" s="245"/>
      <c r="F2" s="245"/>
      <c r="G2" s="246"/>
    </row>
    <row r="3" spans="1:7" ht="24.95" customHeight="1" x14ac:dyDescent="0.2">
      <c r="A3" s="75" t="s">
        <v>8</v>
      </c>
      <c r="B3" s="74"/>
      <c r="C3" s="245"/>
      <c r="D3" s="245"/>
      <c r="E3" s="245"/>
      <c r="F3" s="245"/>
      <c r="G3" s="246"/>
    </row>
    <row r="4" spans="1:7" ht="24.95" customHeight="1" x14ac:dyDescent="0.2">
      <c r="A4" s="75" t="s">
        <v>9</v>
      </c>
      <c r="B4" s="74"/>
      <c r="C4" s="245"/>
      <c r="D4" s="245"/>
      <c r="E4" s="245"/>
      <c r="F4" s="245"/>
      <c r="G4" s="246"/>
    </row>
    <row r="5" spans="1:7" x14ac:dyDescent="0.2">
      <c r="B5" s="6"/>
      <c r="C5" s="7"/>
      <c r="D5" s="8"/>
    </row>
  </sheetData>
  <sheetProtection password="C665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4" sqref="F14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80</v>
      </c>
      <c r="B1" s="249"/>
      <c r="C1" s="249"/>
      <c r="D1" s="249"/>
      <c r="E1" s="249"/>
      <c r="F1" s="249"/>
      <c r="G1" s="249"/>
      <c r="AG1" t="s">
        <v>81</v>
      </c>
    </row>
    <row r="2" spans="1:60" ht="25.15" customHeight="1" x14ac:dyDescent="0.2">
      <c r="A2" s="147" t="s">
        <v>7</v>
      </c>
      <c r="B2" s="74" t="s">
        <v>48</v>
      </c>
      <c r="C2" s="250" t="s">
        <v>49</v>
      </c>
      <c r="D2" s="251"/>
      <c r="E2" s="251"/>
      <c r="F2" s="251"/>
      <c r="G2" s="252"/>
      <c r="AG2" t="s">
        <v>82</v>
      </c>
    </row>
    <row r="3" spans="1:60" ht="25.15" customHeight="1" x14ac:dyDescent="0.2">
      <c r="A3" s="147" t="s">
        <v>8</v>
      </c>
      <c r="B3" s="74" t="s">
        <v>43</v>
      </c>
      <c r="C3" s="250" t="s">
        <v>44</v>
      </c>
      <c r="D3" s="251"/>
      <c r="E3" s="251"/>
      <c r="F3" s="251"/>
      <c r="G3" s="252"/>
      <c r="AC3" s="90" t="s">
        <v>82</v>
      </c>
      <c r="AG3" t="s">
        <v>83</v>
      </c>
    </row>
    <row r="4" spans="1:60" ht="25.15" customHeight="1" x14ac:dyDescent="0.2">
      <c r="A4" s="148" t="s">
        <v>9</v>
      </c>
      <c r="B4" s="149" t="s">
        <v>43</v>
      </c>
      <c r="C4" s="253" t="s">
        <v>44</v>
      </c>
      <c r="D4" s="254"/>
      <c r="E4" s="254"/>
      <c r="F4" s="254"/>
      <c r="G4" s="255"/>
      <c r="AG4" t="s">
        <v>84</v>
      </c>
    </row>
    <row r="5" spans="1:60" x14ac:dyDescent="0.2">
      <c r="D5" s="146"/>
    </row>
    <row r="6" spans="1:60" ht="38.25" x14ac:dyDescent="0.2">
      <c r="A6" s="151" t="s">
        <v>85</v>
      </c>
      <c r="B6" s="153" t="s">
        <v>86</v>
      </c>
      <c r="C6" s="153" t="s">
        <v>87</v>
      </c>
      <c r="D6" s="152" t="s">
        <v>88</v>
      </c>
      <c r="E6" s="151" t="s">
        <v>89</v>
      </c>
      <c r="F6" s="150" t="s">
        <v>90</v>
      </c>
      <c r="G6" s="151" t="s">
        <v>29</v>
      </c>
      <c r="H6" s="154" t="s">
        <v>30</v>
      </c>
      <c r="I6" s="154" t="s">
        <v>91</v>
      </c>
      <c r="J6" s="154" t="s">
        <v>31</v>
      </c>
      <c r="K6" s="154" t="s">
        <v>92</v>
      </c>
      <c r="L6" s="154" t="s">
        <v>93</v>
      </c>
      <c r="M6" s="154" t="s">
        <v>94</v>
      </c>
      <c r="N6" s="154" t="s">
        <v>95</v>
      </c>
      <c r="O6" s="154" t="s">
        <v>96</v>
      </c>
      <c r="P6" s="154" t="s">
        <v>97</v>
      </c>
      <c r="Q6" s="154" t="s">
        <v>98</v>
      </c>
      <c r="R6" s="154" t="s">
        <v>99</v>
      </c>
      <c r="S6" s="154" t="s">
        <v>100</v>
      </c>
      <c r="T6" s="154" t="s">
        <v>101</v>
      </c>
      <c r="U6" s="154" t="s">
        <v>102</v>
      </c>
      <c r="V6" s="154" t="s">
        <v>103</v>
      </c>
      <c r="W6" s="154" t="s">
        <v>104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68" t="s">
        <v>105</v>
      </c>
      <c r="B8" s="169" t="s">
        <v>61</v>
      </c>
      <c r="C8" s="190" t="s">
        <v>62</v>
      </c>
      <c r="D8" s="170"/>
      <c r="E8" s="171"/>
      <c r="F8" s="172"/>
      <c r="G8" s="172">
        <f>SUMIF(AG9:AG67,"&lt;&gt;NOR",G9:G67)</f>
        <v>0</v>
      </c>
      <c r="H8" s="172"/>
      <c r="I8" s="172">
        <f>SUM(I9:I67)</f>
        <v>0</v>
      </c>
      <c r="J8" s="172"/>
      <c r="K8" s="172">
        <f>SUM(K9:K67)</f>
        <v>0</v>
      </c>
      <c r="L8" s="172"/>
      <c r="M8" s="172">
        <f>SUM(M9:M67)</f>
        <v>0</v>
      </c>
      <c r="N8" s="172"/>
      <c r="O8" s="172">
        <f>SUM(O9:O67)</f>
        <v>31.92</v>
      </c>
      <c r="P8" s="172"/>
      <c r="Q8" s="172">
        <f>SUM(Q9:Q67)</f>
        <v>1.52</v>
      </c>
      <c r="R8" s="172"/>
      <c r="S8" s="172"/>
      <c r="T8" s="173"/>
      <c r="U8" s="167"/>
      <c r="V8" s="167">
        <f>SUM(V9:V67)</f>
        <v>20.14</v>
      </c>
      <c r="W8" s="167"/>
      <c r="AG8" t="s">
        <v>106</v>
      </c>
    </row>
    <row r="9" spans="1:60" outlineLevel="1" x14ac:dyDescent="0.2">
      <c r="A9" s="174">
        <v>1</v>
      </c>
      <c r="B9" s="175" t="s">
        <v>107</v>
      </c>
      <c r="C9" s="191" t="s">
        <v>108</v>
      </c>
      <c r="D9" s="176" t="s">
        <v>109</v>
      </c>
      <c r="E9" s="177">
        <v>26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110</v>
      </c>
      <c r="S9" s="179" t="s">
        <v>111</v>
      </c>
      <c r="T9" s="180" t="s">
        <v>111</v>
      </c>
      <c r="U9" s="164">
        <v>0.17200000000000001</v>
      </c>
      <c r="V9" s="164">
        <f>ROUND(E9*U9,2)</f>
        <v>4.47</v>
      </c>
      <c r="W9" s="164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112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ht="22.5" outlineLevel="1" x14ac:dyDescent="0.2">
      <c r="A10" s="162"/>
      <c r="B10" s="163"/>
      <c r="C10" s="247" t="s">
        <v>113</v>
      </c>
      <c r="D10" s="248"/>
      <c r="E10" s="248"/>
      <c r="F10" s="248"/>
      <c r="G10" s="248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114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81" t="str">
        <f>C10</f>
        <v>s odstraněním kořenů a s případným nutným odklizením křovin a stromů na hromady na vzdálenost do 50 m nebo s naložením na dopravní prostředek, do sklonu terénu 1 : 5,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62"/>
      <c r="B11" s="163"/>
      <c r="C11" s="192" t="s">
        <v>115</v>
      </c>
      <c r="D11" s="165"/>
      <c r="E11" s="166">
        <v>16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116</v>
      </c>
      <c r="AH11" s="155">
        <v>0</v>
      </c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162"/>
      <c r="B12" s="163"/>
      <c r="C12" s="192" t="s">
        <v>117</v>
      </c>
      <c r="D12" s="165"/>
      <c r="E12" s="166">
        <v>8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116</v>
      </c>
      <c r="AH12" s="155">
        <v>0</v>
      </c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62"/>
      <c r="B13" s="163"/>
      <c r="C13" s="192" t="s">
        <v>118</v>
      </c>
      <c r="D13" s="165"/>
      <c r="E13" s="166">
        <v>2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116</v>
      </c>
      <c r="AH13" s="155">
        <v>0</v>
      </c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ht="22.5" outlineLevel="1" x14ac:dyDescent="0.2">
      <c r="A14" s="174">
        <v>2</v>
      </c>
      <c r="B14" s="175" t="s">
        <v>119</v>
      </c>
      <c r="C14" s="191" t="s">
        <v>120</v>
      </c>
      <c r="D14" s="176" t="s">
        <v>121</v>
      </c>
      <c r="E14" s="177">
        <v>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 t="s">
        <v>110</v>
      </c>
      <c r="S14" s="179" t="s">
        <v>111</v>
      </c>
      <c r="T14" s="180" t="s">
        <v>111</v>
      </c>
      <c r="U14" s="164">
        <v>0.88</v>
      </c>
      <c r="V14" s="164">
        <f>ROUND(E14*U14,2)</f>
        <v>1.76</v>
      </c>
      <c r="W14" s="164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112</v>
      </c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ht="22.5" outlineLevel="1" x14ac:dyDescent="0.2">
      <c r="A15" s="162"/>
      <c r="B15" s="163"/>
      <c r="C15" s="247" t="s">
        <v>122</v>
      </c>
      <c r="D15" s="248"/>
      <c r="E15" s="248"/>
      <c r="F15" s="248"/>
      <c r="G15" s="248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114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81" t="str">
        <f>C15</f>
        <v>s odřezáním kmene a odvětvením, včetně případného odklizení kmene a větví na oddělené hromady na vzdálenost do 50 m nebo s naložením na dopravní prostředek,</v>
      </c>
      <c r="BB15" s="155"/>
      <c r="BC15" s="155"/>
      <c r="BD15" s="155"/>
      <c r="BE15" s="155"/>
      <c r="BF15" s="155"/>
      <c r="BG15" s="155"/>
      <c r="BH15" s="155"/>
    </row>
    <row r="16" spans="1:60" ht="22.5" outlineLevel="1" x14ac:dyDescent="0.2">
      <c r="A16" s="174">
        <v>3</v>
      </c>
      <c r="B16" s="175" t="s">
        <v>123</v>
      </c>
      <c r="C16" s="191" t="s">
        <v>124</v>
      </c>
      <c r="D16" s="176" t="s">
        <v>121</v>
      </c>
      <c r="E16" s="177">
        <v>2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5.0000000000000002E-5</v>
      </c>
      <c r="O16" s="179">
        <f>ROUND(E16*N16,2)</f>
        <v>0</v>
      </c>
      <c r="P16" s="179">
        <v>0</v>
      </c>
      <c r="Q16" s="179">
        <f>ROUND(E16*P16,2)</f>
        <v>0</v>
      </c>
      <c r="R16" s="179" t="s">
        <v>110</v>
      </c>
      <c r="S16" s="179" t="s">
        <v>111</v>
      </c>
      <c r="T16" s="180" t="s">
        <v>111</v>
      </c>
      <c r="U16" s="164">
        <v>1.655</v>
      </c>
      <c r="V16" s="164">
        <f>ROUND(E16*U16,2)</f>
        <v>3.31</v>
      </c>
      <c r="W16" s="164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112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ht="22.5" outlineLevel="1" x14ac:dyDescent="0.2">
      <c r="A17" s="162"/>
      <c r="B17" s="163"/>
      <c r="C17" s="247" t="s">
        <v>125</v>
      </c>
      <c r="D17" s="248"/>
      <c r="E17" s="248"/>
      <c r="F17" s="248"/>
      <c r="G17" s="248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114</v>
      </c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81" t="str">
        <f>C17</f>
        <v>s jejich vykopáním nebo vytrháním, s přesekáním kořenů a s případným nutným přemístěním pařezů na hromady do vzdálenosti do 50 m nebo s naložením na dopravní prostředek,</v>
      </c>
      <c r="BB17" s="155"/>
      <c r="BC17" s="155"/>
      <c r="BD17" s="155"/>
      <c r="BE17" s="155"/>
      <c r="BF17" s="155"/>
      <c r="BG17" s="155"/>
      <c r="BH17" s="155"/>
    </row>
    <row r="18" spans="1:60" ht="22.5" outlineLevel="1" x14ac:dyDescent="0.2">
      <c r="A18" s="174">
        <v>4</v>
      </c>
      <c r="B18" s="175" t="s">
        <v>126</v>
      </c>
      <c r="C18" s="191" t="s">
        <v>127</v>
      </c>
      <c r="D18" s="176" t="s">
        <v>109</v>
      </c>
      <c r="E18" s="177">
        <v>11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0.13800000000000001</v>
      </c>
      <c r="Q18" s="179">
        <f>ROUND(E18*P18,2)</f>
        <v>1.52</v>
      </c>
      <c r="R18" s="179" t="s">
        <v>128</v>
      </c>
      <c r="S18" s="179" t="s">
        <v>111</v>
      </c>
      <c r="T18" s="180" t="s">
        <v>111</v>
      </c>
      <c r="U18" s="164">
        <v>0.16</v>
      </c>
      <c r="V18" s="164">
        <f>ROUND(E18*U18,2)</f>
        <v>1.76</v>
      </c>
      <c r="W18" s="164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112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62"/>
      <c r="B19" s="163"/>
      <c r="C19" s="247" t="s">
        <v>129</v>
      </c>
      <c r="D19" s="248"/>
      <c r="E19" s="248"/>
      <c r="F19" s="248"/>
      <c r="G19" s="248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114</v>
      </c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162"/>
      <c r="B20" s="163"/>
      <c r="C20" s="192" t="s">
        <v>130</v>
      </c>
      <c r="D20" s="165"/>
      <c r="E20" s="166">
        <v>11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55"/>
      <c r="Y20" s="155"/>
      <c r="Z20" s="155"/>
      <c r="AA20" s="155"/>
      <c r="AB20" s="155"/>
      <c r="AC20" s="155"/>
      <c r="AD20" s="155"/>
      <c r="AE20" s="155"/>
      <c r="AF20" s="155"/>
      <c r="AG20" s="155" t="s">
        <v>116</v>
      </c>
      <c r="AH20" s="155">
        <v>0</v>
      </c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ht="22.5" outlineLevel="1" x14ac:dyDescent="0.2">
      <c r="A21" s="174">
        <v>5</v>
      </c>
      <c r="B21" s="175" t="s">
        <v>131</v>
      </c>
      <c r="C21" s="191" t="s">
        <v>132</v>
      </c>
      <c r="D21" s="176" t="s">
        <v>133</v>
      </c>
      <c r="E21" s="177">
        <v>19.116020000000002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79" t="s">
        <v>110</v>
      </c>
      <c r="S21" s="179" t="s">
        <v>111</v>
      </c>
      <c r="T21" s="180" t="s">
        <v>111</v>
      </c>
      <c r="U21" s="164">
        <v>0.13200000000000001</v>
      </c>
      <c r="V21" s="164">
        <f>ROUND(E21*U21,2)</f>
        <v>2.52</v>
      </c>
      <c r="W21" s="164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112</v>
      </c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62"/>
      <c r="B22" s="163"/>
      <c r="C22" s="247" t="s">
        <v>134</v>
      </c>
      <c r="D22" s="248"/>
      <c r="E22" s="248"/>
      <c r="F22" s="248"/>
      <c r="G22" s="248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114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62"/>
      <c r="B23" s="163"/>
      <c r="C23" s="256" t="s">
        <v>135</v>
      </c>
      <c r="D23" s="257"/>
      <c r="E23" s="257"/>
      <c r="F23" s="257"/>
      <c r="G23" s="257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136</v>
      </c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62"/>
      <c r="B24" s="163"/>
      <c r="C24" s="192" t="s">
        <v>137</v>
      </c>
      <c r="D24" s="165"/>
      <c r="E24" s="166">
        <v>13.77716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116</v>
      </c>
      <c r="AH24" s="155">
        <v>0</v>
      </c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62"/>
      <c r="B25" s="163"/>
      <c r="C25" s="192" t="s">
        <v>138</v>
      </c>
      <c r="D25" s="165"/>
      <c r="E25" s="166">
        <v>2.2377600000000002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116</v>
      </c>
      <c r="AH25" s="155">
        <v>0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162"/>
      <c r="B26" s="163"/>
      <c r="C26" s="192" t="s">
        <v>139</v>
      </c>
      <c r="D26" s="165"/>
      <c r="E26" s="166">
        <v>1.6500000000000001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116</v>
      </c>
      <c r="AH26" s="155">
        <v>0</v>
      </c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62"/>
      <c r="B27" s="163"/>
      <c r="C27" s="192" t="s">
        <v>140</v>
      </c>
      <c r="D27" s="165"/>
      <c r="E27" s="166">
        <v>0.47610000000000002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116</v>
      </c>
      <c r="AH27" s="155">
        <v>0</v>
      </c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62"/>
      <c r="B28" s="163"/>
      <c r="C28" s="192" t="s">
        <v>141</v>
      </c>
      <c r="D28" s="165"/>
      <c r="E28" s="166">
        <v>0.30000000000000004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116</v>
      </c>
      <c r="AH28" s="155">
        <v>0</v>
      </c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62"/>
      <c r="B29" s="163"/>
      <c r="C29" s="192" t="s">
        <v>142</v>
      </c>
      <c r="D29" s="165"/>
      <c r="E29" s="166">
        <v>0.67500000000000004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116</v>
      </c>
      <c r="AH29" s="155">
        <v>0</v>
      </c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174">
        <v>6</v>
      </c>
      <c r="B30" s="175" t="s">
        <v>143</v>
      </c>
      <c r="C30" s="191" t="s">
        <v>144</v>
      </c>
      <c r="D30" s="176" t="s">
        <v>121</v>
      </c>
      <c r="E30" s="177">
        <v>2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 t="s">
        <v>110</v>
      </c>
      <c r="S30" s="179" t="s">
        <v>111</v>
      </c>
      <c r="T30" s="180" t="s">
        <v>111</v>
      </c>
      <c r="U30" s="164">
        <v>0.7420000000000001</v>
      </c>
      <c r="V30" s="164">
        <f>ROUND(E30*U30,2)</f>
        <v>1.48</v>
      </c>
      <c r="W30" s="164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112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62"/>
      <c r="B31" s="163"/>
      <c r="C31" s="247" t="s">
        <v>145</v>
      </c>
      <c r="D31" s="248"/>
      <c r="E31" s="248"/>
      <c r="F31" s="248"/>
      <c r="G31" s="248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114</v>
      </c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174">
        <v>7</v>
      </c>
      <c r="B32" s="175" t="s">
        <v>146</v>
      </c>
      <c r="C32" s="191" t="s">
        <v>147</v>
      </c>
      <c r="D32" s="176" t="s">
        <v>109</v>
      </c>
      <c r="E32" s="177">
        <v>127.44013000000001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9">
        <v>0</v>
      </c>
      <c r="O32" s="179">
        <f>ROUND(E32*N32,2)</f>
        <v>0</v>
      </c>
      <c r="P32" s="179">
        <v>0</v>
      </c>
      <c r="Q32" s="179">
        <f>ROUND(E32*P32,2)</f>
        <v>0</v>
      </c>
      <c r="R32" s="179" t="s">
        <v>148</v>
      </c>
      <c r="S32" s="179" t="s">
        <v>111</v>
      </c>
      <c r="T32" s="180" t="s">
        <v>111</v>
      </c>
      <c r="U32" s="164">
        <v>2.1000000000000001E-2</v>
      </c>
      <c r="V32" s="164">
        <f>ROUND(E32*U32,2)</f>
        <v>2.68</v>
      </c>
      <c r="W32" s="164"/>
      <c r="X32" s="155"/>
      <c r="Y32" s="155"/>
      <c r="Z32" s="155"/>
      <c r="AA32" s="155"/>
      <c r="AB32" s="155"/>
      <c r="AC32" s="155"/>
      <c r="AD32" s="155"/>
      <c r="AE32" s="155"/>
      <c r="AF32" s="155"/>
      <c r="AG32" s="155" t="s">
        <v>112</v>
      </c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162"/>
      <c r="B33" s="163"/>
      <c r="C33" s="247" t="s">
        <v>149</v>
      </c>
      <c r="D33" s="248"/>
      <c r="E33" s="248"/>
      <c r="F33" s="248"/>
      <c r="G33" s="248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114</v>
      </c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162"/>
      <c r="B34" s="163"/>
      <c r="C34" s="192" t="s">
        <v>150</v>
      </c>
      <c r="D34" s="165"/>
      <c r="E34" s="166">
        <v>91.847700000000003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116</v>
      </c>
      <c r="AH34" s="155">
        <v>0</v>
      </c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162"/>
      <c r="B35" s="163"/>
      <c r="C35" s="192" t="s">
        <v>130</v>
      </c>
      <c r="D35" s="165"/>
      <c r="E35" s="166">
        <v>11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116</v>
      </c>
      <c r="AH35" s="155">
        <v>0</v>
      </c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162"/>
      <c r="B36" s="163"/>
      <c r="C36" s="192" t="s">
        <v>151</v>
      </c>
      <c r="D36" s="165"/>
      <c r="E36" s="166">
        <v>3.1740000000000004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116</v>
      </c>
      <c r="AH36" s="155">
        <v>0</v>
      </c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162"/>
      <c r="B37" s="163"/>
      <c r="C37" s="192" t="s">
        <v>152</v>
      </c>
      <c r="D37" s="165"/>
      <c r="E37" s="166">
        <v>2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116</v>
      </c>
      <c r="AH37" s="155">
        <v>0</v>
      </c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62"/>
      <c r="B38" s="163"/>
      <c r="C38" s="192" t="s">
        <v>153</v>
      </c>
      <c r="D38" s="165"/>
      <c r="E38" s="166">
        <v>4.5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116</v>
      </c>
      <c r="AH38" s="155">
        <v>0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162"/>
      <c r="B39" s="163"/>
      <c r="C39" s="192" t="s">
        <v>154</v>
      </c>
      <c r="D39" s="165"/>
      <c r="E39" s="166">
        <v>14.918430000000001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116</v>
      </c>
      <c r="AH39" s="155">
        <v>0</v>
      </c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74">
        <v>8</v>
      </c>
      <c r="B40" s="175" t="s">
        <v>155</v>
      </c>
      <c r="C40" s="191" t="s">
        <v>156</v>
      </c>
      <c r="D40" s="176" t="s">
        <v>109</v>
      </c>
      <c r="E40" s="177">
        <v>127.44013000000001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 t="s">
        <v>148</v>
      </c>
      <c r="S40" s="179" t="s">
        <v>111</v>
      </c>
      <c r="T40" s="180" t="s">
        <v>111</v>
      </c>
      <c r="U40" s="164">
        <v>1.5000000000000001E-2</v>
      </c>
      <c r="V40" s="164">
        <f>ROUND(E40*U40,2)</f>
        <v>1.91</v>
      </c>
      <c r="W40" s="164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112</v>
      </c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62"/>
      <c r="B41" s="163"/>
      <c r="C41" s="192" t="s">
        <v>150</v>
      </c>
      <c r="D41" s="165"/>
      <c r="E41" s="166">
        <v>91.847700000000003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116</v>
      </c>
      <c r="AH41" s="155">
        <v>0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62"/>
      <c r="B42" s="163"/>
      <c r="C42" s="192" t="s">
        <v>130</v>
      </c>
      <c r="D42" s="165"/>
      <c r="E42" s="166">
        <v>11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116</v>
      </c>
      <c r="AH42" s="155">
        <v>0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162"/>
      <c r="B43" s="163"/>
      <c r="C43" s="192" t="s">
        <v>151</v>
      </c>
      <c r="D43" s="165"/>
      <c r="E43" s="166">
        <v>3.1740000000000004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116</v>
      </c>
      <c r="AH43" s="155">
        <v>0</v>
      </c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192" t="s">
        <v>152</v>
      </c>
      <c r="D44" s="165"/>
      <c r="E44" s="166">
        <v>2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116</v>
      </c>
      <c r="AH44" s="155">
        <v>0</v>
      </c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62"/>
      <c r="B45" s="163"/>
      <c r="C45" s="192" t="s">
        <v>153</v>
      </c>
      <c r="D45" s="165"/>
      <c r="E45" s="166">
        <v>4.5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116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162"/>
      <c r="B46" s="163"/>
      <c r="C46" s="192" t="s">
        <v>154</v>
      </c>
      <c r="D46" s="165"/>
      <c r="E46" s="166">
        <v>14.918430000000001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116</v>
      </c>
      <c r="AH46" s="155">
        <v>0</v>
      </c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174">
        <v>9</v>
      </c>
      <c r="B47" s="175" t="s">
        <v>157</v>
      </c>
      <c r="C47" s="191" t="s">
        <v>158</v>
      </c>
      <c r="D47" s="176" t="s">
        <v>109</v>
      </c>
      <c r="E47" s="177">
        <v>127.44013000000001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79" t="s">
        <v>148</v>
      </c>
      <c r="S47" s="179" t="s">
        <v>111</v>
      </c>
      <c r="T47" s="180" t="s">
        <v>111</v>
      </c>
      <c r="U47" s="164">
        <v>2E-3</v>
      </c>
      <c r="V47" s="164">
        <f>ROUND(E47*U47,2)</f>
        <v>0.25</v>
      </c>
      <c r="W47" s="164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112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162"/>
      <c r="B48" s="163"/>
      <c r="C48" s="192" t="s">
        <v>150</v>
      </c>
      <c r="D48" s="165"/>
      <c r="E48" s="166">
        <v>91.847700000000003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116</v>
      </c>
      <c r="AH48" s="155">
        <v>0</v>
      </c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162"/>
      <c r="B49" s="163"/>
      <c r="C49" s="192" t="s">
        <v>130</v>
      </c>
      <c r="D49" s="165"/>
      <c r="E49" s="166">
        <v>11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116</v>
      </c>
      <c r="AH49" s="155">
        <v>0</v>
      </c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62"/>
      <c r="B50" s="163"/>
      <c r="C50" s="192" t="s">
        <v>151</v>
      </c>
      <c r="D50" s="165"/>
      <c r="E50" s="166">
        <v>3.1740000000000004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116</v>
      </c>
      <c r="AH50" s="155">
        <v>0</v>
      </c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162"/>
      <c r="B51" s="163"/>
      <c r="C51" s="192" t="s">
        <v>152</v>
      </c>
      <c r="D51" s="165"/>
      <c r="E51" s="166">
        <v>2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55"/>
      <c r="Y51" s="155"/>
      <c r="Z51" s="155"/>
      <c r="AA51" s="155"/>
      <c r="AB51" s="155"/>
      <c r="AC51" s="155"/>
      <c r="AD51" s="155"/>
      <c r="AE51" s="155"/>
      <c r="AF51" s="155"/>
      <c r="AG51" s="155" t="s">
        <v>116</v>
      </c>
      <c r="AH51" s="155">
        <v>0</v>
      </c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162"/>
      <c r="B52" s="163"/>
      <c r="C52" s="192" t="s">
        <v>153</v>
      </c>
      <c r="D52" s="165"/>
      <c r="E52" s="166">
        <v>4.5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116</v>
      </c>
      <c r="AH52" s="155">
        <v>0</v>
      </c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2" t="s">
        <v>154</v>
      </c>
      <c r="D53" s="165"/>
      <c r="E53" s="166">
        <v>14.918430000000001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116</v>
      </c>
      <c r="AH53" s="155">
        <v>0</v>
      </c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174">
        <v>10</v>
      </c>
      <c r="B54" s="175" t="s">
        <v>159</v>
      </c>
      <c r="C54" s="191" t="s">
        <v>160</v>
      </c>
      <c r="D54" s="176" t="s">
        <v>161</v>
      </c>
      <c r="E54" s="177">
        <v>3.1860000000000004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9">
        <v>1E-3</v>
      </c>
      <c r="O54" s="179">
        <f>ROUND(E54*N54,2)</f>
        <v>0</v>
      </c>
      <c r="P54" s="179">
        <v>0</v>
      </c>
      <c r="Q54" s="179">
        <f>ROUND(E54*P54,2)</f>
        <v>0</v>
      </c>
      <c r="R54" s="179" t="s">
        <v>162</v>
      </c>
      <c r="S54" s="179" t="s">
        <v>111</v>
      </c>
      <c r="T54" s="180" t="s">
        <v>111</v>
      </c>
      <c r="U54" s="164">
        <v>0</v>
      </c>
      <c r="V54" s="164">
        <f>ROUND(E54*U54,2)</f>
        <v>0</v>
      </c>
      <c r="W54" s="164"/>
      <c r="X54" s="155"/>
      <c r="Y54" s="155"/>
      <c r="Z54" s="155"/>
      <c r="AA54" s="155"/>
      <c r="AB54" s="155"/>
      <c r="AC54" s="155"/>
      <c r="AD54" s="155"/>
      <c r="AE54" s="155"/>
      <c r="AF54" s="155"/>
      <c r="AG54" s="155" t="s">
        <v>163</v>
      </c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162"/>
      <c r="B55" s="163"/>
      <c r="C55" s="192" t="s">
        <v>164</v>
      </c>
      <c r="D55" s="165"/>
      <c r="E55" s="166">
        <v>2.2961900000000002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116</v>
      </c>
      <c r="AH55" s="155">
        <v>0</v>
      </c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62"/>
      <c r="B56" s="163"/>
      <c r="C56" s="192" t="s">
        <v>165</v>
      </c>
      <c r="D56" s="165"/>
      <c r="E56" s="166">
        <v>0.27500000000000002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116</v>
      </c>
      <c r="AH56" s="155">
        <v>0</v>
      </c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62"/>
      <c r="B57" s="163"/>
      <c r="C57" s="192" t="s">
        <v>166</v>
      </c>
      <c r="D57" s="165"/>
      <c r="E57" s="166">
        <v>7.9350000000000004E-2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116</v>
      </c>
      <c r="AH57" s="155">
        <v>0</v>
      </c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162"/>
      <c r="B58" s="163"/>
      <c r="C58" s="192" t="s">
        <v>167</v>
      </c>
      <c r="D58" s="165"/>
      <c r="E58" s="166">
        <v>0.05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116</v>
      </c>
      <c r="AH58" s="155">
        <v>0</v>
      </c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162"/>
      <c r="B59" s="163"/>
      <c r="C59" s="192" t="s">
        <v>168</v>
      </c>
      <c r="D59" s="165"/>
      <c r="E59" s="166">
        <v>0.1125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116</v>
      </c>
      <c r="AH59" s="155">
        <v>0</v>
      </c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162"/>
      <c r="B60" s="163"/>
      <c r="C60" s="192" t="s">
        <v>169</v>
      </c>
      <c r="D60" s="165"/>
      <c r="E60" s="166">
        <v>0.37296000000000001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116</v>
      </c>
      <c r="AH60" s="155">
        <v>0</v>
      </c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174">
        <v>11</v>
      </c>
      <c r="B61" s="175" t="s">
        <v>170</v>
      </c>
      <c r="C61" s="191" t="s">
        <v>171</v>
      </c>
      <c r="D61" s="176" t="s">
        <v>133</v>
      </c>
      <c r="E61" s="177">
        <v>19.116020000000002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1.6700000000000002</v>
      </c>
      <c r="O61" s="179">
        <f>ROUND(E61*N61,2)</f>
        <v>31.92</v>
      </c>
      <c r="P61" s="179">
        <v>0</v>
      </c>
      <c r="Q61" s="179">
        <f>ROUND(E61*P61,2)</f>
        <v>0</v>
      </c>
      <c r="R61" s="179" t="s">
        <v>162</v>
      </c>
      <c r="S61" s="179" t="s">
        <v>111</v>
      </c>
      <c r="T61" s="180" t="s">
        <v>111</v>
      </c>
      <c r="U61" s="164">
        <v>0</v>
      </c>
      <c r="V61" s="164">
        <f>ROUND(E61*U61,2)</f>
        <v>0</v>
      </c>
      <c r="W61" s="164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163</v>
      </c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62"/>
      <c r="B62" s="163"/>
      <c r="C62" s="192" t="s">
        <v>139</v>
      </c>
      <c r="D62" s="165"/>
      <c r="E62" s="166">
        <v>1.6500000000000001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116</v>
      </c>
      <c r="AH62" s="155">
        <v>0</v>
      </c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62"/>
      <c r="B63" s="163"/>
      <c r="C63" s="192" t="s">
        <v>140</v>
      </c>
      <c r="D63" s="165"/>
      <c r="E63" s="166">
        <v>0.47610000000000002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116</v>
      </c>
      <c r="AH63" s="155">
        <v>0</v>
      </c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162"/>
      <c r="B64" s="163"/>
      <c r="C64" s="192" t="s">
        <v>141</v>
      </c>
      <c r="D64" s="165"/>
      <c r="E64" s="166">
        <v>0.30000000000000004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116</v>
      </c>
      <c r="AH64" s="155">
        <v>0</v>
      </c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162"/>
      <c r="B65" s="163"/>
      <c r="C65" s="192" t="s">
        <v>142</v>
      </c>
      <c r="D65" s="165"/>
      <c r="E65" s="166">
        <v>0.67500000000000004</v>
      </c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116</v>
      </c>
      <c r="AH65" s="155">
        <v>0</v>
      </c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162"/>
      <c r="B66" s="163"/>
      <c r="C66" s="192" t="s">
        <v>137</v>
      </c>
      <c r="D66" s="165"/>
      <c r="E66" s="166">
        <v>13.77716</v>
      </c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55"/>
      <c r="Y66" s="155"/>
      <c r="Z66" s="155"/>
      <c r="AA66" s="155"/>
      <c r="AB66" s="155"/>
      <c r="AC66" s="155"/>
      <c r="AD66" s="155"/>
      <c r="AE66" s="155"/>
      <c r="AF66" s="155"/>
      <c r="AG66" s="155" t="s">
        <v>116</v>
      </c>
      <c r="AH66" s="155">
        <v>0</v>
      </c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162"/>
      <c r="B67" s="163"/>
      <c r="C67" s="192" t="s">
        <v>138</v>
      </c>
      <c r="D67" s="165"/>
      <c r="E67" s="166">
        <v>2.2377600000000002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116</v>
      </c>
      <c r="AH67" s="155">
        <v>0</v>
      </c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x14ac:dyDescent="0.2">
      <c r="A68" s="168" t="s">
        <v>105</v>
      </c>
      <c r="B68" s="169" t="s">
        <v>63</v>
      </c>
      <c r="C68" s="190" t="s">
        <v>64</v>
      </c>
      <c r="D68" s="170"/>
      <c r="E68" s="171"/>
      <c r="F68" s="172"/>
      <c r="G68" s="172">
        <f>SUMIF(AG69:AG113,"&lt;&gt;NOR",G69:G113)</f>
        <v>0</v>
      </c>
      <c r="H68" s="172"/>
      <c r="I68" s="172">
        <f>SUM(I69:I113)</f>
        <v>0</v>
      </c>
      <c r="J68" s="172"/>
      <c r="K68" s="172">
        <f>SUM(K69:K113)</f>
        <v>0</v>
      </c>
      <c r="L68" s="172"/>
      <c r="M68" s="172">
        <f>SUM(M69:M113)</f>
        <v>0</v>
      </c>
      <c r="N68" s="172"/>
      <c r="O68" s="172">
        <f>SUM(O69:O113)</f>
        <v>0.08</v>
      </c>
      <c r="P68" s="172"/>
      <c r="Q68" s="172">
        <f>SUM(Q69:Q113)</f>
        <v>12.199999999999998</v>
      </c>
      <c r="R68" s="172"/>
      <c r="S68" s="172"/>
      <c r="T68" s="173"/>
      <c r="U68" s="167"/>
      <c r="V68" s="167">
        <f>SUM(V69:V113)</f>
        <v>90.54</v>
      </c>
      <c r="W68" s="167"/>
      <c r="AG68" t="s">
        <v>106</v>
      </c>
    </row>
    <row r="69" spans="1:60" outlineLevel="1" x14ac:dyDescent="0.2">
      <c r="A69" s="174">
        <v>12</v>
      </c>
      <c r="B69" s="175" t="s">
        <v>172</v>
      </c>
      <c r="C69" s="191" t="s">
        <v>173</v>
      </c>
      <c r="D69" s="176" t="s">
        <v>133</v>
      </c>
      <c r="E69" s="177">
        <v>3.5220000000000002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2.4000000000000004</v>
      </c>
      <c r="Q69" s="179">
        <f>ROUND(E69*P69,2)</f>
        <v>8.4499999999999993</v>
      </c>
      <c r="R69" s="179" t="s">
        <v>174</v>
      </c>
      <c r="S69" s="179" t="s">
        <v>111</v>
      </c>
      <c r="T69" s="180" t="s">
        <v>111</v>
      </c>
      <c r="U69" s="164">
        <v>13.301</v>
      </c>
      <c r="V69" s="164">
        <f>ROUND(E69*U69,2)</f>
        <v>46.85</v>
      </c>
      <c r="W69" s="164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112</v>
      </c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162"/>
      <c r="B70" s="163"/>
      <c r="C70" s="247" t="s">
        <v>175</v>
      </c>
      <c r="D70" s="248"/>
      <c r="E70" s="248"/>
      <c r="F70" s="248"/>
      <c r="G70" s="248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114</v>
      </c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162"/>
      <c r="B71" s="163"/>
      <c r="C71" s="192" t="s">
        <v>176</v>
      </c>
      <c r="D71" s="165"/>
      <c r="E71" s="166">
        <v>1.5870000000000002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116</v>
      </c>
      <c r="AH71" s="155">
        <v>0</v>
      </c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162"/>
      <c r="B72" s="163"/>
      <c r="C72" s="192" t="s">
        <v>141</v>
      </c>
      <c r="D72" s="165"/>
      <c r="E72" s="166">
        <v>0.30000000000000004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116</v>
      </c>
      <c r="AH72" s="155">
        <v>0</v>
      </c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162"/>
      <c r="B73" s="163"/>
      <c r="C73" s="192" t="s">
        <v>142</v>
      </c>
      <c r="D73" s="165"/>
      <c r="E73" s="166">
        <v>0.67500000000000004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116</v>
      </c>
      <c r="AH73" s="155">
        <v>0</v>
      </c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162"/>
      <c r="B74" s="163"/>
      <c r="C74" s="192" t="s">
        <v>177</v>
      </c>
      <c r="D74" s="165"/>
      <c r="E74" s="166">
        <v>0.96000000000000008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116</v>
      </c>
      <c r="AH74" s="155">
        <v>0</v>
      </c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174">
        <v>13</v>
      </c>
      <c r="B75" s="175" t="s">
        <v>178</v>
      </c>
      <c r="C75" s="191" t="s">
        <v>179</v>
      </c>
      <c r="D75" s="176" t="s">
        <v>121</v>
      </c>
      <c r="E75" s="177">
        <v>5.4940500000000005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79" t="s">
        <v>174</v>
      </c>
      <c r="S75" s="179" t="s">
        <v>111</v>
      </c>
      <c r="T75" s="180" t="s">
        <v>111</v>
      </c>
      <c r="U75" s="164">
        <v>3.0000000000000002E-2</v>
      </c>
      <c r="V75" s="164">
        <f>ROUND(E75*U75,2)</f>
        <v>0.16</v>
      </c>
      <c r="W75" s="164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112</v>
      </c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162"/>
      <c r="B76" s="163"/>
      <c r="C76" s="247" t="s">
        <v>180</v>
      </c>
      <c r="D76" s="248"/>
      <c r="E76" s="248"/>
      <c r="F76" s="248"/>
      <c r="G76" s="248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114</v>
      </c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162"/>
      <c r="B77" s="163"/>
      <c r="C77" s="192" t="s">
        <v>181</v>
      </c>
      <c r="D77" s="165"/>
      <c r="E77" s="166">
        <v>0.78320000000000001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116</v>
      </c>
      <c r="AH77" s="155">
        <v>0</v>
      </c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162"/>
      <c r="B78" s="163"/>
      <c r="C78" s="192" t="s">
        <v>182</v>
      </c>
      <c r="D78" s="165"/>
      <c r="E78" s="166">
        <v>0.52200000000000002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116</v>
      </c>
      <c r="AH78" s="155">
        <v>0</v>
      </c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162"/>
      <c r="B79" s="163"/>
      <c r="C79" s="192" t="s">
        <v>183</v>
      </c>
      <c r="D79" s="165"/>
      <c r="E79" s="166">
        <v>1.0516300000000001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116</v>
      </c>
      <c r="AH79" s="155">
        <v>0</v>
      </c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162"/>
      <c r="B80" s="163"/>
      <c r="C80" s="192" t="s">
        <v>184</v>
      </c>
      <c r="D80" s="165"/>
      <c r="E80" s="166">
        <v>1.0398800000000001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116</v>
      </c>
      <c r="AH80" s="155">
        <v>0</v>
      </c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162"/>
      <c r="B81" s="163"/>
      <c r="C81" s="192" t="s">
        <v>185</v>
      </c>
      <c r="D81" s="165"/>
      <c r="E81" s="166">
        <v>0.53400000000000003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116</v>
      </c>
      <c r="AH81" s="155">
        <v>0</v>
      </c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162"/>
      <c r="B82" s="163"/>
      <c r="C82" s="192" t="s">
        <v>185</v>
      </c>
      <c r="D82" s="165"/>
      <c r="E82" s="166">
        <v>0.53400000000000003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116</v>
      </c>
      <c r="AH82" s="155">
        <v>0</v>
      </c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162"/>
      <c r="B83" s="163"/>
      <c r="C83" s="192" t="s">
        <v>186</v>
      </c>
      <c r="D83" s="165"/>
      <c r="E83" s="166">
        <v>1.0293500000000002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116</v>
      </c>
      <c r="AH83" s="155">
        <v>0</v>
      </c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174">
        <v>14</v>
      </c>
      <c r="B84" s="175" t="s">
        <v>187</v>
      </c>
      <c r="C84" s="191" t="s">
        <v>188</v>
      </c>
      <c r="D84" s="176" t="s">
        <v>121</v>
      </c>
      <c r="E84" s="177">
        <v>13.765130000000001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79" t="s">
        <v>174</v>
      </c>
      <c r="S84" s="179" t="s">
        <v>111</v>
      </c>
      <c r="T84" s="180" t="s">
        <v>111</v>
      </c>
      <c r="U84" s="164">
        <v>6.0000000000000005E-2</v>
      </c>
      <c r="V84" s="164">
        <f>ROUND(E84*U84,2)</f>
        <v>0.83</v>
      </c>
      <c r="W84" s="164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112</v>
      </c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162"/>
      <c r="B85" s="163"/>
      <c r="C85" s="247" t="s">
        <v>180</v>
      </c>
      <c r="D85" s="248"/>
      <c r="E85" s="248"/>
      <c r="F85" s="248"/>
      <c r="G85" s="248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114</v>
      </c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162"/>
      <c r="B86" s="163"/>
      <c r="C86" s="192" t="s">
        <v>189</v>
      </c>
      <c r="D86" s="165"/>
      <c r="E86" s="166">
        <v>8.5775000000000006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116</v>
      </c>
      <c r="AH86" s="155">
        <v>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162"/>
      <c r="B87" s="163"/>
      <c r="C87" s="192" t="s">
        <v>190</v>
      </c>
      <c r="D87" s="165"/>
      <c r="E87" s="166">
        <v>3.4662500000000001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116</v>
      </c>
      <c r="AH87" s="155">
        <v>0</v>
      </c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162"/>
      <c r="B88" s="163"/>
      <c r="C88" s="192" t="s">
        <v>191</v>
      </c>
      <c r="D88" s="165"/>
      <c r="E88" s="166">
        <v>1.7213800000000001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116</v>
      </c>
      <c r="AH88" s="155">
        <v>0</v>
      </c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174">
        <v>15</v>
      </c>
      <c r="B89" s="175" t="s">
        <v>192</v>
      </c>
      <c r="C89" s="191" t="s">
        <v>193</v>
      </c>
      <c r="D89" s="176" t="s">
        <v>121</v>
      </c>
      <c r="E89" s="177">
        <v>15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79" t="s">
        <v>174</v>
      </c>
      <c r="S89" s="179" t="s">
        <v>111</v>
      </c>
      <c r="T89" s="180" t="s">
        <v>111</v>
      </c>
      <c r="U89" s="164">
        <v>0.05</v>
      </c>
      <c r="V89" s="164">
        <f>ROUND(E89*U89,2)</f>
        <v>0.75</v>
      </c>
      <c r="W89" s="164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112</v>
      </c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162"/>
      <c r="B90" s="163"/>
      <c r="C90" s="247" t="s">
        <v>180</v>
      </c>
      <c r="D90" s="248"/>
      <c r="E90" s="248"/>
      <c r="F90" s="248"/>
      <c r="G90" s="248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114</v>
      </c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174">
        <v>16</v>
      </c>
      <c r="B91" s="175" t="s">
        <v>194</v>
      </c>
      <c r="C91" s="191" t="s">
        <v>195</v>
      </c>
      <c r="D91" s="176" t="s">
        <v>109</v>
      </c>
      <c r="E91" s="177">
        <v>2.3732000000000002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2.1900000000000001E-3</v>
      </c>
      <c r="O91" s="179">
        <f>ROUND(E91*N91,2)</f>
        <v>0.01</v>
      </c>
      <c r="P91" s="179">
        <v>4.1000000000000002E-2</v>
      </c>
      <c r="Q91" s="179">
        <f>ROUND(E91*P91,2)</f>
        <v>0.1</v>
      </c>
      <c r="R91" s="179" t="s">
        <v>174</v>
      </c>
      <c r="S91" s="179" t="s">
        <v>111</v>
      </c>
      <c r="T91" s="180" t="s">
        <v>111</v>
      </c>
      <c r="U91" s="164">
        <v>0.52</v>
      </c>
      <c r="V91" s="164">
        <f>ROUND(E91*U91,2)</f>
        <v>1.23</v>
      </c>
      <c r="W91" s="164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112</v>
      </c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162"/>
      <c r="B92" s="163"/>
      <c r="C92" s="247" t="s">
        <v>196</v>
      </c>
      <c r="D92" s="248"/>
      <c r="E92" s="248"/>
      <c r="F92" s="248"/>
      <c r="G92" s="248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114</v>
      </c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162"/>
      <c r="B93" s="163"/>
      <c r="C93" s="192" t="s">
        <v>181</v>
      </c>
      <c r="D93" s="165"/>
      <c r="E93" s="166">
        <v>0.78320000000000001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116</v>
      </c>
      <c r="AH93" s="155">
        <v>0</v>
      </c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162"/>
      <c r="B94" s="163"/>
      <c r="C94" s="192" t="s">
        <v>182</v>
      </c>
      <c r="D94" s="165"/>
      <c r="E94" s="166">
        <v>0.52200000000000002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116</v>
      </c>
      <c r="AH94" s="155">
        <v>0</v>
      </c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162"/>
      <c r="B95" s="163"/>
      <c r="C95" s="192" t="s">
        <v>185</v>
      </c>
      <c r="D95" s="165"/>
      <c r="E95" s="166">
        <v>0.53400000000000003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116</v>
      </c>
      <c r="AH95" s="155">
        <v>0</v>
      </c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162"/>
      <c r="B96" s="163"/>
      <c r="C96" s="192" t="s">
        <v>185</v>
      </c>
      <c r="D96" s="165"/>
      <c r="E96" s="166">
        <v>0.53400000000000003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116</v>
      </c>
      <c r="AH96" s="155">
        <v>0</v>
      </c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174">
        <v>17</v>
      </c>
      <c r="B97" s="175" t="s">
        <v>197</v>
      </c>
      <c r="C97" s="191" t="s">
        <v>198</v>
      </c>
      <c r="D97" s="176" t="s">
        <v>109</v>
      </c>
      <c r="E97" s="177">
        <v>16.885980000000004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1E-3</v>
      </c>
      <c r="O97" s="179">
        <f>ROUND(E97*N97,2)</f>
        <v>0.02</v>
      </c>
      <c r="P97" s="179">
        <v>3.1000000000000003E-2</v>
      </c>
      <c r="Q97" s="179">
        <f>ROUND(E97*P97,2)</f>
        <v>0.52</v>
      </c>
      <c r="R97" s="179" t="s">
        <v>174</v>
      </c>
      <c r="S97" s="179" t="s">
        <v>111</v>
      </c>
      <c r="T97" s="180" t="s">
        <v>111</v>
      </c>
      <c r="U97" s="164">
        <v>0.33100000000000002</v>
      </c>
      <c r="V97" s="164">
        <f>ROUND(E97*U97,2)</f>
        <v>5.59</v>
      </c>
      <c r="W97" s="164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112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162"/>
      <c r="B98" s="163"/>
      <c r="C98" s="247" t="s">
        <v>196</v>
      </c>
      <c r="D98" s="248"/>
      <c r="E98" s="248"/>
      <c r="F98" s="248"/>
      <c r="G98" s="248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114</v>
      </c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162"/>
      <c r="B99" s="163"/>
      <c r="C99" s="192" t="s">
        <v>183</v>
      </c>
      <c r="D99" s="165"/>
      <c r="E99" s="166">
        <v>1.0516300000000001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116</v>
      </c>
      <c r="AH99" s="155">
        <v>0</v>
      </c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162"/>
      <c r="B100" s="163"/>
      <c r="C100" s="192" t="s">
        <v>184</v>
      </c>
      <c r="D100" s="165"/>
      <c r="E100" s="166">
        <v>1.0398800000000001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116</v>
      </c>
      <c r="AH100" s="155">
        <v>0</v>
      </c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162"/>
      <c r="B101" s="163"/>
      <c r="C101" s="192" t="s">
        <v>186</v>
      </c>
      <c r="D101" s="165"/>
      <c r="E101" s="166">
        <v>1.0293500000000002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116</v>
      </c>
      <c r="AH101" s="155">
        <v>0</v>
      </c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162"/>
      <c r="B102" s="163"/>
      <c r="C102" s="192" t="s">
        <v>189</v>
      </c>
      <c r="D102" s="165"/>
      <c r="E102" s="166">
        <v>8.5775000000000006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116</v>
      </c>
      <c r="AH102" s="155">
        <v>0</v>
      </c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162"/>
      <c r="B103" s="163"/>
      <c r="C103" s="192" t="s">
        <v>190</v>
      </c>
      <c r="D103" s="165"/>
      <c r="E103" s="166">
        <v>3.4662500000000001</v>
      </c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 t="s">
        <v>116</v>
      </c>
      <c r="AH103" s="155">
        <v>0</v>
      </c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162"/>
      <c r="B104" s="163"/>
      <c r="C104" s="192" t="s">
        <v>191</v>
      </c>
      <c r="D104" s="165"/>
      <c r="E104" s="166">
        <v>1.7213800000000001</v>
      </c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116</v>
      </c>
      <c r="AH104" s="155">
        <v>0</v>
      </c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174">
        <v>18</v>
      </c>
      <c r="B105" s="175" t="s">
        <v>199</v>
      </c>
      <c r="C105" s="191" t="s">
        <v>200</v>
      </c>
      <c r="D105" s="176" t="s">
        <v>121</v>
      </c>
      <c r="E105" s="177">
        <v>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79" t="s">
        <v>174</v>
      </c>
      <c r="S105" s="179" t="s">
        <v>111</v>
      </c>
      <c r="T105" s="180" t="s">
        <v>111</v>
      </c>
      <c r="U105" s="164">
        <v>0.08</v>
      </c>
      <c r="V105" s="164">
        <f>ROUND(E105*U105,2)</f>
        <v>0.4</v>
      </c>
      <c r="W105" s="164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112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162"/>
      <c r="B106" s="163"/>
      <c r="C106" s="247" t="s">
        <v>201</v>
      </c>
      <c r="D106" s="248"/>
      <c r="E106" s="248"/>
      <c r="F106" s="248"/>
      <c r="G106" s="248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114</v>
      </c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ht="33.75" outlineLevel="1" x14ac:dyDescent="0.2">
      <c r="A107" s="174">
        <v>19</v>
      </c>
      <c r="B107" s="175" t="s">
        <v>202</v>
      </c>
      <c r="C107" s="191" t="s">
        <v>203</v>
      </c>
      <c r="D107" s="176" t="s">
        <v>109</v>
      </c>
      <c r="E107" s="177">
        <v>21.812000000000001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6.1000000000000008E-4</v>
      </c>
      <c r="O107" s="179">
        <f>ROUND(E107*N107,2)</f>
        <v>0.01</v>
      </c>
      <c r="P107" s="179">
        <v>3.4000000000000002E-2</v>
      </c>
      <c r="Q107" s="179">
        <f>ROUND(E107*P107,2)</f>
        <v>0.74</v>
      </c>
      <c r="R107" s="179" t="s">
        <v>174</v>
      </c>
      <c r="S107" s="179" t="s">
        <v>111</v>
      </c>
      <c r="T107" s="180" t="s">
        <v>111</v>
      </c>
      <c r="U107" s="164">
        <v>0.27</v>
      </c>
      <c r="V107" s="164">
        <f>ROUND(E107*U107,2)</f>
        <v>5.89</v>
      </c>
      <c r="W107" s="164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112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162"/>
      <c r="B108" s="163"/>
      <c r="C108" s="192" t="s">
        <v>204</v>
      </c>
      <c r="D108" s="165"/>
      <c r="E108" s="166">
        <v>21.812000000000001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116</v>
      </c>
      <c r="AH108" s="155">
        <v>0</v>
      </c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ht="33.75" outlineLevel="1" x14ac:dyDescent="0.2">
      <c r="A109" s="174">
        <v>20</v>
      </c>
      <c r="B109" s="175" t="s">
        <v>205</v>
      </c>
      <c r="C109" s="191" t="s">
        <v>206</v>
      </c>
      <c r="D109" s="176" t="s">
        <v>109</v>
      </c>
      <c r="E109" s="177">
        <v>23.246000000000002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9">
        <v>1.17E-3</v>
      </c>
      <c r="O109" s="179">
        <f>ROUND(E109*N109,2)</f>
        <v>0.03</v>
      </c>
      <c r="P109" s="179">
        <v>7.6000000000000012E-2</v>
      </c>
      <c r="Q109" s="179">
        <f>ROUND(E109*P109,2)</f>
        <v>1.77</v>
      </c>
      <c r="R109" s="179" t="s">
        <v>174</v>
      </c>
      <c r="S109" s="179" t="s">
        <v>111</v>
      </c>
      <c r="T109" s="180" t="s">
        <v>111</v>
      </c>
      <c r="U109" s="164">
        <v>0.93900000000000006</v>
      </c>
      <c r="V109" s="164">
        <f>ROUND(E109*U109,2)</f>
        <v>21.83</v>
      </c>
      <c r="W109" s="164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112</v>
      </c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162"/>
      <c r="B110" s="163"/>
      <c r="C110" s="192" t="s">
        <v>207</v>
      </c>
      <c r="D110" s="165"/>
      <c r="E110" s="166">
        <v>17.336000000000002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116</v>
      </c>
      <c r="AH110" s="155">
        <v>0</v>
      </c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162"/>
      <c r="B111" s="163"/>
      <c r="C111" s="192" t="s">
        <v>208</v>
      </c>
      <c r="D111" s="165"/>
      <c r="E111" s="166">
        <v>5.91</v>
      </c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116</v>
      </c>
      <c r="AH111" s="155">
        <v>0</v>
      </c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ht="33.75" outlineLevel="1" x14ac:dyDescent="0.2">
      <c r="A112" s="174">
        <v>21</v>
      </c>
      <c r="B112" s="175" t="s">
        <v>209</v>
      </c>
      <c r="C112" s="191" t="s">
        <v>210</v>
      </c>
      <c r="D112" s="176" t="s">
        <v>109</v>
      </c>
      <c r="E112" s="177">
        <v>9.7680000000000007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1E-3</v>
      </c>
      <c r="O112" s="179">
        <f>ROUND(E112*N112,2)</f>
        <v>0.01</v>
      </c>
      <c r="P112" s="179">
        <v>6.3E-2</v>
      </c>
      <c r="Q112" s="179">
        <f>ROUND(E112*P112,2)</f>
        <v>0.62</v>
      </c>
      <c r="R112" s="179" t="s">
        <v>174</v>
      </c>
      <c r="S112" s="179" t="s">
        <v>111</v>
      </c>
      <c r="T112" s="180" t="s">
        <v>111</v>
      </c>
      <c r="U112" s="164">
        <v>0.71800000000000008</v>
      </c>
      <c r="V112" s="164">
        <f>ROUND(E112*U112,2)</f>
        <v>7.01</v>
      </c>
      <c r="W112" s="164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112</v>
      </c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162"/>
      <c r="B113" s="163"/>
      <c r="C113" s="192" t="s">
        <v>211</v>
      </c>
      <c r="D113" s="165"/>
      <c r="E113" s="166">
        <v>9.7680000000000007</v>
      </c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116</v>
      </c>
      <c r="AH113" s="155">
        <v>0</v>
      </c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x14ac:dyDescent="0.2">
      <c r="A114" s="168" t="s">
        <v>105</v>
      </c>
      <c r="B114" s="169" t="s">
        <v>65</v>
      </c>
      <c r="C114" s="190" t="s">
        <v>66</v>
      </c>
      <c r="D114" s="170"/>
      <c r="E114" s="171"/>
      <c r="F114" s="172"/>
      <c r="G114" s="172">
        <f>SUMIF(AG115:AG118,"&lt;&gt;NOR",G115:G118)</f>
        <v>0</v>
      </c>
      <c r="H114" s="172"/>
      <c r="I114" s="172">
        <f>SUM(I115:I118)</f>
        <v>0</v>
      </c>
      <c r="J114" s="172"/>
      <c r="K114" s="172">
        <f>SUM(K115:K118)</f>
        <v>0</v>
      </c>
      <c r="L114" s="172"/>
      <c r="M114" s="172">
        <f>SUM(M115:M118)</f>
        <v>0</v>
      </c>
      <c r="N114" s="172"/>
      <c r="O114" s="172">
        <f>SUM(O115:O118)</f>
        <v>0.67</v>
      </c>
      <c r="P114" s="172"/>
      <c r="Q114" s="172">
        <f>SUM(Q115:Q118)</f>
        <v>347.43</v>
      </c>
      <c r="R114" s="172"/>
      <c r="S114" s="172"/>
      <c r="T114" s="173"/>
      <c r="U114" s="167"/>
      <c r="V114" s="167">
        <f>SUM(V115:V118)</f>
        <v>1170.9000000000001</v>
      </c>
      <c r="W114" s="167"/>
      <c r="AG114" t="s">
        <v>106</v>
      </c>
    </row>
    <row r="115" spans="1:60" ht="33.75" outlineLevel="1" x14ac:dyDescent="0.2">
      <c r="A115" s="174">
        <v>22</v>
      </c>
      <c r="B115" s="175" t="s">
        <v>212</v>
      </c>
      <c r="C115" s="191" t="s">
        <v>213</v>
      </c>
      <c r="D115" s="176" t="s">
        <v>133</v>
      </c>
      <c r="E115" s="177">
        <v>739.20600000000002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9">
        <v>9.0000000000000008E-4</v>
      </c>
      <c r="O115" s="179">
        <f>ROUND(E115*N115,2)</f>
        <v>0.67</v>
      </c>
      <c r="P115" s="179">
        <v>0.47000000000000003</v>
      </c>
      <c r="Q115" s="179">
        <f>ROUND(E115*P115,2)</f>
        <v>347.43</v>
      </c>
      <c r="R115" s="179" t="s">
        <v>214</v>
      </c>
      <c r="S115" s="179" t="s">
        <v>111</v>
      </c>
      <c r="T115" s="180" t="s">
        <v>111</v>
      </c>
      <c r="U115" s="164">
        <v>1.5840000000000001</v>
      </c>
      <c r="V115" s="164">
        <f>ROUND(E115*U115,2)</f>
        <v>1170.9000000000001</v>
      </c>
      <c r="W115" s="164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112</v>
      </c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162"/>
      <c r="B116" s="163"/>
      <c r="C116" s="258" t="s">
        <v>215</v>
      </c>
      <c r="D116" s="259"/>
      <c r="E116" s="259"/>
      <c r="F116" s="259"/>
      <c r="G116" s="259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136</v>
      </c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162"/>
      <c r="B117" s="163"/>
      <c r="C117" s="192" t="s">
        <v>216</v>
      </c>
      <c r="D117" s="165"/>
      <c r="E117" s="166">
        <v>648.90400000000011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116</v>
      </c>
      <c r="AH117" s="155">
        <v>0</v>
      </c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162"/>
      <c r="B118" s="163"/>
      <c r="C118" s="192" t="s">
        <v>217</v>
      </c>
      <c r="D118" s="165"/>
      <c r="E118" s="166">
        <v>90.302000000000007</v>
      </c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116</v>
      </c>
      <c r="AH118" s="155">
        <v>0</v>
      </c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x14ac:dyDescent="0.2">
      <c r="A119" s="168" t="s">
        <v>105</v>
      </c>
      <c r="B119" s="169" t="s">
        <v>67</v>
      </c>
      <c r="C119" s="190" t="s">
        <v>68</v>
      </c>
      <c r="D119" s="170"/>
      <c r="E119" s="171"/>
      <c r="F119" s="172"/>
      <c r="G119" s="172">
        <f>SUMIF(AG120:AG121,"&lt;&gt;NOR",G120:G121)</f>
        <v>0</v>
      </c>
      <c r="H119" s="172"/>
      <c r="I119" s="172">
        <f>SUM(I120:I121)</f>
        <v>0</v>
      </c>
      <c r="J119" s="172"/>
      <c r="K119" s="172">
        <f>SUM(K120:K121)</f>
        <v>0</v>
      </c>
      <c r="L119" s="172"/>
      <c r="M119" s="172">
        <f>SUM(M120:M121)</f>
        <v>0</v>
      </c>
      <c r="N119" s="172"/>
      <c r="O119" s="172">
        <f>SUM(O120:O121)</f>
        <v>0</v>
      </c>
      <c r="P119" s="172"/>
      <c r="Q119" s="172">
        <f>SUM(Q120:Q121)</f>
        <v>0</v>
      </c>
      <c r="R119" s="172"/>
      <c r="S119" s="172"/>
      <c r="T119" s="173"/>
      <c r="U119" s="167"/>
      <c r="V119" s="167">
        <f>SUM(V120:V121)</f>
        <v>93.81</v>
      </c>
      <c r="W119" s="167"/>
      <c r="AG119" t="s">
        <v>106</v>
      </c>
    </row>
    <row r="120" spans="1:60" ht="22.5" outlineLevel="1" x14ac:dyDescent="0.2">
      <c r="A120" s="174">
        <v>23</v>
      </c>
      <c r="B120" s="175" t="s">
        <v>218</v>
      </c>
      <c r="C120" s="191" t="s">
        <v>219</v>
      </c>
      <c r="D120" s="176" t="s">
        <v>220</v>
      </c>
      <c r="E120" s="177">
        <v>32.664680000000004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79" t="s">
        <v>214</v>
      </c>
      <c r="S120" s="179" t="s">
        <v>111</v>
      </c>
      <c r="T120" s="180" t="s">
        <v>111</v>
      </c>
      <c r="U120" s="164">
        <v>2.8720000000000003</v>
      </c>
      <c r="V120" s="164">
        <f>ROUND(E120*U120,2)</f>
        <v>93.81</v>
      </c>
      <c r="W120" s="164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221</v>
      </c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162"/>
      <c r="B121" s="163"/>
      <c r="C121" s="247" t="s">
        <v>222</v>
      </c>
      <c r="D121" s="248"/>
      <c r="E121" s="248"/>
      <c r="F121" s="248"/>
      <c r="G121" s="248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114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x14ac:dyDescent="0.2">
      <c r="A122" s="168" t="s">
        <v>105</v>
      </c>
      <c r="B122" s="169" t="s">
        <v>69</v>
      </c>
      <c r="C122" s="190" t="s">
        <v>70</v>
      </c>
      <c r="D122" s="170"/>
      <c r="E122" s="171"/>
      <c r="F122" s="172"/>
      <c r="G122" s="172">
        <f>SUMIF(AG123:AG126,"&lt;&gt;NOR",G123:G126)</f>
        <v>0</v>
      </c>
      <c r="H122" s="172"/>
      <c r="I122" s="172">
        <f>SUM(I123:I126)</f>
        <v>0</v>
      </c>
      <c r="J122" s="172"/>
      <c r="K122" s="172">
        <f>SUM(K123:K126)</f>
        <v>0</v>
      </c>
      <c r="L122" s="172"/>
      <c r="M122" s="172">
        <f>SUM(M123:M126)</f>
        <v>0</v>
      </c>
      <c r="N122" s="172"/>
      <c r="O122" s="172">
        <f>SUM(O123:O126)</f>
        <v>0</v>
      </c>
      <c r="P122" s="172"/>
      <c r="Q122" s="172">
        <f>SUM(Q123:Q126)</f>
        <v>1.69</v>
      </c>
      <c r="R122" s="172"/>
      <c r="S122" s="172"/>
      <c r="T122" s="173"/>
      <c r="U122" s="167"/>
      <c r="V122" s="167">
        <f>SUM(V123:V126)</f>
        <v>5.54</v>
      </c>
      <c r="W122" s="167"/>
      <c r="AG122" t="s">
        <v>106</v>
      </c>
    </row>
    <row r="123" spans="1:60" ht="22.5" outlineLevel="1" x14ac:dyDescent="0.2">
      <c r="A123" s="174">
        <v>24</v>
      </c>
      <c r="B123" s="175" t="s">
        <v>223</v>
      </c>
      <c r="C123" s="191" t="s">
        <v>224</v>
      </c>
      <c r="D123" s="176" t="s">
        <v>109</v>
      </c>
      <c r="E123" s="177">
        <v>77.011700000000005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0</v>
      </c>
      <c r="O123" s="179">
        <f>ROUND(E123*N123,2)</f>
        <v>0</v>
      </c>
      <c r="P123" s="179">
        <v>0.01</v>
      </c>
      <c r="Q123" s="179">
        <f>ROUND(E123*P123,2)</f>
        <v>0.77</v>
      </c>
      <c r="R123" s="179" t="s">
        <v>225</v>
      </c>
      <c r="S123" s="179" t="s">
        <v>111</v>
      </c>
      <c r="T123" s="180" t="s">
        <v>111</v>
      </c>
      <c r="U123" s="164">
        <v>6.0000000000000005E-2</v>
      </c>
      <c r="V123" s="164">
        <f>ROUND(E123*U123,2)</f>
        <v>4.62</v>
      </c>
      <c r="W123" s="164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112</v>
      </c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162"/>
      <c r="B124" s="163"/>
      <c r="C124" s="192" t="s">
        <v>226</v>
      </c>
      <c r="D124" s="165"/>
      <c r="E124" s="166">
        <v>77.011700000000005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116</v>
      </c>
      <c r="AH124" s="155">
        <v>0</v>
      </c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ht="22.5" outlineLevel="1" x14ac:dyDescent="0.2">
      <c r="A125" s="174">
        <v>25</v>
      </c>
      <c r="B125" s="175" t="s">
        <v>227</v>
      </c>
      <c r="C125" s="191" t="s">
        <v>228</v>
      </c>
      <c r="D125" s="176" t="s">
        <v>109</v>
      </c>
      <c r="E125" s="177">
        <v>154.02340000000001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0</v>
      </c>
      <c r="O125" s="179">
        <f>ROUND(E125*N125,2)</f>
        <v>0</v>
      </c>
      <c r="P125" s="179">
        <v>6.0000000000000001E-3</v>
      </c>
      <c r="Q125" s="179">
        <f>ROUND(E125*P125,2)</f>
        <v>0.92</v>
      </c>
      <c r="R125" s="179" t="s">
        <v>225</v>
      </c>
      <c r="S125" s="179" t="s">
        <v>111</v>
      </c>
      <c r="T125" s="180" t="s">
        <v>111</v>
      </c>
      <c r="U125" s="164">
        <v>6.0000000000000001E-3</v>
      </c>
      <c r="V125" s="164">
        <f>ROUND(E125*U125,2)</f>
        <v>0.92</v>
      </c>
      <c r="W125" s="164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112</v>
      </c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162"/>
      <c r="B126" s="163"/>
      <c r="C126" s="192" t="s">
        <v>229</v>
      </c>
      <c r="D126" s="165"/>
      <c r="E126" s="166">
        <v>154.02340000000001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116</v>
      </c>
      <c r="AH126" s="155">
        <v>0</v>
      </c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x14ac:dyDescent="0.2">
      <c r="A127" s="168" t="s">
        <v>105</v>
      </c>
      <c r="B127" s="169" t="s">
        <v>71</v>
      </c>
      <c r="C127" s="190" t="s">
        <v>72</v>
      </c>
      <c r="D127" s="170"/>
      <c r="E127" s="171"/>
      <c r="F127" s="172"/>
      <c r="G127" s="172">
        <f>SUMIF(AG128:AG129,"&lt;&gt;NOR",G128:G129)</f>
        <v>0</v>
      </c>
      <c r="H127" s="172"/>
      <c r="I127" s="172">
        <f>SUM(I128:I129)</f>
        <v>0</v>
      </c>
      <c r="J127" s="172"/>
      <c r="K127" s="172">
        <f>SUM(K128:K129)</f>
        <v>0</v>
      </c>
      <c r="L127" s="172"/>
      <c r="M127" s="172">
        <f>SUM(M128:M129)</f>
        <v>0</v>
      </c>
      <c r="N127" s="172"/>
      <c r="O127" s="172">
        <f>SUM(O128:O129)</f>
        <v>0.15</v>
      </c>
      <c r="P127" s="172"/>
      <c r="Q127" s="172">
        <f>SUM(Q128:Q129)</f>
        <v>2.99</v>
      </c>
      <c r="R127" s="172"/>
      <c r="S127" s="172"/>
      <c r="T127" s="173"/>
      <c r="U127" s="167"/>
      <c r="V127" s="167">
        <f>SUM(V128:V129)</f>
        <v>110.45</v>
      </c>
      <c r="W127" s="167"/>
      <c r="AG127" t="s">
        <v>106</v>
      </c>
    </row>
    <row r="128" spans="1:60" ht="22.5" outlineLevel="1" x14ac:dyDescent="0.2">
      <c r="A128" s="174">
        <v>26</v>
      </c>
      <c r="B128" s="175" t="s">
        <v>230</v>
      </c>
      <c r="C128" s="191" t="s">
        <v>231</v>
      </c>
      <c r="D128" s="176" t="s">
        <v>161</v>
      </c>
      <c r="E128" s="177">
        <v>2985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5.0000000000000002E-5</v>
      </c>
      <c r="O128" s="179">
        <f>ROUND(E128*N128,2)</f>
        <v>0.15</v>
      </c>
      <c r="P128" s="179">
        <v>1E-3</v>
      </c>
      <c r="Q128" s="179">
        <f>ROUND(E128*P128,2)</f>
        <v>2.99</v>
      </c>
      <c r="R128" s="179" t="s">
        <v>232</v>
      </c>
      <c r="S128" s="179" t="s">
        <v>111</v>
      </c>
      <c r="T128" s="180" t="s">
        <v>111</v>
      </c>
      <c r="U128" s="164">
        <v>3.7000000000000005E-2</v>
      </c>
      <c r="V128" s="164">
        <f>ROUND(E128*U128,2)</f>
        <v>110.45</v>
      </c>
      <c r="W128" s="164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112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162"/>
      <c r="B129" s="163"/>
      <c r="C129" s="192" t="s">
        <v>233</v>
      </c>
      <c r="D129" s="165"/>
      <c r="E129" s="166">
        <v>2985</v>
      </c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116</v>
      </c>
      <c r="AH129" s="155">
        <v>0</v>
      </c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x14ac:dyDescent="0.2">
      <c r="A130" s="168" t="s">
        <v>105</v>
      </c>
      <c r="B130" s="169" t="s">
        <v>73</v>
      </c>
      <c r="C130" s="190" t="s">
        <v>74</v>
      </c>
      <c r="D130" s="170"/>
      <c r="E130" s="171"/>
      <c r="F130" s="172"/>
      <c r="G130" s="172">
        <f>SUMIF(AG131:AG144,"&lt;&gt;NOR",G131:G144)</f>
        <v>0</v>
      </c>
      <c r="H130" s="172"/>
      <c r="I130" s="172">
        <f>SUM(I131:I144)</f>
        <v>0</v>
      </c>
      <c r="J130" s="172"/>
      <c r="K130" s="172">
        <f>SUM(K131:K144)</f>
        <v>0</v>
      </c>
      <c r="L130" s="172"/>
      <c r="M130" s="172">
        <f>SUM(M131:M144)</f>
        <v>0</v>
      </c>
      <c r="N130" s="172"/>
      <c r="O130" s="172">
        <f>SUM(O131:O144)</f>
        <v>0</v>
      </c>
      <c r="P130" s="172"/>
      <c r="Q130" s="172">
        <f>SUM(Q131:Q144)</f>
        <v>0.12</v>
      </c>
      <c r="R130" s="172"/>
      <c r="S130" s="172"/>
      <c r="T130" s="173"/>
      <c r="U130" s="167"/>
      <c r="V130" s="167">
        <f>SUM(V131:V144)</f>
        <v>13.280000000000001</v>
      </c>
      <c r="W130" s="167"/>
      <c r="AG130" t="s">
        <v>106</v>
      </c>
    </row>
    <row r="131" spans="1:60" ht="22.5" outlineLevel="1" x14ac:dyDescent="0.2">
      <c r="A131" s="174">
        <v>27</v>
      </c>
      <c r="B131" s="175" t="s">
        <v>234</v>
      </c>
      <c r="C131" s="191" t="s">
        <v>235</v>
      </c>
      <c r="D131" s="176" t="s">
        <v>236</v>
      </c>
      <c r="E131" s="177">
        <v>3.5856000000000003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9">
        <v>0</v>
      </c>
      <c r="O131" s="179">
        <f>ROUND(E131*N131,2)</f>
        <v>0</v>
      </c>
      <c r="P131" s="179">
        <v>5.0000000000000001E-4</v>
      </c>
      <c r="Q131" s="179">
        <f>ROUND(E131*P131,2)</f>
        <v>0</v>
      </c>
      <c r="R131" s="179" t="s">
        <v>237</v>
      </c>
      <c r="S131" s="179" t="s">
        <v>111</v>
      </c>
      <c r="T131" s="180" t="s">
        <v>111</v>
      </c>
      <c r="U131" s="164">
        <v>0.10500000000000001</v>
      </c>
      <c r="V131" s="164">
        <f>ROUND(E131*U131,2)</f>
        <v>0.38</v>
      </c>
      <c r="W131" s="164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112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162"/>
      <c r="B132" s="163"/>
      <c r="C132" s="192" t="s">
        <v>238</v>
      </c>
      <c r="D132" s="165"/>
      <c r="E132" s="166">
        <v>3.5856000000000003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 t="s">
        <v>116</v>
      </c>
      <c r="AH132" s="155">
        <v>0</v>
      </c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ht="22.5" outlineLevel="1" x14ac:dyDescent="0.2">
      <c r="A133" s="174">
        <v>28</v>
      </c>
      <c r="B133" s="175" t="s">
        <v>239</v>
      </c>
      <c r="C133" s="191" t="s">
        <v>240</v>
      </c>
      <c r="D133" s="176" t="s">
        <v>109</v>
      </c>
      <c r="E133" s="177">
        <v>122.86000000000001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0</v>
      </c>
      <c r="O133" s="179">
        <f>ROUND(E133*N133,2)</f>
        <v>0</v>
      </c>
      <c r="P133" s="179">
        <v>1E-3</v>
      </c>
      <c r="Q133" s="179">
        <f>ROUND(E133*P133,2)</f>
        <v>0.12</v>
      </c>
      <c r="R133" s="179" t="s">
        <v>237</v>
      </c>
      <c r="S133" s="179" t="s">
        <v>111</v>
      </c>
      <c r="T133" s="180" t="s">
        <v>111</v>
      </c>
      <c r="U133" s="164">
        <v>0.10500000000000001</v>
      </c>
      <c r="V133" s="164">
        <f>ROUND(E133*U133,2)</f>
        <v>12.9</v>
      </c>
      <c r="W133" s="164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112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162"/>
      <c r="B134" s="163"/>
      <c r="C134" s="192" t="s">
        <v>241</v>
      </c>
      <c r="D134" s="165"/>
      <c r="E134" s="166">
        <v>4.62</v>
      </c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116</v>
      </c>
      <c r="AH134" s="155">
        <v>0</v>
      </c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162"/>
      <c r="B135" s="163"/>
      <c r="C135" s="192" t="s">
        <v>242</v>
      </c>
      <c r="D135" s="165"/>
      <c r="E135" s="166">
        <v>9.32</v>
      </c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116</v>
      </c>
      <c r="AH135" s="155">
        <v>0</v>
      </c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162"/>
      <c r="B136" s="163"/>
      <c r="C136" s="192" t="s">
        <v>243</v>
      </c>
      <c r="D136" s="165"/>
      <c r="E136" s="166">
        <v>11.74</v>
      </c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116</v>
      </c>
      <c r="AH136" s="155">
        <v>0</v>
      </c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162"/>
      <c r="B137" s="163"/>
      <c r="C137" s="192" t="s">
        <v>244</v>
      </c>
      <c r="D137" s="165"/>
      <c r="E137" s="166">
        <v>16.55</v>
      </c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116</v>
      </c>
      <c r="AH137" s="155">
        <v>0</v>
      </c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162"/>
      <c r="B138" s="163"/>
      <c r="C138" s="192" t="s">
        <v>245</v>
      </c>
      <c r="D138" s="165"/>
      <c r="E138" s="166">
        <v>15.72</v>
      </c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116</v>
      </c>
      <c r="AH138" s="155">
        <v>0</v>
      </c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162"/>
      <c r="B139" s="163"/>
      <c r="C139" s="192" t="s">
        <v>246</v>
      </c>
      <c r="D139" s="165"/>
      <c r="E139" s="166">
        <v>9.0200000000000014</v>
      </c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116</v>
      </c>
      <c r="AH139" s="155">
        <v>0</v>
      </c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162"/>
      <c r="B140" s="163"/>
      <c r="C140" s="192" t="s">
        <v>247</v>
      </c>
      <c r="D140" s="165"/>
      <c r="E140" s="166">
        <v>10.83</v>
      </c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116</v>
      </c>
      <c r="AH140" s="155">
        <v>0</v>
      </c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162"/>
      <c r="B141" s="163"/>
      <c r="C141" s="192" t="s">
        <v>248</v>
      </c>
      <c r="D141" s="165"/>
      <c r="E141" s="166">
        <v>24.840000000000003</v>
      </c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116</v>
      </c>
      <c r="AH141" s="155">
        <v>0</v>
      </c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162"/>
      <c r="B142" s="163"/>
      <c r="C142" s="192" t="s">
        <v>249</v>
      </c>
      <c r="D142" s="165"/>
      <c r="E142" s="166">
        <v>2.9000000000000004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116</v>
      </c>
      <c r="AH142" s="155">
        <v>0</v>
      </c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162"/>
      <c r="B143" s="163"/>
      <c r="C143" s="192" t="s">
        <v>250</v>
      </c>
      <c r="D143" s="165"/>
      <c r="E143" s="166">
        <v>7.8000000000000007</v>
      </c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116</v>
      </c>
      <c r="AH143" s="155">
        <v>0</v>
      </c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162"/>
      <c r="B144" s="163"/>
      <c r="C144" s="192" t="s">
        <v>251</v>
      </c>
      <c r="D144" s="165"/>
      <c r="E144" s="166">
        <v>9.5200000000000014</v>
      </c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116</v>
      </c>
      <c r="AH144" s="155">
        <v>0</v>
      </c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x14ac:dyDescent="0.2">
      <c r="A145" s="168" t="s">
        <v>105</v>
      </c>
      <c r="B145" s="169" t="s">
        <v>75</v>
      </c>
      <c r="C145" s="190" t="s">
        <v>76</v>
      </c>
      <c r="D145" s="170"/>
      <c r="E145" s="171"/>
      <c r="F145" s="172"/>
      <c r="G145" s="172">
        <f>SUMIF(AG146:AG172,"&lt;&gt;NOR",G146:G172)</f>
        <v>0</v>
      </c>
      <c r="H145" s="172"/>
      <c r="I145" s="172">
        <f>SUM(I146:I172)</f>
        <v>0</v>
      </c>
      <c r="J145" s="172"/>
      <c r="K145" s="172">
        <f>SUM(K146:K172)</f>
        <v>0</v>
      </c>
      <c r="L145" s="172"/>
      <c r="M145" s="172">
        <f>SUM(M146:M172)</f>
        <v>0</v>
      </c>
      <c r="N145" s="172"/>
      <c r="O145" s="172">
        <f>SUM(O146:O172)</f>
        <v>0</v>
      </c>
      <c r="P145" s="172"/>
      <c r="Q145" s="172">
        <f>SUM(Q146:Q172)</f>
        <v>0</v>
      </c>
      <c r="R145" s="172"/>
      <c r="S145" s="172"/>
      <c r="T145" s="173"/>
      <c r="U145" s="167"/>
      <c r="V145" s="167">
        <f>SUM(V146:V172)</f>
        <v>579.64</v>
      </c>
      <c r="W145" s="167"/>
      <c r="AG145" t="s">
        <v>106</v>
      </c>
    </row>
    <row r="146" spans="1:60" ht="22.5" outlineLevel="1" x14ac:dyDescent="0.2">
      <c r="A146" s="174">
        <v>29</v>
      </c>
      <c r="B146" s="175" t="s">
        <v>252</v>
      </c>
      <c r="C146" s="191" t="s">
        <v>253</v>
      </c>
      <c r="D146" s="176" t="s">
        <v>220</v>
      </c>
      <c r="E146" s="177">
        <v>1817.04466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0</v>
      </c>
      <c r="O146" s="179">
        <f>ROUND(E146*N146,2)</f>
        <v>0</v>
      </c>
      <c r="P146" s="179">
        <v>0</v>
      </c>
      <c r="Q146" s="179">
        <f>ROUND(E146*P146,2)</f>
        <v>0</v>
      </c>
      <c r="R146" s="179" t="s">
        <v>254</v>
      </c>
      <c r="S146" s="179" t="s">
        <v>255</v>
      </c>
      <c r="T146" s="180" t="s">
        <v>111</v>
      </c>
      <c r="U146" s="164">
        <v>0.27700000000000002</v>
      </c>
      <c r="V146" s="164">
        <f>ROUND(E146*U146,2)</f>
        <v>503.32</v>
      </c>
      <c r="W146" s="164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256</v>
      </c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162"/>
      <c r="B147" s="163"/>
      <c r="C147" s="247" t="s">
        <v>257</v>
      </c>
      <c r="D147" s="248"/>
      <c r="E147" s="248"/>
      <c r="F147" s="248"/>
      <c r="G147" s="248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 t="s">
        <v>114</v>
      </c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162"/>
      <c r="B148" s="163"/>
      <c r="C148" s="256" t="s">
        <v>258</v>
      </c>
      <c r="D148" s="257"/>
      <c r="E148" s="257"/>
      <c r="F148" s="257"/>
      <c r="G148" s="257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136</v>
      </c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162"/>
      <c r="B149" s="163"/>
      <c r="C149" s="256" t="s">
        <v>259</v>
      </c>
      <c r="D149" s="257"/>
      <c r="E149" s="257"/>
      <c r="F149" s="257"/>
      <c r="G149" s="257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136</v>
      </c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ht="22.5" outlineLevel="1" x14ac:dyDescent="0.2">
      <c r="A150" s="162"/>
      <c r="B150" s="163"/>
      <c r="C150" s="256" t="s">
        <v>260</v>
      </c>
      <c r="D150" s="257"/>
      <c r="E150" s="257"/>
      <c r="F150" s="257"/>
      <c r="G150" s="257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136</v>
      </c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81" t="str">
        <f>C150</f>
        <v>- při vodorovné dopravě po vodě : vyložení na hromady na suchu nebo na přeložení na dopravní prostředek na suchu do 15 m vodorovně a současně do 4 m svisle,</v>
      </c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162"/>
      <c r="B151" s="163"/>
      <c r="C151" s="256" t="s">
        <v>261</v>
      </c>
      <c r="D151" s="257"/>
      <c r="E151" s="257"/>
      <c r="F151" s="257"/>
      <c r="G151" s="257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 t="s">
        <v>136</v>
      </c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162"/>
      <c r="B152" s="163"/>
      <c r="C152" s="192" t="s">
        <v>262</v>
      </c>
      <c r="D152" s="165"/>
      <c r="E152" s="166">
        <v>362.14066000000003</v>
      </c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116</v>
      </c>
      <c r="AH152" s="155">
        <v>0</v>
      </c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162"/>
      <c r="B153" s="163"/>
      <c r="C153" s="192" t="s">
        <v>263</v>
      </c>
      <c r="D153" s="165"/>
      <c r="E153" s="166">
        <v>1442.904</v>
      </c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116</v>
      </c>
      <c r="AH153" s="155">
        <v>0</v>
      </c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162"/>
      <c r="B154" s="163"/>
      <c r="C154" s="192" t="s">
        <v>264</v>
      </c>
      <c r="D154" s="165"/>
      <c r="E154" s="166">
        <v>12</v>
      </c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 t="s">
        <v>116</v>
      </c>
      <c r="AH154" s="155">
        <v>0</v>
      </c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182">
        <v>30</v>
      </c>
      <c r="B155" s="183" t="s">
        <v>265</v>
      </c>
      <c r="C155" s="193" t="s">
        <v>266</v>
      </c>
      <c r="D155" s="184" t="s">
        <v>220</v>
      </c>
      <c r="E155" s="185">
        <v>6.12</v>
      </c>
      <c r="F155" s="186"/>
      <c r="G155" s="187">
        <f>ROUND(E155*F155,2)</f>
        <v>0</v>
      </c>
      <c r="H155" s="186"/>
      <c r="I155" s="187">
        <f>ROUND(E155*H155,2)</f>
        <v>0</v>
      </c>
      <c r="J155" s="186"/>
      <c r="K155" s="187">
        <f>ROUND(E155*J155,2)</f>
        <v>0</v>
      </c>
      <c r="L155" s="187">
        <v>21</v>
      </c>
      <c r="M155" s="187">
        <f>G155*(1+L155/100)</f>
        <v>0</v>
      </c>
      <c r="N155" s="187">
        <v>0</v>
      </c>
      <c r="O155" s="187">
        <f>ROUND(E155*N155,2)</f>
        <v>0</v>
      </c>
      <c r="P155" s="187">
        <v>0</v>
      </c>
      <c r="Q155" s="187">
        <f>ROUND(E155*P155,2)</f>
        <v>0</v>
      </c>
      <c r="R155" s="187" t="s">
        <v>174</v>
      </c>
      <c r="S155" s="187" t="s">
        <v>255</v>
      </c>
      <c r="T155" s="188" t="s">
        <v>111</v>
      </c>
      <c r="U155" s="164">
        <v>0</v>
      </c>
      <c r="V155" s="164">
        <f>ROUND(E155*U155,2)</f>
        <v>0</v>
      </c>
      <c r="W155" s="164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256</v>
      </c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174">
        <v>31</v>
      </c>
      <c r="B156" s="175" t="s">
        <v>267</v>
      </c>
      <c r="C156" s="191" t="s">
        <v>268</v>
      </c>
      <c r="D156" s="176" t="s">
        <v>220</v>
      </c>
      <c r="E156" s="177">
        <v>1817.04466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79" t="s">
        <v>214</v>
      </c>
      <c r="S156" s="179" t="s">
        <v>255</v>
      </c>
      <c r="T156" s="180" t="s">
        <v>111</v>
      </c>
      <c r="U156" s="164">
        <v>4.2000000000000003E-2</v>
      </c>
      <c r="V156" s="164">
        <f>ROUND(E156*U156,2)</f>
        <v>76.319999999999993</v>
      </c>
      <c r="W156" s="164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256</v>
      </c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162"/>
      <c r="B157" s="163"/>
      <c r="C157" s="247" t="s">
        <v>269</v>
      </c>
      <c r="D157" s="248"/>
      <c r="E157" s="248"/>
      <c r="F157" s="248"/>
      <c r="G157" s="248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 t="s">
        <v>114</v>
      </c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162"/>
      <c r="B158" s="163"/>
      <c r="C158" s="192" t="s">
        <v>262</v>
      </c>
      <c r="D158" s="165"/>
      <c r="E158" s="166">
        <v>362.14066000000003</v>
      </c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116</v>
      </c>
      <c r="AH158" s="155">
        <v>0</v>
      </c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162"/>
      <c r="B159" s="163"/>
      <c r="C159" s="192" t="s">
        <v>263</v>
      </c>
      <c r="D159" s="165"/>
      <c r="E159" s="166">
        <v>1442.904</v>
      </c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 t="s">
        <v>116</v>
      </c>
      <c r="AH159" s="155">
        <v>0</v>
      </c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162"/>
      <c r="B160" s="163"/>
      <c r="C160" s="192" t="s">
        <v>264</v>
      </c>
      <c r="D160" s="165"/>
      <c r="E160" s="166">
        <v>12</v>
      </c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 t="s">
        <v>116</v>
      </c>
      <c r="AH160" s="155">
        <v>0</v>
      </c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174">
        <v>32</v>
      </c>
      <c r="B161" s="175" t="s">
        <v>270</v>
      </c>
      <c r="C161" s="191" t="s">
        <v>271</v>
      </c>
      <c r="D161" s="176" t="s">
        <v>220</v>
      </c>
      <c r="E161" s="177">
        <v>25438.625240000001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79" t="s">
        <v>214</v>
      </c>
      <c r="S161" s="179" t="s">
        <v>255</v>
      </c>
      <c r="T161" s="180" t="s">
        <v>111</v>
      </c>
      <c r="U161" s="164">
        <v>0</v>
      </c>
      <c r="V161" s="164">
        <f>ROUND(E161*U161,2)</f>
        <v>0</v>
      </c>
      <c r="W161" s="164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 t="s">
        <v>256</v>
      </c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162"/>
      <c r="B162" s="163"/>
      <c r="C162" s="247" t="s">
        <v>269</v>
      </c>
      <c r="D162" s="248"/>
      <c r="E162" s="248"/>
      <c r="F162" s="248"/>
      <c r="G162" s="248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 t="s">
        <v>114</v>
      </c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162"/>
      <c r="B163" s="163"/>
      <c r="C163" s="192" t="s">
        <v>272</v>
      </c>
      <c r="D163" s="165"/>
      <c r="E163" s="166">
        <v>5069.9692400000004</v>
      </c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 t="s">
        <v>116</v>
      </c>
      <c r="AH163" s="155">
        <v>0</v>
      </c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162"/>
      <c r="B164" s="163"/>
      <c r="C164" s="192" t="s">
        <v>273</v>
      </c>
      <c r="D164" s="165"/>
      <c r="E164" s="166">
        <v>20200.655999999999</v>
      </c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 t="s">
        <v>116</v>
      </c>
      <c r="AH164" s="155">
        <v>0</v>
      </c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162"/>
      <c r="B165" s="163"/>
      <c r="C165" s="192" t="s">
        <v>274</v>
      </c>
      <c r="D165" s="165"/>
      <c r="E165" s="166">
        <v>168</v>
      </c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 t="s">
        <v>116</v>
      </c>
      <c r="AH165" s="155">
        <v>0</v>
      </c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174">
        <v>33</v>
      </c>
      <c r="B166" s="175" t="s">
        <v>275</v>
      </c>
      <c r="C166" s="191" t="s">
        <v>276</v>
      </c>
      <c r="D166" s="176" t="s">
        <v>220</v>
      </c>
      <c r="E166" s="177">
        <v>1796.4946600000001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0</v>
      </c>
      <c r="O166" s="179">
        <f>ROUND(E166*N166,2)</f>
        <v>0</v>
      </c>
      <c r="P166" s="179">
        <v>0</v>
      </c>
      <c r="Q166" s="179">
        <f>ROUND(E166*P166,2)</f>
        <v>0</v>
      </c>
      <c r="R166" s="179" t="s">
        <v>174</v>
      </c>
      <c r="S166" s="179" t="s">
        <v>255</v>
      </c>
      <c r="T166" s="180" t="s">
        <v>111</v>
      </c>
      <c r="U166" s="164">
        <v>0</v>
      </c>
      <c r="V166" s="164">
        <f>ROUND(E166*U166,2)</f>
        <v>0</v>
      </c>
      <c r="W166" s="164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 t="s">
        <v>256</v>
      </c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162"/>
      <c r="B167" s="163"/>
      <c r="C167" s="192" t="s">
        <v>277</v>
      </c>
      <c r="D167" s="165"/>
      <c r="E167" s="166">
        <v>353.59066000000001</v>
      </c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 t="s">
        <v>116</v>
      </c>
      <c r="AH167" s="155">
        <v>0</v>
      </c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162"/>
      <c r="B168" s="163"/>
      <c r="C168" s="192" t="s">
        <v>263</v>
      </c>
      <c r="D168" s="165"/>
      <c r="E168" s="166">
        <v>1442.904</v>
      </c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 t="s">
        <v>116</v>
      </c>
      <c r="AH168" s="155">
        <v>0</v>
      </c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182">
        <v>34</v>
      </c>
      <c r="B169" s="183" t="s">
        <v>278</v>
      </c>
      <c r="C169" s="193" t="s">
        <v>279</v>
      </c>
      <c r="D169" s="184" t="s">
        <v>220</v>
      </c>
      <c r="E169" s="185">
        <v>0.62000000000000011</v>
      </c>
      <c r="F169" s="186"/>
      <c r="G169" s="187">
        <f>ROUND(E169*F169,2)</f>
        <v>0</v>
      </c>
      <c r="H169" s="186"/>
      <c r="I169" s="187">
        <f>ROUND(E169*H169,2)</f>
        <v>0</v>
      </c>
      <c r="J169" s="186"/>
      <c r="K169" s="187">
        <f>ROUND(E169*J169,2)</f>
        <v>0</v>
      </c>
      <c r="L169" s="187">
        <v>21</v>
      </c>
      <c r="M169" s="187">
        <f>G169*(1+L169/100)</f>
        <v>0</v>
      </c>
      <c r="N169" s="187">
        <v>0</v>
      </c>
      <c r="O169" s="187">
        <f>ROUND(E169*N169,2)</f>
        <v>0</v>
      </c>
      <c r="P169" s="187">
        <v>0</v>
      </c>
      <c r="Q169" s="187">
        <f>ROUND(E169*P169,2)</f>
        <v>0</v>
      </c>
      <c r="R169" s="187" t="s">
        <v>174</v>
      </c>
      <c r="S169" s="187" t="s">
        <v>255</v>
      </c>
      <c r="T169" s="188" t="s">
        <v>111</v>
      </c>
      <c r="U169" s="164">
        <v>0</v>
      </c>
      <c r="V169" s="164">
        <f>ROUND(E169*U169,2)</f>
        <v>0</v>
      </c>
      <c r="W169" s="164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 t="s">
        <v>256</v>
      </c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182">
        <v>35</v>
      </c>
      <c r="B170" s="183" t="s">
        <v>280</v>
      </c>
      <c r="C170" s="193" t="s">
        <v>281</v>
      </c>
      <c r="D170" s="184" t="s">
        <v>220</v>
      </c>
      <c r="E170" s="185">
        <v>0.12000000000000001</v>
      </c>
      <c r="F170" s="186"/>
      <c r="G170" s="187">
        <f>ROUND(E170*F170,2)</f>
        <v>0</v>
      </c>
      <c r="H170" s="186"/>
      <c r="I170" s="187">
        <f>ROUND(E170*H170,2)</f>
        <v>0</v>
      </c>
      <c r="J170" s="186"/>
      <c r="K170" s="187">
        <f>ROUND(E170*J170,2)</f>
        <v>0</v>
      </c>
      <c r="L170" s="187">
        <v>21</v>
      </c>
      <c r="M170" s="187">
        <f>G170*(1+L170/100)</f>
        <v>0</v>
      </c>
      <c r="N170" s="187">
        <v>0</v>
      </c>
      <c r="O170" s="187">
        <f>ROUND(E170*N170,2)</f>
        <v>0</v>
      </c>
      <c r="P170" s="187">
        <v>0</v>
      </c>
      <c r="Q170" s="187">
        <f>ROUND(E170*P170,2)</f>
        <v>0</v>
      </c>
      <c r="R170" s="187" t="s">
        <v>174</v>
      </c>
      <c r="S170" s="187" t="s">
        <v>255</v>
      </c>
      <c r="T170" s="188" t="s">
        <v>111</v>
      </c>
      <c r="U170" s="164">
        <v>0</v>
      </c>
      <c r="V170" s="164">
        <f>ROUND(E170*U170,2)</f>
        <v>0</v>
      </c>
      <c r="W170" s="164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 t="s">
        <v>256</v>
      </c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182">
        <v>36</v>
      </c>
      <c r="B171" s="183" t="s">
        <v>282</v>
      </c>
      <c r="C171" s="193" t="s">
        <v>283</v>
      </c>
      <c r="D171" s="184" t="s">
        <v>220</v>
      </c>
      <c r="E171" s="185">
        <v>12</v>
      </c>
      <c r="F171" s="186"/>
      <c r="G171" s="187">
        <f>ROUND(E171*F171,2)</f>
        <v>0</v>
      </c>
      <c r="H171" s="186"/>
      <c r="I171" s="187">
        <f>ROUND(E171*H171,2)</f>
        <v>0</v>
      </c>
      <c r="J171" s="186"/>
      <c r="K171" s="187">
        <f>ROUND(E171*J171,2)</f>
        <v>0</v>
      </c>
      <c r="L171" s="187">
        <v>21</v>
      </c>
      <c r="M171" s="187">
        <f>G171*(1+L171/100)</f>
        <v>0</v>
      </c>
      <c r="N171" s="187">
        <v>0</v>
      </c>
      <c r="O171" s="187">
        <f>ROUND(E171*N171,2)</f>
        <v>0</v>
      </c>
      <c r="P171" s="187">
        <v>0</v>
      </c>
      <c r="Q171" s="187">
        <f>ROUND(E171*P171,2)</f>
        <v>0</v>
      </c>
      <c r="R171" s="187" t="s">
        <v>174</v>
      </c>
      <c r="S171" s="187" t="s">
        <v>255</v>
      </c>
      <c r="T171" s="188" t="s">
        <v>284</v>
      </c>
      <c r="U171" s="164">
        <v>0</v>
      </c>
      <c r="V171" s="164">
        <f>ROUND(E171*U171,2)</f>
        <v>0</v>
      </c>
      <c r="W171" s="164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 t="s">
        <v>285</v>
      </c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182">
        <v>37</v>
      </c>
      <c r="B172" s="183" t="s">
        <v>286</v>
      </c>
      <c r="C172" s="193" t="s">
        <v>287</v>
      </c>
      <c r="D172" s="184" t="s">
        <v>220</v>
      </c>
      <c r="E172" s="185">
        <v>1.6900000000000002</v>
      </c>
      <c r="F172" s="186"/>
      <c r="G172" s="187">
        <f>ROUND(E172*F172,2)</f>
        <v>0</v>
      </c>
      <c r="H172" s="186"/>
      <c r="I172" s="187">
        <f>ROUND(E172*H172,2)</f>
        <v>0</v>
      </c>
      <c r="J172" s="186"/>
      <c r="K172" s="187">
        <f>ROUND(E172*J172,2)</f>
        <v>0</v>
      </c>
      <c r="L172" s="187">
        <v>21</v>
      </c>
      <c r="M172" s="187">
        <f>G172*(1+L172/100)</f>
        <v>0</v>
      </c>
      <c r="N172" s="187">
        <v>0</v>
      </c>
      <c r="O172" s="187">
        <f>ROUND(E172*N172,2)</f>
        <v>0</v>
      </c>
      <c r="P172" s="187">
        <v>0</v>
      </c>
      <c r="Q172" s="187">
        <f>ROUND(E172*P172,2)</f>
        <v>0</v>
      </c>
      <c r="R172" s="187" t="s">
        <v>174</v>
      </c>
      <c r="S172" s="187" t="s">
        <v>255</v>
      </c>
      <c r="T172" s="188" t="s">
        <v>111</v>
      </c>
      <c r="U172" s="164">
        <v>0</v>
      </c>
      <c r="V172" s="164">
        <f>ROUND(E172*U172,2)</f>
        <v>0</v>
      </c>
      <c r="W172" s="164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 t="s">
        <v>288</v>
      </c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x14ac:dyDescent="0.2">
      <c r="A173" s="168" t="s">
        <v>105</v>
      </c>
      <c r="B173" s="169" t="s">
        <v>78</v>
      </c>
      <c r="C173" s="190" t="s">
        <v>27</v>
      </c>
      <c r="D173" s="170"/>
      <c r="E173" s="171"/>
      <c r="F173" s="172"/>
      <c r="G173" s="172">
        <f>SUMIF(AG174:AG201,"&lt;&gt;NOR",G174:G201)</f>
        <v>0</v>
      </c>
      <c r="H173" s="172"/>
      <c r="I173" s="172">
        <f>SUM(I174:I201)</f>
        <v>0</v>
      </c>
      <c r="J173" s="172"/>
      <c r="K173" s="172">
        <f>SUM(K174:K201)</f>
        <v>0</v>
      </c>
      <c r="L173" s="172"/>
      <c r="M173" s="172">
        <f>SUM(M174:M201)</f>
        <v>0</v>
      </c>
      <c r="N173" s="172"/>
      <c r="O173" s="172">
        <f>SUM(O174:O201)</f>
        <v>0</v>
      </c>
      <c r="P173" s="172"/>
      <c r="Q173" s="172">
        <f>SUM(Q174:Q201)</f>
        <v>0</v>
      </c>
      <c r="R173" s="172"/>
      <c r="S173" s="172"/>
      <c r="T173" s="173"/>
      <c r="U173" s="167"/>
      <c r="V173" s="167">
        <f>SUM(V174:V201)</f>
        <v>0</v>
      </c>
      <c r="W173" s="167"/>
      <c r="AG173" t="s">
        <v>106</v>
      </c>
    </row>
    <row r="174" spans="1:60" outlineLevel="1" x14ac:dyDescent="0.2">
      <c r="A174" s="174">
        <v>38</v>
      </c>
      <c r="B174" s="175" t="s">
        <v>289</v>
      </c>
      <c r="C174" s="191" t="s">
        <v>290</v>
      </c>
      <c r="D174" s="176" t="s">
        <v>291</v>
      </c>
      <c r="E174" s="177">
        <v>1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9">
        <v>0</v>
      </c>
      <c r="O174" s="179">
        <f>ROUND(E174*N174,2)</f>
        <v>0</v>
      </c>
      <c r="P174" s="179">
        <v>0</v>
      </c>
      <c r="Q174" s="179">
        <f>ROUND(E174*P174,2)</f>
        <v>0</v>
      </c>
      <c r="R174" s="179"/>
      <c r="S174" s="179" t="s">
        <v>111</v>
      </c>
      <c r="T174" s="180" t="s">
        <v>284</v>
      </c>
      <c r="U174" s="164">
        <v>0</v>
      </c>
      <c r="V174" s="164">
        <f>ROUND(E174*U174,2)</f>
        <v>0</v>
      </c>
      <c r="W174" s="164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 t="s">
        <v>285</v>
      </c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162"/>
      <c r="B175" s="163"/>
      <c r="C175" s="258" t="s">
        <v>292</v>
      </c>
      <c r="D175" s="259"/>
      <c r="E175" s="259"/>
      <c r="F175" s="259"/>
      <c r="G175" s="259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 t="s">
        <v>136</v>
      </c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81" t="str">
        <f>C175</f>
        <v>Zaměření a vytýčení stávajících inženýrských sítí v místě stavby z hlediska jejich ochrany při provádění stavby.</v>
      </c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174">
        <v>39</v>
      </c>
      <c r="B176" s="175" t="s">
        <v>293</v>
      </c>
      <c r="C176" s="191" t="s">
        <v>294</v>
      </c>
      <c r="D176" s="176" t="s">
        <v>291</v>
      </c>
      <c r="E176" s="177">
        <v>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0</v>
      </c>
      <c r="O176" s="179">
        <f>ROUND(E176*N176,2)</f>
        <v>0</v>
      </c>
      <c r="P176" s="179">
        <v>0</v>
      </c>
      <c r="Q176" s="179">
        <f>ROUND(E176*P176,2)</f>
        <v>0</v>
      </c>
      <c r="R176" s="179"/>
      <c r="S176" s="179" t="s">
        <v>111</v>
      </c>
      <c r="T176" s="180" t="s">
        <v>284</v>
      </c>
      <c r="U176" s="164">
        <v>0</v>
      </c>
      <c r="V176" s="164">
        <f>ROUND(E176*U176,2)</f>
        <v>0</v>
      </c>
      <c r="W176" s="164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 t="s">
        <v>285</v>
      </c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162"/>
      <c r="B177" s="163"/>
      <c r="C177" s="258" t="s">
        <v>295</v>
      </c>
      <c r="D177" s="259"/>
      <c r="E177" s="259"/>
      <c r="F177" s="259"/>
      <c r="G177" s="259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 t="s">
        <v>136</v>
      </c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81" t="str">
        <f>C177</f>
        <v>Vybudování zpevněných ploch pro skladování materiálu, doprava a osazení kontejnerů nebo ohrazení pro skladování materiálu.</v>
      </c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162"/>
      <c r="B178" s="163"/>
      <c r="C178" s="256" t="s">
        <v>329</v>
      </c>
      <c r="D178" s="257"/>
      <c r="E178" s="257"/>
      <c r="F178" s="257"/>
      <c r="G178" s="257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 t="s">
        <v>136</v>
      </c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162"/>
      <c r="B179" s="163"/>
      <c r="C179" s="256" t="s">
        <v>296</v>
      </c>
      <c r="D179" s="257"/>
      <c r="E179" s="257"/>
      <c r="F179" s="257"/>
      <c r="G179" s="257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 t="s">
        <v>136</v>
      </c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81" t="str">
        <f>C179</f>
        <v>Doprava a osazení mobilních buněk sociálního zařízení – umývárny, toalety, šatny. Přizpůsobení prostor zadavatele pro tyto účely.</v>
      </c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174">
        <v>40</v>
      </c>
      <c r="B180" s="175" t="s">
        <v>297</v>
      </c>
      <c r="C180" s="191" t="s">
        <v>298</v>
      </c>
      <c r="D180" s="176" t="s">
        <v>291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9">
        <v>0</v>
      </c>
      <c r="O180" s="179">
        <f>ROUND(E180*N180,2)</f>
        <v>0</v>
      </c>
      <c r="P180" s="179">
        <v>0</v>
      </c>
      <c r="Q180" s="179">
        <f>ROUND(E180*P180,2)</f>
        <v>0</v>
      </c>
      <c r="R180" s="179"/>
      <c r="S180" s="179" t="s">
        <v>111</v>
      </c>
      <c r="T180" s="180" t="s">
        <v>284</v>
      </c>
      <c r="U180" s="164">
        <v>0</v>
      </c>
      <c r="V180" s="164">
        <f>ROUND(E180*U180,2)</f>
        <v>0</v>
      </c>
      <c r="W180" s="164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 t="s">
        <v>285</v>
      </c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162"/>
      <c r="B181" s="163"/>
      <c r="C181" s="258" t="s">
        <v>299</v>
      </c>
      <c r="D181" s="259"/>
      <c r="E181" s="259"/>
      <c r="F181" s="259"/>
      <c r="G181" s="259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 t="s">
        <v>136</v>
      </c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162"/>
      <c r="B182" s="163"/>
      <c r="C182" s="256" t="s">
        <v>330</v>
      </c>
      <c r="D182" s="257"/>
      <c r="E182" s="257"/>
      <c r="F182" s="257"/>
      <c r="G182" s="257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 t="s">
        <v>136</v>
      </c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162"/>
      <c r="B183" s="163"/>
      <c r="C183" s="256" t="s">
        <v>300</v>
      </c>
      <c r="D183" s="257"/>
      <c r="E183" s="257"/>
      <c r="F183" s="257"/>
      <c r="G183" s="257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 t="s">
        <v>136</v>
      </c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162"/>
      <c r="B184" s="163"/>
      <c r="C184" s="256" t="s">
        <v>301</v>
      </c>
      <c r="D184" s="257"/>
      <c r="E184" s="257"/>
      <c r="F184" s="257"/>
      <c r="G184" s="257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 t="s">
        <v>136</v>
      </c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174">
        <v>41</v>
      </c>
      <c r="B185" s="175" t="s">
        <v>302</v>
      </c>
      <c r="C185" s="191" t="s">
        <v>303</v>
      </c>
      <c r="D185" s="176" t="s">
        <v>291</v>
      </c>
      <c r="E185" s="177">
        <v>1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9">
        <v>0</v>
      </c>
      <c r="O185" s="179">
        <f>ROUND(E185*N185,2)</f>
        <v>0</v>
      </c>
      <c r="P185" s="179">
        <v>0</v>
      </c>
      <c r="Q185" s="179">
        <f>ROUND(E185*P185,2)</f>
        <v>0</v>
      </c>
      <c r="R185" s="179"/>
      <c r="S185" s="179" t="s">
        <v>111</v>
      </c>
      <c r="T185" s="180" t="s">
        <v>284</v>
      </c>
      <c r="U185" s="164">
        <v>0</v>
      </c>
      <c r="V185" s="164">
        <f>ROUND(E185*U185,2)</f>
        <v>0</v>
      </c>
      <c r="W185" s="164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 t="s">
        <v>285</v>
      </c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162"/>
      <c r="B186" s="163"/>
      <c r="C186" s="258" t="s">
        <v>304</v>
      </c>
      <c r="D186" s="259"/>
      <c r="E186" s="259"/>
      <c r="F186" s="259"/>
      <c r="G186" s="259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 t="s">
        <v>136</v>
      </c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81" t="str">
        <f>C186</f>
        <v>Odvoz kontejnerů a ohrazení pro skladování a uvedení zpevněných ploch pro skladování do původního stavu.</v>
      </c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162"/>
      <c r="B187" s="163"/>
      <c r="C187" s="256" t="s">
        <v>305</v>
      </c>
      <c r="D187" s="257"/>
      <c r="E187" s="257"/>
      <c r="F187" s="257"/>
      <c r="G187" s="257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 t="s">
        <v>136</v>
      </c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174">
        <v>42</v>
      </c>
      <c r="B188" s="175" t="s">
        <v>306</v>
      </c>
      <c r="C188" s="191" t="s">
        <v>307</v>
      </c>
      <c r="D188" s="176" t="s">
        <v>291</v>
      </c>
      <c r="E188" s="177">
        <v>1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79"/>
      <c r="S188" s="179" t="s">
        <v>111</v>
      </c>
      <c r="T188" s="180" t="s">
        <v>284</v>
      </c>
      <c r="U188" s="164">
        <v>0</v>
      </c>
      <c r="V188" s="164">
        <f>ROUND(E188*U188,2)</f>
        <v>0</v>
      </c>
      <c r="W188" s="164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 t="s">
        <v>285</v>
      </c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162"/>
      <c r="B189" s="163"/>
      <c r="C189" s="258" t="s">
        <v>308</v>
      </c>
      <c r="D189" s="259"/>
      <c r="E189" s="259"/>
      <c r="F189" s="259"/>
      <c r="G189" s="259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 t="s">
        <v>136</v>
      </c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174">
        <v>43</v>
      </c>
      <c r="B190" s="175" t="s">
        <v>309</v>
      </c>
      <c r="C190" s="191" t="s">
        <v>310</v>
      </c>
      <c r="D190" s="176" t="s">
        <v>311</v>
      </c>
      <c r="E190" s="177">
        <v>1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79"/>
      <c r="S190" s="179" t="s">
        <v>255</v>
      </c>
      <c r="T190" s="180" t="s">
        <v>284</v>
      </c>
      <c r="U190" s="164">
        <v>0</v>
      </c>
      <c r="V190" s="164">
        <f>ROUND(E190*U190,2)</f>
        <v>0</v>
      </c>
      <c r="W190" s="164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 t="s">
        <v>285</v>
      </c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162"/>
      <c r="B191" s="163"/>
      <c r="C191" s="258" t="s">
        <v>312</v>
      </c>
      <c r="D191" s="259"/>
      <c r="E191" s="259"/>
      <c r="F191" s="259"/>
      <c r="G191" s="259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 t="s">
        <v>136</v>
      </c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162"/>
      <c r="B192" s="163"/>
      <c r="C192" s="256" t="s">
        <v>313</v>
      </c>
      <c r="D192" s="257"/>
      <c r="E192" s="257"/>
      <c r="F192" s="257"/>
      <c r="G192" s="257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 t="s">
        <v>136</v>
      </c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174">
        <v>44</v>
      </c>
      <c r="B193" s="175" t="s">
        <v>314</v>
      </c>
      <c r="C193" s="191" t="s">
        <v>315</v>
      </c>
      <c r="D193" s="176" t="s">
        <v>311</v>
      </c>
      <c r="E193" s="177">
        <v>1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9">
        <v>0</v>
      </c>
      <c r="O193" s="179">
        <f>ROUND(E193*N193,2)</f>
        <v>0</v>
      </c>
      <c r="P193" s="179">
        <v>0</v>
      </c>
      <c r="Q193" s="179">
        <f>ROUND(E193*P193,2)</f>
        <v>0</v>
      </c>
      <c r="R193" s="179"/>
      <c r="S193" s="179" t="s">
        <v>255</v>
      </c>
      <c r="T193" s="180" t="s">
        <v>284</v>
      </c>
      <c r="U193" s="164">
        <v>0</v>
      </c>
      <c r="V193" s="164">
        <f>ROUND(E193*U193,2)</f>
        <v>0</v>
      </c>
      <c r="W193" s="164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 t="s">
        <v>285</v>
      </c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162"/>
      <c r="B194" s="163"/>
      <c r="C194" s="258" t="s">
        <v>316</v>
      </c>
      <c r="D194" s="259"/>
      <c r="E194" s="259"/>
      <c r="F194" s="259"/>
      <c r="G194" s="259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 t="s">
        <v>136</v>
      </c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174">
        <v>45</v>
      </c>
      <c r="B195" s="175" t="s">
        <v>317</v>
      </c>
      <c r="C195" s="191" t="s">
        <v>318</v>
      </c>
      <c r="D195" s="176" t="s">
        <v>311</v>
      </c>
      <c r="E195" s="177">
        <v>1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9">
        <v>0</v>
      </c>
      <c r="O195" s="179">
        <f>ROUND(E195*N195,2)</f>
        <v>0</v>
      </c>
      <c r="P195" s="179">
        <v>0</v>
      </c>
      <c r="Q195" s="179">
        <f>ROUND(E195*P195,2)</f>
        <v>0</v>
      </c>
      <c r="R195" s="179"/>
      <c r="S195" s="179" t="s">
        <v>255</v>
      </c>
      <c r="T195" s="180" t="s">
        <v>284</v>
      </c>
      <c r="U195" s="164">
        <v>0</v>
      </c>
      <c r="V195" s="164">
        <f>ROUND(E195*U195,2)</f>
        <v>0</v>
      </c>
      <c r="W195" s="164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 t="s">
        <v>285</v>
      </c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162"/>
      <c r="B196" s="163"/>
      <c r="C196" s="258" t="s">
        <v>319</v>
      </c>
      <c r="D196" s="259"/>
      <c r="E196" s="259"/>
      <c r="F196" s="259"/>
      <c r="G196" s="259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 t="s">
        <v>136</v>
      </c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81" t="str">
        <f>C196</f>
        <v>Kanalizační přípojka se zaslepí na přítoku do revizní šachty a to vhodným způsobem odsouhlaseným odpovědným pracovníkem.</v>
      </c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174">
        <v>46</v>
      </c>
      <c r="B197" s="175" t="s">
        <v>320</v>
      </c>
      <c r="C197" s="191" t="s">
        <v>321</v>
      </c>
      <c r="D197" s="176" t="s">
        <v>311</v>
      </c>
      <c r="E197" s="177">
        <v>1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79"/>
      <c r="S197" s="179" t="s">
        <v>255</v>
      </c>
      <c r="T197" s="180" t="s">
        <v>284</v>
      </c>
      <c r="U197" s="164">
        <v>0</v>
      </c>
      <c r="V197" s="164">
        <f>ROUND(E197*U197,2)</f>
        <v>0</v>
      </c>
      <c r="W197" s="164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 t="s">
        <v>285</v>
      </c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162"/>
      <c r="B198" s="163"/>
      <c r="C198" s="258" t="s">
        <v>322</v>
      </c>
      <c r="D198" s="259"/>
      <c r="E198" s="259"/>
      <c r="F198" s="259"/>
      <c r="G198" s="259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 t="s">
        <v>136</v>
      </c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182">
        <v>47</v>
      </c>
      <c r="B199" s="183" t="s">
        <v>323</v>
      </c>
      <c r="C199" s="193" t="s">
        <v>324</v>
      </c>
      <c r="D199" s="184" t="s">
        <v>311</v>
      </c>
      <c r="E199" s="185">
        <v>1</v>
      </c>
      <c r="F199" s="186"/>
      <c r="G199" s="187">
        <f>ROUND(E199*F199,2)</f>
        <v>0</v>
      </c>
      <c r="H199" s="186"/>
      <c r="I199" s="187">
        <f>ROUND(E199*H199,2)</f>
        <v>0</v>
      </c>
      <c r="J199" s="186"/>
      <c r="K199" s="187">
        <f>ROUND(E199*J199,2)</f>
        <v>0</v>
      </c>
      <c r="L199" s="187">
        <v>21</v>
      </c>
      <c r="M199" s="187">
        <f>G199*(1+L199/100)</f>
        <v>0</v>
      </c>
      <c r="N199" s="187">
        <v>0</v>
      </c>
      <c r="O199" s="187">
        <f>ROUND(E199*N199,2)</f>
        <v>0</v>
      </c>
      <c r="P199" s="187">
        <v>0</v>
      </c>
      <c r="Q199" s="187">
        <f>ROUND(E199*P199,2)</f>
        <v>0</v>
      </c>
      <c r="R199" s="187"/>
      <c r="S199" s="187" t="s">
        <v>255</v>
      </c>
      <c r="T199" s="188" t="s">
        <v>284</v>
      </c>
      <c r="U199" s="164">
        <v>0</v>
      </c>
      <c r="V199" s="164">
        <f>ROUND(E199*U199,2)</f>
        <v>0</v>
      </c>
      <c r="W199" s="164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 t="s">
        <v>285</v>
      </c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174">
        <v>48</v>
      </c>
      <c r="B200" s="175" t="s">
        <v>325</v>
      </c>
      <c r="C200" s="191" t="s">
        <v>326</v>
      </c>
      <c r="D200" s="176" t="s">
        <v>311</v>
      </c>
      <c r="E200" s="177">
        <v>1</v>
      </c>
      <c r="F200" s="178"/>
      <c r="G200" s="179">
        <f>ROUND(E200*F200,2)</f>
        <v>0</v>
      </c>
      <c r="H200" s="178"/>
      <c r="I200" s="179">
        <f>ROUND(E200*H200,2)</f>
        <v>0</v>
      </c>
      <c r="J200" s="178"/>
      <c r="K200" s="179">
        <f>ROUND(E200*J200,2)</f>
        <v>0</v>
      </c>
      <c r="L200" s="179">
        <v>21</v>
      </c>
      <c r="M200" s="179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79"/>
      <c r="S200" s="179" t="s">
        <v>255</v>
      </c>
      <c r="T200" s="180" t="s">
        <v>284</v>
      </c>
      <c r="U200" s="164">
        <v>0</v>
      </c>
      <c r="V200" s="164">
        <f>ROUND(E200*U200,2)</f>
        <v>0</v>
      </c>
      <c r="W200" s="164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 t="s">
        <v>285</v>
      </c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ht="22.5" outlineLevel="1" x14ac:dyDescent="0.2">
      <c r="A201" s="162"/>
      <c r="B201" s="163"/>
      <c r="C201" s="258" t="s">
        <v>327</v>
      </c>
      <c r="D201" s="259"/>
      <c r="E201" s="259"/>
      <c r="F201" s="259"/>
      <c r="G201" s="259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 t="s">
        <v>136</v>
      </c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81" t="str">
        <f>C201</f>
        <v>Při provádění demoličních prací bude staveniště kropeno vodou z přistavené cisterny/nádrže (možnost s domluvy se správcem vodovodního řadu), hnané čerpadlem takovým způsobem, aby došlo k zminimalizování prašnosti v okolí.</v>
      </c>
      <c r="BB201" s="155"/>
      <c r="BC201" s="155"/>
      <c r="BD201" s="155"/>
      <c r="BE201" s="155"/>
      <c r="BF201" s="155"/>
      <c r="BG201" s="155"/>
      <c r="BH201" s="155"/>
    </row>
    <row r="202" spans="1:60" x14ac:dyDescent="0.2">
      <c r="A202" s="5"/>
      <c r="B202" s="6"/>
      <c r="C202" s="194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AE202">
        <v>15</v>
      </c>
      <c r="AF202">
        <v>21</v>
      </c>
    </row>
    <row r="203" spans="1:60" x14ac:dyDescent="0.2">
      <c r="A203" s="158"/>
      <c r="B203" s="159" t="s">
        <v>29</v>
      </c>
      <c r="C203" s="195"/>
      <c r="D203" s="160"/>
      <c r="E203" s="161"/>
      <c r="F203" s="161"/>
      <c r="G203" s="189">
        <f>G8+G68+G114+G119+G122+G127+G130+G145+G173</f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AE203">
        <f>SUMIF(L7:L201,AE202,G7:G201)</f>
        <v>0</v>
      </c>
      <c r="AF203">
        <f>SUMIF(L7:L201,AF202,G7:G201)</f>
        <v>0</v>
      </c>
      <c r="AG203" t="s">
        <v>328</v>
      </c>
    </row>
    <row r="204" spans="1:60" x14ac:dyDescent="0.2">
      <c r="C204" s="196"/>
      <c r="D204" s="146"/>
      <c r="AG204" t="s">
        <v>331</v>
      </c>
    </row>
    <row r="205" spans="1:60" x14ac:dyDescent="0.2">
      <c r="D205" s="146"/>
    </row>
    <row r="206" spans="1:60" x14ac:dyDescent="0.2">
      <c r="D206" s="146"/>
    </row>
    <row r="207" spans="1:60" x14ac:dyDescent="0.2">
      <c r="D207" s="146"/>
    </row>
    <row r="208" spans="1:60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C665" sheet="1" objects="1" scenarios="1"/>
  <mergeCells count="45">
    <mergeCell ref="C196:G196"/>
    <mergeCell ref="C198:G198"/>
    <mergeCell ref="C201:G201"/>
    <mergeCell ref="C186:G186"/>
    <mergeCell ref="C187:G187"/>
    <mergeCell ref="C189:G189"/>
    <mergeCell ref="C191:G191"/>
    <mergeCell ref="C192:G192"/>
    <mergeCell ref="C194:G194"/>
    <mergeCell ref="C184:G184"/>
    <mergeCell ref="C150:G150"/>
    <mergeCell ref="C151:G151"/>
    <mergeCell ref="C157:G157"/>
    <mergeCell ref="C162:G162"/>
    <mergeCell ref="C175:G175"/>
    <mergeCell ref="C177:G177"/>
    <mergeCell ref="C178:G178"/>
    <mergeCell ref="C179:G179"/>
    <mergeCell ref="C181:G181"/>
    <mergeCell ref="C182:G182"/>
    <mergeCell ref="C183:G183"/>
    <mergeCell ref="C149:G149"/>
    <mergeCell ref="C70:G70"/>
    <mergeCell ref="C76:G76"/>
    <mergeCell ref="C85:G85"/>
    <mergeCell ref="C90:G90"/>
    <mergeCell ref="C92:G92"/>
    <mergeCell ref="C98:G98"/>
    <mergeCell ref="C106:G106"/>
    <mergeCell ref="C116:G116"/>
    <mergeCell ref="C121:G121"/>
    <mergeCell ref="C147:G147"/>
    <mergeCell ref="C148:G148"/>
    <mergeCell ref="C33:G33"/>
    <mergeCell ref="A1:G1"/>
    <mergeCell ref="C2:G2"/>
    <mergeCell ref="C3:G3"/>
    <mergeCell ref="C4:G4"/>
    <mergeCell ref="C10:G10"/>
    <mergeCell ref="C15:G15"/>
    <mergeCell ref="C17:G17"/>
    <mergeCell ref="C19:G19"/>
    <mergeCell ref="C22:G22"/>
    <mergeCell ref="C23:G23"/>
    <mergeCell ref="C31:G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Zatloukal</dc:creator>
  <cp:lastModifiedBy>Radoš Radoš</cp:lastModifiedBy>
  <cp:lastPrinted>2014-02-28T09:52:57Z</cp:lastPrinted>
  <dcterms:created xsi:type="dcterms:W3CDTF">2009-04-08T07:15:50Z</dcterms:created>
  <dcterms:modified xsi:type="dcterms:W3CDTF">2018-09-20T08:01:14Z</dcterms:modified>
</cp:coreProperties>
</file>