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88061 - SÚ střešní konst..." sheetId="2" r:id="rId2"/>
    <sheet name="188062 - Vedlejší a ostat..." sheetId="3" r:id="rId3"/>
    <sheet name="Pokyny pro vyplnění" sheetId="4" r:id="rId4"/>
  </sheets>
  <definedNames>
    <definedName name="_xlnm.Print_Area" localSheetId="0">'Rekapitulace stavby'!$D$4:$AO$33,'Rekapitulace stavby'!$C$39:$AQ$54</definedName>
    <definedName name="_xlnm._FilterDatabase" localSheetId="1" hidden="1">'188061 - SÚ střešní konst...'!$C$84:$K$194</definedName>
    <definedName name="_xlnm.Print_Area" localSheetId="1">'188061 - SÚ střešní konst...'!$C$4:$J$36,'188061 - SÚ střešní konst...'!$C$42:$J$66,'188061 - SÚ střešní konst...'!$C$72:$K$194</definedName>
    <definedName name="_xlnm._FilterDatabase" localSheetId="2" hidden="1">'188062 - Vedlejší a ostat...'!$C$78:$K$90</definedName>
    <definedName name="_xlnm.Print_Area" localSheetId="2">'188062 - Vedlejší a ostat...'!$C$4:$J$36,'188062 - Vedlejší a ostat...'!$C$42:$J$60,'188062 - Vedlejší a ostat...'!$C$66:$K$90</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'188061 - SÚ střešní konst...'!$84:$84</definedName>
    <definedName name="_xlnm.Print_Titles" localSheetId="2">'188062 - Vedlejší a ostat...'!$78:$78</definedName>
  </definedNames>
  <calcPr fullCalcOnLoad="1"/>
</workbook>
</file>

<file path=xl/sharedStrings.xml><?xml version="1.0" encoding="utf-8"?>
<sst xmlns="http://schemas.openxmlformats.org/spreadsheetml/2006/main" count="2071" uniqueCount="600">
  <si>
    <t>Export VZ</t>
  </si>
  <si>
    <t>List obsahuje:</t>
  </si>
  <si>
    <t>1) Rekapitulace stavby</t>
  </si>
  <si>
    <t>2) Rekapitulace objektů stavby a soupisů prací</t>
  </si>
  <si>
    <t>3.0</t>
  </si>
  <si>
    <t/>
  </si>
  <si>
    <t>False</t>
  </si>
  <si>
    <t>{bc9b8c15-3690-444a-a90a-72780792f318}</t>
  </si>
  <si>
    <t>&gt;&gt;  skryté sloupce  &lt;&lt;</t>
  </si>
  <si>
    <t>0,01</t>
  </si>
  <si>
    <t>21</t>
  </si>
  <si>
    <t>15</t>
  </si>
  <si>
    <t>REKAPITULACE STAVBY</t>
  </si>
  <si>
    <t>v ---  níže se nacházejí doplnkové a pomocné údaje k sestavám  --- v</t>
  </si>
  <si>
    <t>Návod na vyplnění</t>
  </si>
  <si>
    <t>0,001</t>
  </si>
  <si>
    <t>Kód:</t>
  </si>
  <si>
    <t>18806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</si>
  <si>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</si>
  <si>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</si>
  <si>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SÚ střešní konstrukce BD města Krnov,Hlavní náměstí č.p.90/22</t>
  </si>
  <si>
    <t>KSO:</t>
  </si>
  <si>
    <t>803 59 13</t>
  </si>
  <si>
    <t>CC-CZ:</t>
  </si>
  <si>
    <t>Místo:</t>
  </si>
  <si>
    <t>Krnov</t>
  </si>
  <si>
    <t>Datum:</t>
  </si>
  <si>
    <t>10. 12. 2018</t>
  </si>
  <si>
    <t>CZ-CPV:</t>
  </si>
  <si>
    <t>45211100-0stav.práce</t>
  </si>
  <si>
    <t>Zadavatel:</t>
  </si>
  <si>
    <t>IČ:</t>
  </si>
  <si>
    <t>Město Krnov</t>
  </si>
  <si>
    <t>DIČ:</t>
  </si>
  <si>
    <t>Uchazeč:</t>
  </si>
  <si>
    <t>Vyplň údaj</t>
  </si>
  <si>
    <t>Projektant:</t>
  </si>
  <si>
    <t>03886964</t>
  </si>
  <si>
    <t>CHCI-DŮM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</si>
  <si>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</si>
  <si>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</si>
  <si>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</si>
  <si>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</si>
  <si>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</si>
  <si>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</si>
  <si>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</si>
  <si>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</si>
  <si>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</si>
  <si>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</si>
  <si>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</si>
  <si>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</si>
  <si>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</si>
  <si>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</si>
  <si>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</si>
  <si>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</si>
  <si>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</si>
  <si>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</si>
  <si>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</si>
  <si>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</si>
  <si>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</si>
  <si>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</si>
  <si>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</si>
  <si>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</si>
  <si>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</si>
  <si>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</si>
  <si>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</si>
  <si>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</si>
  <si>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</si>
  <si>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</si>
  <si>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</si>
  <si>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</si>
  <si>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</si>
  <si>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</si>
  <si>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</si>
  <si>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</si>
  <si>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</si>
  <si>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</si>
  <si>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</si>
  <si>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</si>
  <si>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</si>
  <si>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</si>
  <si>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188061</t>
  </si>
  <si>
    <t>STA</t>
  </si>
  <si>
    <t>1</t>
  </si>
  <si>
    <t>{245c55b0-e273-4d97-9bf0-13fbc716cc99}</t>
  </si>
  <si>
    <t>188062</t>
  </si>
  <si>
    <t>Vedlejší a ostatní náklady</t>
  </si>
  <si>
    <t>{40715355-a10b-4216-afc3-d0bd934e415c}</t>
  </si>
  <si>
    <t>1) Krycí list soupisu</t>
  </si>
  <si>
    <t>2) Rekapitulace</t>
  </si>
  <si>
    <t>3) Soupis prací</t>
  </si>
  <si>
    <t>Zpět na list:</t>
  </si>
  <si>
    <t>Rekapitulace stavby</t>
  </si>
  <si>
    <t>KRYCÍ LIST SOUPISU</t>
  </si>
  <si>
    <t>Objekt:</t>
  </si>
  <si>
    <t>188061 - SÚ střešní konstrukce BD města Krnov,Hlavní náměstí č.p.90/22</t>
  </si>
  <si>
    <t>REKAPITULACE ČLENĚNÍ SOUPISU PRACÍ</t>
  </si>
  <si>
    <t>Kód dílu - Popis</t>
  </si>
  <si>
    <t>Cena celkem [CZK]</t>
  </si>
  <si>
    <t>Náklady soupisu celkem</t>
  </si>
  <si>
    <t>-1</t>
  </si>
  <si>
    <t>HSV - Práce a dodávky HSV</t>
  </si>
  <si>
    <t xml:space="preserve">    9 - Ostatní konstrukce a práce, bourání</t>
  </si>
  <si>
    <t xml:space="preserve">    997 - Přesun sutě</t>
  </si>
  <si>
    <t>PSV - Práce a dodávky PSV</t>
  </si>
  <si>
    <t xml:space="preserve">    762 - Konstrukce tesařské</t>
  </si>
  <si>
    <t xml:space="preserve">    764 - Konstrukce klempířské</t>
  </si>
  <si>
    <t xml:space="preserve">    765 - Krytina skládaná</t>
  </si>
  <si>
    <t>M - Práce a dodávky M</t>
  </si>
  <si>
    <t xml:space="preserve">    21-M - Elektromontáže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</si>
  <si>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</si>
  <si>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</si>
  <si>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</si>
  <si>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</si>
  <si>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</si>
  <si>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</si>
  <si>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</si>
  <si>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</si>
  <si>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</si>
  <si>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</si>
  <si>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</si>
  <si>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</si>
  <si>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</si>
  <si>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</si>
  <si>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</si>
  <si>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</si>
  <si>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</si>
  <si>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</si>
  <si>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 bourání</t>
  </si>
  <si>
    <t>K</t>
  </si>
  <si>
    <t>941211112</t>
  </si>
  <si>
    <t>Montáž lešení řadového rámového lehkého pracovního s podlahami s provozním zatížením tř. 3 do 200 kg/m2 šířky tř. SW06 přes 0,6 do 0,9 m, výšky přes 10 do 25 m</t>
  </si>
  <si>
    <t>m2</t>
  </si>
  <si>
    <t>CS ÚRS 2018 01</t>
  </si>
  <si>
    <t>4</t>
  </si>
  <si>
    <t>2</t>
  </si>
  <si>
    <t>-1085061553</t>
  </si>
  <si>
    <t>PSC</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</si>
  <si>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</si>
  <si>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VV</t>
  </si>
  <si>
    <t>(25,16+22,385+3,0+11,58+0,9*11)*21,0</t>
  </si>
  <si>
    <t>941211211</t>
  </si>
  <si>
    <t>Montáž lešení řadového rámového lehkého pracovního s podlahami s provozním zatížením tř. 3 do 200 kg/m2 Příplatek za první a každý další den použití lešení k ceně -1111 nebo -1112</t>
  </si>
  <si>
    <t>1671276860</t>
  </si>
  <si>
    <t>1512,525*60</t>
  </si>
  <si>
    <t>3</t>
  </si>
  <si>
    <t>941211812</t>
  </si>
  <si>
    <t>Demontáž lešení řadového rámového lehkého pracovního s provozním zatížením tř. 3 do 200 kg/m2 šířky tř. SW06 přes 0,6 do 0,9 m, výšky přes 10 do 25 m</t>
  </si>
  <si>
    <t>-848078845</t>
  </si>
  <si>
    <t xml:space="preserve">Poznámka k souboru cen:
1. Demontáž lešení řadového rámového lehkého výšky přes 40 m se oceňuje individuálně.
</t>
  </si>
  <si>
    <t>1512,525</t>
  </si>
  <si>
    <t>997</t>
  </si>
  <si>
    <t>Přesun sutě</t>
  </si>
  <si>
    <t>997013118</t>
  </si>
  <si>
    <t>Vnitrostaveništní doprava suti a vybouraných hmot vodorovně do 50 m svisle s použitím mechanizace pro budovy a haly výšky přes 24 do 27 m</t>
  </si>
  <si>
    <t>t</t>
  </si>
  <si>
    <t>-1752627361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</si>
  <si>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</si>
  <si>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t>
  </si>
  <si>
    <t>997013501</t>
  </si>
  <si>
    <t>Odvoz suti a vybouraných hmot na skládku nebo meziskládku se složením, na vzdálenost do 1 km</t>
  </si>
  <si>
    <t>-1750240374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</si>
  <si>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</si>
  <si>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t>
  </si>
  <si>
    <t>997013509</t>
  </si>
  <si>
    <t>Odvoz suti a vybouraných hmot na skládku nebo meziskládku se složením, na vzdálenost Příplatek k ceně za každý další i započatý 1 km přes 1 km</t>
  </si>
  <si>
    <t>-1269289836</t>
  </si>
  <si>
    <t>45,459*19</t>
  </si>
  <si>
    <t>7</t>
  </si>
  <si>
    <t>997013803</t>
  </si>
  <si>
    <t>Poplatek za uložení stavebního odpadu na skládce (skládkovné) cihelného zatříděného do Katalogu odpadů pod kódem 170 102</t>
  </si>
  <si>
    <t>1500528754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</si>
  <si>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</si>
  <si>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t>
  </si>
  <si>
    <t>997013811</t>
  </si>
  <si>
    <t>Poplatek za uložení stavebního odpadu na skládce (skládkovné) dřevěného zatříděného do Katalogu odpadů pod kódem 170 201</t>
  </si>
  <si>
    <t>978012415</t>
  </si>
  <si>
    <t>PSV</t>
  </si>
  <si>
    <t>Práce a dodávky PSV</t>
  </si>
  <si>
    <t>762</t>
  </si>
  <si>
    <t>Konstrukce tesařské</t>
  </si>
  <si>
    <t>762083122</t>
  </si>
  <si>
    <t>Práce společné pro tesařské konstrukce impregnace řeziva máčením proti dřevokaznému hmyzu, houbám a plísním, třída ohrožení 3 a 4 (dřevo v exteriéru)</t>
  </si>
  <si>
    <t>m3</t>
  </si>
  <si>
    <t>16</t>
  </si>
  <si>
    <t>-1571703934</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</si>
  <si>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</si>
  <si>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3,025</t>
  </si>
  <si>
    <t>10</t>
  </si>
  <si>
    <t>762341210</t>
  </si>
  <si>
    <t>Bednění a laťování montáž bednění střech rovných a šikmých sklonu do 60° s vyřezáním otvorů z prken hrubých na sraz tl. do 32 mm</t>
  </si>
  <si>
    <t>-605548277</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</si>
  <si>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</si>
  <si>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11</t>
  </si>
  <si>
    <t>M</t>
  </si>
  <si>
    <t>60511081</t>
  </si>
  <si>
    <t>řezivo jehličnaté středové SM tl 18-32mm dl 4-5m jakost II</t>
  </si>
  <si>
    <t>32</t>
  </si>
  <si>
    <t>-49599939</t>
  </si>
  <si>
    <t>110,000*0,025</t>
  </si>
  <si>
    <t>2,75*1,1 'Přepočtené koeficientem množství</t>
  </si>
  <si>
    <t>12</t>
  </si>
  <si>
    <t>762341811</t>
  </si>
  <si>
    <t>Demontáž bednění a laťování bednění střech rovných, obloukových, sklonu do 60° se všemi nadstřešními konstrukcemi z prken hrubých, hoblovaných tl. do 32 mm</t>
  </si>
  <si>
    <t>1942181233</t>
  </si>
  <si>
    <t>odhad z 20%</t>
  </si>
  <si>
    <t>550,0*0,2</t>
  </si>
  <si>
    <t>13</t>
  </si>
  <si>
    <t>762342314</t>
  </si>
  <si>
    <t>Bednění a laťování montáž laťování střech složitých sklonu do 60° při osové vzdálenosti latí přes 150 do 360 mm</t>
  </si>
  <si>
    <t>202415236</t>
  </si>
  <si>
    <t>14</t>
  </si>
  <si>
    <t>60514114</t>
  </si>
  <si>
    <t>řezivo jehličnaté latě střešní impregnované dl 4 m</t>
  </si>
  <si>
    <t>1876694727</t>
  </si>
  <si>
    <t>550,000*3*0,04*0,06</t>
  </si>
  <si>
    <t>3,96*1,1 'Přepočtené koeficientem množství</t>
  </si>
  <si>
    <t>762342441</t>
  </si>
  <si>
    <t>Bednění a laťování montáž lišt trojúhelníkových nebo kontralatí</t>
  </si>
  <si>
    <t>m</t>
  </si>
  <si>
    <t>-2001894990</t>
  </si>
  <si>
    <t>550,000</t>
  </si>
  <si>
    <t>679687012</t>
  </si>
  <si>
    <t>550,0*0,04*0,06</t>
  </si>
  <si>
    <t>1,32*1,1 'Přepočtené koeficientem množství</t>
  </si>
  <si>
    <t>17</t>
  </si>
  <si>
    <t>762342811</t>
  </si>
  <si>
    <t>Demontáž bednění a laťování laťování střech sklonu do 60° se všemi nadstřešními konstrukcemi, z latí průřezové plochy do 25 cm2 při osové vzdálenosti do 0,22 m</t>
  </si>
  <si>
    <t>2123590704</t>
  </si>
  <si>
    <t>18</t>
  </si>
  <si>
    <t>762342813</t>
  </si>
  <si>
    <t>Demontáž bednění a laťování laťování střech sklonu do 60° se všemi nadstřešními konstrukcemi, z latí průřezové plochy do 25 cm2 při osové vzdálenosti přes 0,50 m</t>
  </si>
  <si>
    <t>2111732537</t>
  </si>
  <si>
    <t>kontralatě</t>
  </si>
  <si>
    <t>550,0</t>
  </si>
  <si>
    <t>19</t>
  </si>
  <si>
    <t>762395000</t>
  </si>
  <si>
    <t>Spojovací prostředky krovů, bednění a laťování, nadstřešních konstrukcí svory, prkna, hřebíky, pásová ocel, vruty</t>
  </si>
  <si>
    <t>-686407300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</si>
  <si>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</si>
  <si>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(3,025+4,356+1,45)/1,1</t>
  </si>
  <si>
    <t>20</t>
  </si>
  <si>
    <t>998762103</t>
  </si>
  <si>
    <t>Přesun hmot pro konstrukce tesařské stanovený z hmotnosti přesunovaného materiálu vodorovná dopravní vzdálenost do 50 m v objektech výšky přes 12 do 24 m</t>
  </si>
  <si>
    <t>708054492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</si>
  <si>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</si>
  <si>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</si>
  <si>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</si>
  <si>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764001801</t>
  </si>
  <si>
    <t>Demontáž klempířských konstrukcí podkladního plechu do suti</t>
  </si>
  <si>
    <t>986825657</t>
  </si>
  <si>
    <t>22</t>
  </si>
  <si>
    <t>764001851</t>
  </si>
  <si>
    <t>Demontáž klempířských konstrukcí oplechování hřebene s větrací mřížkou nebo podkladním plechem do suti</t>
  </si>
  <si>
    <t>-695787976</t>
  </si>
  <si>
    <t>23</t>
  </si>
  <si>
    <t>764001891</t>
  </si>
  <si>
    <t>Demontáž klempířských konstrukcí oplechování úžlabí do suti</t>
  </si>
  <si>
    <t>-1525697013</t>
  </si>
  <si>
    <t>24</t>
  </si>
  <si>
    <t>764002812</t>
  </si>
  <si>
    <t>Demontáž klempířských konstrukcí okapového plechu do suti, v krytině skládané</t>
  </si>
  <si>
    <t>198739692</t>
  </si>
  <si>
    <t>25</t>
  </si>
  <si>
    <t>764002821</t>
  </si>
  <si>
    <t>Demontáž klempířských konstrukcí střešního výlezu do suti</t>
  </si>
  <si>
    <t>kus</t>
  </si>
  <si>
    <t>2091792716</t>
  </si>
  <si>
    <t>26</t>
  </si>
  <si>
    <t>764004801</t>
  </si>
  <si>
    <t>Demontáž klempířských konstrukcí žlabu podokapního do suti</t>
  </si>
  <si>
    <t>749040307</t>
  </si>
  <si>
    <t>27</t>
  </si>
  <si>
    <t>764211407</t>
  </si>
  <si>
    <t>Oplechování střešních prvků z pozinkovaného plechu hřebene větraného, včetně větrací mřížky rš 670 mm</t>
  </si>
  <si>
    <t>1984148182</t>
  </si>
  <si>
    <t xml:space="preserve">Poznámka k souboru cen:
1. V cenách 764 21-1405 až - 3452 nejsou započteny náklady na podkladní plech, tento se oceňuje cenami souboru cen 764 01-14..Podkladní plech z pozinkovaného plechu v rozvinuté šířce dle rš střešního prvku.
</t>
  </si>
  <si>
    <t>28</t>
  </si>
  <si>
    <t>764211467</t>
  </si>
  <si>
    <t>Oplechování střešních prvků z pozinkovaného plechu úžlabí rš 670 mm</t>
  </si>
  <si>
    <t>445855529</t>
  </si>
  <si>
    <t>29</t>
  </si>
  <si>
    <t>764238427</t>
  </si>
  <si>
    <t>Oplechování říms a ozdobných prvků z měděného plechu rovných, bez rohů celoplošně lepené rš 670 mm</t>
  </si>
  <si>
    <t>164210168</t>
  </si>
  <si>
    <t xml:space="preserve">Poznámka k souboru cen:
1. Položky souboru cen lze použít pro ocenění oplechování římsy pod nadřímsovým žlabem.
</t>
  </si>
  <si>
    <t>71,5*2</t>
  </si>
  <si>
    <t>30</t>
  </si>
  <si>
    <t>764531404</t>
  </si>
  <si>
    <t>Žlab podokapní z měděného plechu včetně háků a čel půlkruhový rš 330 mm</t>
  </si>
  <si>
    <t>359656206</t>
  </si>
  <si>
    <t>31</t>
  </si>
  <si>
    <t>764531465</t>
  </si>
  <si>
    <t>Žlab podokapní z měděného plechu včetně háků a čel kotlík hranatý, 220x220x300 mm, průměr svodu 120 mm</t>
  </si>
  <si>
    <t>-406472412</t>
  </si>
  <si>
    <t>998764103</t>
  </si>
  <si>
    <t>Přesun hmot pro konstrukce klempířské stanovený z hmotnosti přesunovaného materiálu vodorovná dopravní vzdálenost do 50 m v objektech výšky přes 12 do 24 m</t>
  </si>
  <si>
    <t>-235700247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</si>
  <si>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</si>
  <si>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</si>
  <si>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</si>
  <si>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33</t>
  </si>
  <si>
    <t>765111821</t>
  </si>
  <si>
    <t>Demontáž krytiny keramické hladké (bobrovky), sklonu do 30° na sucho do suti</t>
  </si>
  <si>
    <t>-2099548070</t>
  </si>
  <si>
    <t>34</t>
  </si>
  <si>
    <t>765111831</t>
  </si>
  <si>
    <t>Demontáž krytiny keramické Příplatek k cenám za sklon přes 30° do suti</t>
  </si>
  <si>
    <t>346287436</t>
  </si>
  <si>
    <t>35</t>
  </si>
  <si>
    <t>765111861</t>
  </si>
  <si>
    <t>Demontáž krytiny keramické hřebenů a nároží, sklonu do 30° z hřebenáčů na sucho do suti</t>
  </si>
  <si>
    <t>-112218018</t>
  </si>
  <si>
    <t>36</t>
  </si>
  <si>
    <t>765113015</t>
  </si>
  <si>
    <t>Krytina keramická drážková sklonu střechy do 30° na sucho maloformátová režná</t>
  </si>
  <si>
    <t>-1330020305</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</si>
  <si>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</si>
  <si>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37</t>
  </si>
  <si>
    <t>765113122</t>
  </si>
  <si>
    <t>Krytina keramická drážková sklonu střechy do 30° okapová hrana s větrací mřížkou vysokou s hřebenem</t>
  </si>
  <si>
    <t>1612824814</t>
  </si>
  <si>
    <t>38</t>
  </si>
  <si>
    <t>765113211</t>
  </si>
  <si>
    <t>Krytina keramická drážková sklonu střechy do 30° nárožní hrana na sucho s větracím lepícím pásem kovovým z hřebenáčů režných</t>
  </si>
  <si>
    <t>843496691</t>
  </si>
  <si>
    <t>39</t>
  </si>
  <si>
    <t>765113311</t>
  </si>
  <si>
    <t>Krytina keramická drážková sklonu střechy do 30° hřeben na sucho s větracím pásem kovovým z hřebenáčů režných</t>
  </si>
  <si>
    <t>1373475847</t>
  </si>
  <si>
    <t>40</t>
  </si>
  <si>
    <t>765113412</t>
  </si>
  <si>
    <t>Krytina keramická drážková sklonu střechy do 30° úžlabí na plech na sucho s těsnícími pásy</t>
  </si>
  <si>
    <t>1092826606</t>
  </si>
  <si>
    <t>41</t>
  </si>
  <si>
    <t>765113912</t>
  </si>
  <si>
    <t>Krytina keramická drážková sklonu střechy do 30° Příplatek cenám za sklon přes 40° do 50°</t>
  </si>
  <si>
    <t>-1565661419</t>
  </si>
  <si>
    <t>42</t>
  </si>
  <si>
    <t>765113913</t>
  </si>
  <si>
    <t>Krytina keramická drážková sklonu střechy do 30° Příplatek cenám za sklon přes 50°</t>
  </si>
  <si>
    <t>-905361059</t>
  </si>
  <si>
    <t>43</t>
  </si>
  <si>
    <t>765191023</t>
  </si>
  <si>
    <t>Montáž pojistné hydroizolační fólie kladené ve sklonu přes 20° s lepenými přesahy na bednění nebo tepelnou izolaci</t>
  </si>
  <si>
    <t>-47399982</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</si>
  <si>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</si>
  <si>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44</t>
  </si>
  <si>
    <t>28329220</t>
  </si>
  <si>
    <t>fólie hydroizolační pojistná difúzně otevřená na bednění, délka role 50 m, šířka  1,50 m</t>
  </si>
  <si>
    <t>-291862169</t>
  </si>
  <si>
    <t>550*1,1 'Přepočtené koeficientem množství</t>
  </si>
  <si>
    <t>45</t>
  </si>
  <si>
    <t>765191051</t>
  </si>
  <si>
    <t>Montáž pojistné hydroizolační fólie hřebene nebo nároží, střechy větrané</t>
  </si>
  <si>
    <t>386800197</t>
  </si>
  <si>
    <t>46</t>
  </si>
  <si>
    <t>765191061</t>
  </si>
  <si>
    <t>Montáž pojistné hydroizolační fólie úžlabí, střechy větrané</t>
  </si>
  <si>
    <t>481859004</t>
  </si>
  <si>
    <t>47</t>
  </si>
  <si>
    <t>765191071</t>
  </si>
  <si>
    <t>Montáž pojistné hydroizolační fólie okapu přesahem na okapnici</t>
  </si>
  <si>
    <t>1355325991</t>
  </si>
  <si>
    <t>48</t>
  </si>
  <si>
    <t>765191091</t>
  </si>
  <si>
    <t>Montáž pojistné hydroizolační fólie Příplatek k cenám montáže na bednění nebo tepelnou izolaci za sklon přes 30°</t>
  </si>
  <si>
    <t>-1832533184</t>
  </si>
  <si>
    <t>49</t>
  </si>
  <si>
    <t>998765103</t>
  </si>
  <si>
    <t>Přesun hmot pro krytiny skládané stanovený z hmotnosti přesunovaného materiálu vodorovná dopravní vzdálenost do 50 m na objektech výšky přes 12 do 24 m</t>
  </si>
  <si>
    <t>-2077974292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</si>
  <si>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</si>
  <si>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Práce a dodávky M</t>
  </si>
  <si>
    <t>21-M</t>
  </si>
  <si>
    <t>Elektromontáže</t>
  </si>
  <si>
    <t>50</t>
  </si>
  <si>
    <t>21M PRC</t>
  </si>
  <si>
    <t>Úprava hromosvodů + revize</t>
  </si>
  <si>
    <t>soubor</t>
  </si>
  <si>
    <t>vlastní</t>
  </si>
  <si>
    <t>64</t>
  </si>
  <si>
    <t>-901143931</t>
  </si>
  <si>
    <t>188062 - Vedlejší a ostatní náklady</t>
  </si>
  <si>
    <t>VRN - Vedlejší rozpočtové náklady</t>
  </si>
  <si>
    <t xml:space="preserve">    VRN3 - Zařízení staveniště</t>
  </si>
  <si>
    <t xml:space="preserve">    VRN4 - Inženýrská činnost</t>
  </si>
  <si>
    <t>VRN</t>
  </si>
  <si>
    <t>Vedlejší rozpočtové náklady</t>
  </si>
  <si>
    <t>VRN3</t>
  </si>
  <si>
    <t>Zařízení staveniště</t>
  </si>
  <si>
    <t>032103000</t>
  </si>
  <si>
    <t>Náklady na stavební buňky</t>
  </si>
  <si>
    <t>1024</t>
  </si>
  <si>
    <t>-429512247</t>
  </si>
  <si>
    <t>032903000</t>
  </si>
  <si>
    <t>Náklady na provoz a údržbu vybavení staveniště</t>
  </si>
  <si>
    <t>-1851740271</t>
  </si>
  <si>
    <t>034103000</t>
  </si>
  <si>
    <t>Oplocení staveniště</t>
  </si>
  <si>
    <t>-553414801</t>
  </si>
  <si>
    <t>035103001</t>
  </si>
  <si>
    <t>Pronájem ploch</t>
  </si>
  <si>
    <t>-508291242</t>
  </si>
  <si>
    <t>039103000</t>
  </si>
  <si>
    <t>Rozebrání, bourání a odvoz zařízení staveniště</t>
  </si>
  <si>
    <t>1184038189</t>
  </si>
  <si>
    <t>039203000</t>
  </si>
  <si>
    <t>Úprava terénu po zrušení zařízení staveniště</t>
  </si>
  <si>
    <t>2140554177</t>
  </si>
  <si>
    <t>VRN4</t>
  </si>
  <si>
    <t>Inženýrská činnost</t>
  </si>
  <si>
    <t>041103000</t>
  </si>
  <si>
    <t>Autorský dozor projektanta</t>
  </si>
  <si>
    <t>266436932</t>
  </si>
  <si>
    <t>041203000</t>
  </si>
  <si>
    <t>Technický dozor investora</t>
  </si>
  <si>
    <t>-2008074749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</si>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</sst>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2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15"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19"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19" fillId="0" borderId="0" xfId="0" applyFont="1" applyAlignment="1">
      <alignment horizontal="left" vertical="center"/>
    </xf>
    <xf numFmtId="0" fontId="18"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4" fontId="20"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19"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1" fillId="0" borderId="0" xfId="0" applyFont="1" applyAlignment="1">
      <alignment vertical="center"/>
    </xf>
    <xf numFmtId="165" fontId="3" fillId="0" borderId="0" xfId="0" applyNumberFormat="1" applyFont="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8"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vertical="center"/>
    </xf>
    <xf numFmtId="0" fontId="28"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8"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8"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18" fillId="0" borderId="0" xfId="0" applyFont="1" applyAlignment="1">
      <alignment horizontal="left" vertical="center" wrapText="1"/>
    </xf>
    <xf numFmtId="0" fontId="3"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3" fillId="0" borderId="0" xfId="0" applyNumberFormat="1" applyFont="1" applyAlignment="1">
      <alignment/>
    </xf>
    <xf numFmtId="166" fontId="32" fillId="0" borderId="15" xfId="0" applyNumberFormat="1" applyFont="1" applyBorder="1" applyAlignment="1">
      <alignment/>
    </xf>
    <xf numFmtId="166" fontId="32" fillId="0" borderId="16" xfId="0" applyNumberFormat="1" applyFont="1" applyBorder="1" applyAlignment="1">
      <alignment/>
    </xf>
    <xf numFmtId="4" fontId="33"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36" fillId="0" borderId="27" xfId="0" applyFont="1" applyBorder="1" applyAlignment="1" applyProtection="1">
      <alignment horizontal="center" vertical="center"/>
      <protection locked="0"/>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167" fontId="36" fillId="0" borderId="27" xfId="0" applyNumberFormat="1" applyFont="1" applyBorder="1" applyAlignment="1" applyProtection="1">
      <alignment vertical="center"/>
      <protection locked="0"/>
    </xf>
    <xf numFmtId="4" fontId="36" fillId="4"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locked="0"/>
    </xf>
    <xf numFmtId="0" fontId="36" fillId="0" borderId="4" xfId="0" applyFont="1" applyBorder="1" applyAlignment="1">
      <alignment vertical="center"/>
    </xf>
    <xf numFmtId="0" fontId="36" fillId="4" borderId="2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22" t="s">
        <v>8</v>
      </c>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 customHeight="1">
      <c r="B5" s="27"/>
      <c r="C5" s="28"/>
      <c r="D5" s="33" t="s">
        <v>16</v>
      </c>
      <c r="E5" s="28"/>
      <c r="F5" s="28"/>
      <c r="G5" s="28"/>
      <c r="H5" s="28"/>
      <c r="I5" s="28"/>
      <c r="J5" s="28"/>
      <c r="K5" s="34" t="s">
        <v>17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18</v>
      </c>
      <c r="BS5" s="23" t="s">
        <v>9</v>
      </c>
    </row>
    <row r="6" spans="2:71" ht="36.95" customHeight="1">
      <c r="B6" s="27"/>
      <c r="C6" s="28"/>
      <c r="D6" s="36" t="s">
        <v>19</v>
      </c>
      <c r="E6" s="28"/>
      <c r="F6" s="28"/>
      <c r="G6" s="28"/>
      <c r="H6" s="28"/>
      <c r="I6" s="28"/>
      <c r="J6" s="28"/>
      <c r="K6" s="37" t="s">
        <v>20</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9</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5</v>
      </c>
      <c r="AO7" s="28"/>
      <c r="AP7" s="28"/>
      <c r="AQ7" s="30"/>
      <c r="BE7" s="38"/>
      <c r="BS7" s="23" t="s">
        <v>9</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9</v>
      </c>
    </row>
    <row r="9" spans="2:71" ht="29.25"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9</v>
      </c>
    </row>
    <row r="10" spans="2:71" ht="14.4" customHeight="1">
      <c r="B10" s="27"/>
      <c r="C10" s="28"/>
      <c r="D10" s="39" t="s">
        <v>30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31</v>
      </c>
      <c r="AL10" s="28"/>
      <c r="AM10" s="28"/>
      <c r="AN10" s="34" t="s">
        <v>5</v>
      </c>
      <c r="AO10" s="28"/>
      <c r="AP10" s="28"/>
      <c r="AQ10" s="30"/>
      <c r="BE10" s="38"/>
      <c r="BS10" s="23" t="s">
        <v>9</v>
      </c>
    </row>
    <row r="11" spans="2:71" ht="18.45" customHeight="1">
      <c r="B11" s="27"/>
      <c r="C11" s="28"/>
      <c r="D11" s="28"/>
      <c r="E11" s="34" t="s">
        <v>32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33</v>
      </c>
      <c r="AL11" s="28"/>
      <c r="AM11" s="28"/>
      <c r="AN11" s="34" t="s">
        <v>5</v>
      </c>
      <c r="AO11" s="28"/>
      <c r="AP11" s="28"/>
      <c r="AQ11" s="30"/>
      <c r="BE11" s="38"/>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9</v>
      </c>
    </row>
    <row r="13" spans="2:71" ht="14.4" customHeight="1">
      <c r="B13" s="27"/>
      <c r="C13" s="28"/>
      <c r="D13" s="39" t="s">
        <v>34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31</v>
      </c>
      <c r="AL13" s="28"/>
      <c r="AM13" s="28"/>
      <c r="AN13" s="42" t="s">
        <v>35</v>
      </c>
      <c r="AO13" s="28"/>
      <c r="AP13" s="28"/>
      <c r="AQ13" s="30"/>
      <c r="BE13" s="38"/>
      <c r="BS13" s="23" t="s">
        <v>9</v>
      </c>
    </row>
    <row r="14" spans="2:71" ht="13.5">
      <c r="B14" s="27"/>
      <c r="C14" s="28"/>
      <c r="D14" s="28"/>
      <c r="E14" s="42" t="s">
        <v>35</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33</v>
      </c>
      <c r="AL14" s="28"/>
      <c r="AM14" s="28"/>
      <c r="AN14" s="42" t="s">
        <v>35</v>
      </c>
      <c r="AO14" s="28"/>
      <c r="AP14" s="28"/>
      <c r="AQ14" s="30"/>
      <c r="BE14" s="38"/>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31</v>
      </c>
      <c r="AL16" s="28"/>
      <c r="AM16" s="28"/>
      <c r="AN16" s="34" t="s">
        <v>37</v>
      </c>
      <c r="AO16" s="28"/>
      <c r="AP16" s="28"/>
      <c r="AQ16" s="30"/>
      <c r="BE16" s="38"/>
      <c r="BS16" s="23" t="s">
        <v>6</v>
      </c>
    </row>
    <row r="17" spans="2:71" ht="18.45"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33</v>
      </c>
      <c r="AL17" s="28"/>
      <c r="AM17" s="28"/>
      <c r="AN17" s="34" t="s">
        <v>5</v>
      </c>
      <c r="AO17" s="28"/>
      <c r="AP17" s="28"/>
      <c r="AQ17" s="30"/>
      <c r="BE17" s="38"/>
      <c r="BS17" s="23" t="s">
        <v>39</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9</v>
      </c>
    </row>
    <row r="19" spans="2:71" ht="14.4" customHeight="1">
      <c r="B19" s="27"/>
      <c r="C19" s="28"/>
      <c r="D19" s="39"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9</v>
      </c>
    </row>
    <row r="20" spans="2:71" ht="57" customHeight="1">
      <c r="B20" s="27"/>
      <c r="C20" s="28"/>
      <c r="D20" s="28"/>
      <c r="E20" s="44" t="s">
        <v>41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42</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43</v>
      </c>
      <c r="M25" s="52"/>
      <c r="N25" s="52"/>
      <c r="O25" s="52"/>
      <c r="P25" s="47"/>
      <c r="Q25" s="47"/>
      <c r="R25" s="47"/>
      <c r="S25" s="47"/>
      <c r="T25" s="47"/>
      <c r="U25" s="47"/>
      <c r="V25" s="47"/>
      <c r="W25" s="52" t="s">
        <v>44</v>
      </c>
      <c r="X25" s="52"/>
      <c r="Y25" s="52"/>
      <c r="Z25" s="52"/>
      <c r="AA25" s="52"/>
      <c r="AB25" s="52"/>
      <c r="AC25" s="52"/>
      <c r="AD25" s="52"/>
      <c r="AE25" s="52"/>
      <c r="AF25" s="47"/>
      <c r="AG25" s="47"/>
      <c r="AH25" s="47"/>
      <c r="AI25" s="47"/>
      <c r="AJ25" s="47"/>
      <c r="AK25" s="52" t="s">
        <v>45</v>
      </c>
      <c r="AL25" s="52"/>
      <c r="AM25" s="52"/>
      <c r="AN25" s="52"/>
      <c r="AO25" s="52"/>
      <c r="AP25" s="47"/>
      <c r="AQ25" s="51"/>
      <c r="BE25" s="38"/>
    </row>
    <row r="26" spans="2:57" s="2" customFormat="1" ht="14.4" customHeight="1">
      <c r="B26" s="53"/>
      <c r="C26" s="54"/>
      <c r="D26" s="55" t="s">
        <v>46</v>
      </c>
      <c r="E26" s="54"/>
      <c r="F26" s="55" t="s">
        <v>47</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48</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49</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50</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51</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52</v>
      </c>
      <c r="E32" s="61"/>
      <c r="F32" s="61"/>
      <c r="G32" s="61"/>
      <c r="H32" s="61"/>
      <c r="I32" s="61"/>
      <c r="J32" s="61"/>
      <c r="K32" s="61"/>
      <c r="L32" s="61"/>
      <c r="M32" s="61"/>
      <c r="N32" s="61"/>
      <c r="O32" s="61"/>
      <c r="P32" s="61"/>
      <c r="Q32" s="61"/>
      <c r="R32" s="61"/>
      <c r="S32" s="61"/>
      <c r="T32" s="62" t="s">
        <v>53</v>
      </c>
      <c r="U32" s="61"/>
      <c r="V32" s="61"/>
      <c r="W32" s="61"/>
      <c r="X32" s="63" t="s">
        <v>54</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46"/>
    </row>
    <row r="39" spans="2:44" s="1" customFormat="1" ht="36.95" customHeight="1">
      <c r="B39" s="46"/>
      <c r="C39" s="72" t="s">
        <v>55</v>
      </c>
      <c r="AR39" s="46"/>
    </row>
    <row r="40" spans="2:44" s="1" customFormat="1" ht="6.95" customHeight="1">
      <c r="B40" s="46"/>
      <c r="AR40" s="46"/>
    </row>
    <row r="41" spans="2:44" s="3" customFormat="1" ht="14.4" customHeight="1">
      <c r="B41" s="73"/>
      <c r="C41" s="74" t="s">
        <v>16</v>
      </c>
      <c r="L41" s="3" t="str">
        <f>K5</f>
        <v>18806</v>
      </c>
      <c r="AR41" s="73"/>
    </row>
    <row r="42" spans="2:44" s="4" customFormat="1" ht="36.95" customHeight="1">
      <c r="B42" s="75"/>
      <c r="C42" s="76" t="s">
        <v>19</v>
      </c>
      <c r="L42" s="77" t="str">
        <f>K6</f>
        <v>SÚ střešní konstrukce BD města Krnov,Hlavní náměstí č.p.90/22</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5"/>
    </row>
    <row r="43" spans="2:44" s="1" customFormat="1" ht="6.95" customHeight="1">
      <c r="B43" s="46"/>
      <c r="AR43" s="46"/>
    </row>
    <row r="44" spans="2:44" s="1" customFormat="1" ht="13.5">
      <c r="B44" s="46"/>
      <c r="C44" s="74" t="s">
        <v>24</v>
      </c>
      <c r="L44" s="78" t="str">
        <f>IF(K8="","",K8)</f>
        <v>Krnov</v>
      </c>
      <c r="AI44" s="74" t="s">
        <v>26</v>
      </c>
      <c r="AM44" s="79" t="str">
        <f>IF(AN8="","",AN8)</f>
        <v>10. 12. 2018</v>
      </c>
      <c r="AN44" s="79"/>
      <c r="AR44" s="46"/>
    </row>
    <row r="45" spans="2:44" s="1" customFormat="1" ht="6.95" customHeight="1">
      <c r="B45" s="46"/>
      <c r="AR45" s="46"/>
    </row>
    <row r="46" spans="2:56" s="1" customFormat="1" ht="13.5">
      <c r="B46" s="46"/>
      <c r="C46" s="74" t="s">
        <v>30</v>
      </c>
      <c r="L46" s="3" t="str">
        <f>IF(E11="","",E11)</f>
        <v>Město Krnov</v>
      </c>
      <c r="AI46" s="74" t="s">
        <v>36</v>
      </c>
      <c r="AM46" s="3" t="str">
        <f>IF(E17="","",E17)</f>
        <v>CHCI-DŮM s.r.o.</v>
      </c>
      <c r="AN46" s="3"/>
      <c r="AO46" s="3"/>
      <c r="AP46" s="3"/>
      <c r="AR46" s="46"/>
      <c r="AS46" s="80" t="s">
        <v>56</v>
      </c>
      <c r="AT46" s="81"/>
      <c r="AU46" s="82"/>
      <c r="AV46" s="82"/>
      <c r="AW46" s="82"/>
      <c r="AX46" s="82"/>
      <c r="AY46" s="82"/>
      <c r="AZ46" s="82"/>
      <c r="BA46" s="82"/>
      <c r="BB46" s="82"/>
      <c r="BC46" s="82"/>
      <c r="BD46" s="83"/>
    </row>
    <row r="47" spans="2:56" s="1" customFormat="1" ht="13.5">
      <c r="B47" s="46"/>
      <c r="C47" s="74" t="s">
        <v>34</v>
      </c>
      <c r="L47" s="3" t="str">
        <f>IF(E14="Vyplň údaj","",E14)</f>
        <v/>
      </c>
      <c r="AR47" s="46"/>
      <c r="AS47" s="84"/>
      <c r="AT47" s="55"/>
      <c r="AU47" s="47"/>
      <c r="AV47" s="47"/>
      <c r="AW47" s="47"/>
      <c r="AX47" s="47"/>
      <c r="AY47" s="47"/>
      <c r="AZ47" s="47"/>
      <c r="BA47" s="47"/>
      <c r="BB47" s="47"/>
      <c r="BC47" s="47"/>
      <c r="BD47" s="85"/>
    </row>
    <row r="48" spans="2:56" s="1" customFormat="1" ht="10.8" customHeight="1">
      <c r="B48" s="46"/>
      <c r="AR48" s="46"/>
      <c r="AS48" s="84"/>
      <c r="AT48" s="55"/>
      <c r="AU48" s="47"/>
      <c r="AV48" s="47"/>
      <c r="AW48" s="47"/>
      <c r="AX48" s="47"/>
      <c r="AY48" s="47"/>
      <c r="AZ48" s="47"/>
      <c r="BA48" s="47"/>
      <c r="BB48" s="47"/>
      <c r="BC48" s="47"/>
      <c r="BD48" s="85"/>
    </row>
    <row r="49" spans="2:56" s="1" customFormat="1" ht="29.25" customHeight="1">
      <c r="B49" s="46"/>
      <c r="C49" s="86" t="s">
        <v>57</v>
      </c>
      <c r="D49" s="87"/>
      <c r="E49" s="87"/>
      <c r="F49" s="87"/>
      <c r="G49" s="87"/>
      <c r="H49" s="88"/>
      <c r="I49" s="89" t="s">
        <v>58</v>
      </c>
      <c r="J49" s="87"/>
      <c r="K49" s="87"/>
      <c r="L49" s="87"/>
      <c r="M49" s="87"/>
      <c r="N49" s="87"/>
      <c r="O49" s="87"/>
      <c r="P49" s="87"/>
      <c r="Q49" s="87"/>
      <c r="R49" s="87"/>
      <c r="S49" s="87"/>
      <c r="T49" s="87"/>
      <c r="U49" s="87"/>
      <c r="V49" s="87"/>
      <c r="W49" s="87"/>
      <c r="X49" s="87"/>
      <c r="Y49" s="87"/>
      <c r="Z49" s="87"/>
      <c r="AA49" s="87"/>
      <c r="AB49" s="87"/>
      <c r="AC49" s="87"/>
      <c r="AD49" s="87"/>
      <c r="AE49" s="87"/>
      <c r="AF49" s="87"/>
      <c r="AG49" s="90" t="s">
        <v>59</v>
      </c>
      <c r="AH49" s="87"/>
      <c r="AI49" s="87"/>
      <c r="AJ49" s="87"/>
      <c r="AK49" s="87"/>
      <c r="AL49" s="87"/>
      <c r="AM49" s="87"/>
      <c r="AN49" s="89" t="s">
        <v>60</v>
      </c>
      <c r="AO49" s="87"/>
      <c r="AP49" s="87"/>
      <c r="AQ49" s="91" t="s">
        <v>61</v>
      </c>
      <c r="AR49" s="46"/>
      <c r="AS49" s="92" t="s">
        <v>62</v>
      </c>
      <c r="AT49" s="93" t="s">
        <v>63</v>
      </c>
      <c r="AU49" s="93" t="s">
        <v>64</v>
      </c>
      <c r="AV49" s="93" t="s">
        <v>65</v>
      </c>
      <c r="AW49" s="93" t="s">
        <v>66</v>
      </c>
      <c r="AX49" s="93" t="s">
        <v>67</v>
      </c>
      <c r="AY49" s="93" t="s">
        <v>68</v>
      </c>
      <c r="AZ49" s="93" t="s">
        <v>69</v>
      </c>
      <c r="BA49" s="93" t="s">
        <v>70</v>
      </c>
      <c r="BB49" s="93" t="s">
        <v>71</v>
      </c>
      <c r="BC49" s="93" t="s">
        <v>72</v>
      </c>
      <c r="BD49" s="94" t="s">
        <v>73</v>
      </c>
    </row>
    <row r="50" spans="2:56" s="1" customFormat="1" ht="10.8" customHeight="1">
      <c r="B50" s="46"/>
      <c r="AR50" s="46"/>
      <c r="AS50" s="95"/>
      <c r="AT50" s="82"/>
      <c r="AU50" s="82"/>
      <c r="AV50" s="82"/>
      <c r="AW50" s="82"/>
      <c r="AX50" s="82"/>
      <c r="AY50" s="82"/>
      <c r="AZ50" s="82"/>
      <c r="BA50" s="82"/>
      <c r="BB50" s="82"/>
      <c r="BC50" s="82"/>
      <c r="BD50" s="83"/>
    </row>
    <row r="51" spans="2:90" s="4" customFormat="1" ht="32.4" customHeight="1">
      <c r="B51" s="75"/>
      <c r="C51" s="96" t="s">
        <v>74</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f>ROUND(SUM(AG52:AG53),2)</f>
        <v>0</v>
      </c>
      <c r="AH51" s="98"/>
      <c r="AI51" s="98"/>
      <c r="AJ51" s="98"/>
      <c r="AK51" s="98"/>
      <c r="AL51" s="98"/>
      <c r="AM51" s="98"/>
      <c r="AN51" s="99">
        <f>SUM(AG51,AT51)</f>
        <v>0</v>
      </c>
      <c r="AO51" s="99"/>
      <c r="AP51" s="99"/>
      <c r="AQ51" s="100" t="s">
        <v>5</v>
      </c>
      <c r="AR51" s="75"/>
      <c r="AS51" s="101">
        <f>ROUND(SUM(AS52:AS53),2)</f>
        <v>0</v>
      </c>
      <c r="AT51" s="102">
        <f>ROUND(SUM(AV51:AW51),2)</f>
        <v>0</v>
      </c>
      <c r="AU51" s="103">
        <f>ROUND(SUM(AU52:AU53),5)</f>
        <v>0</v>
      </c>
      <c r="AV51" s="102">
        <f>ROUND(AZ51*L26,2)</f>
        <v>0</v>
      </c>
      <c r="AW51" s="102">
        <f>ROUND(BA51*L27,2)</f>
        <v>0</v>
      </c>
      <c r="AX51" s="102">
        <f>ROUND(BB51*L26,2)</f>
        <v>0</v>
      </c>
      <c r="AY51" s="102">
        <f>ROUND(BC51*L27,2)</f>
        <v>0</v>
      </c>
      <c r="AZ51" s="102">
        <f>ROUND(SUM(AZ52:AZ53),2)</f>
        <v>0</v>
      </c>
      <c r="BA51" s="102">
        <f>ROUND(SUM(BA52:BA53),2)</f>
        <v>0</v>
      </c>
      <c r="BB51" s="102">
        <f>ROUND(SUM(BB52:BB53),2)</f>
        <v>0</v>
      </c>
      <c r="BC51" s="102">
        <f>ROUND(SUM(BC52:BC53),2)</f>
        <v>0</v>
      </c>
      <c r="BD51" s="104">
        <f>ROUND(SUM(BD52:BD53),2)</f>
        <v>0</v>
      </c>
      <c r="BS51" s="76" t="s">
        <v>75</v>
      </c>
      <c r="BT51" s="76" t="s">
        <v>76</v>
      </c>
      <c r="BU51" s="105" t="s">
        <v>77</v>
      </c>
      <c r="BV51" s="76" t="s">
        <v>78</v>
      </c>
      <c r="BW51" s="76" t="s">
        <v>7</v>
      </c>
      <c r="BX51" s="76" t="s">
        <v>79</v>
      </c>
      <c r="CL51" s="76" t="s">
        <v>22</v>
      </c>
    </row>
    <row r="52" spans="1:91" s="5" customFormat="1" ht="31.5" customHeight="1">
      <c r="A52" s="106" t="s">
        <v>80</v>
      </c>
      <c r="B52" s="107"/>
      <c r="C52" s="108"/>
      <c r="D52" s="109" t="s">
        <v>81</v>
      </c>
      <c r="E52" s="109"/>
      <c r="F52" s="109"/>
      <c r="G52" s="109"/>
      <c r="H52" s="109"/>
      <c r="I52" s="110"/>
      <c r="J52" s="109" t="s">
        <v>20</v>
      </c>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1">
        <f>'188061 - SÚ střešní konst...'!J27</f>
        <v>0</v>
      </c>
      <c r="AH52" s="110"/>
      <c r="AI52" s="110"/>
      <c r="AJ52" s="110"/>
      <c r="AK52" s="110"/>
      <c r="AL52" s="110"/>
      <c r="AM52" s="110"/>
      <c r="AN52" s="111">
        <f>SUM(AG52,AT52)</f>
        <v>0</v>
      </c>
      <c r="AO52" s="110"/>
      <c r="AP52" s="110"/>
      <c r="AQ52" s="112" t="s">
        <v>82</v>
      </c>
      <c r="AR52" s="107"/>
      <c r="AS52" s="113">
        <v>0</v>
      </c>
      <c r="AT52" s="114">
        <f>ROUND(SUM(AV52:AW52),2)</f>
        <v>0</v>
      </c>
      <c r="AU52" s="115">
        <f>'188061 - SÚ střešní konst...'!P85</f>
        <v>0</v>
      </c>
      <c r="AV52" s="114">
        <f>'188061 - SÚ střešní konst...'!J30</f>
        <v>0</v>
      </c>
      <c r="AW52" s="114">
        <f>'188061 - SÚ střešní konst...'!J31</f>
        <v>0</v>
      </c>
      <c r="AX52" s="114">
        <f>'188061 - SÚ střešní konst...'!J32</f>
        <v>0</v>
      </c>
      <c r="AY52" s="114">
        <f>'188061 - SÚ střešní konst...'!J33</f>
        <v>0</v>
      </c>
      <c r="AZ52" s="114">
        <f>'188061 - SÚ střešní konst...'!F30</f>
        <v>0</v>
      </c>
      <c r="BA52" s="114">
        <f>'188061 - SÚ střešní konst...'!F31</f>
        <v>0</v>
      </c>
      <c r="BB52" s="114">
        <f>'188061 - SÚ střešní konst...'!F32</f>
        <v>0</v>
      </c>
      <c r="BC52" s="114">
        <f>'188061 - SÚ střešní konst...'!F33</f>
        <v>0</v>
      </c>
      <c r="BD52" s="116">
        <f>'188061 - SÚ střešní konst...'!F34</f>
        <v>0</v>
      </c>
      <c r="BT52" s="117" t="s">
        <v>83</v>
      </c>
      <c r="BV52" s="117" t="s">
        <v>78</v>
      </c>
      <c r="BW52" s="117" t="s">
        <v>84</v>
      </c>
      <c r="BX52" s="117" t="s">
        <v>7</v>
      </c>
      <c r="CL52" s="117" t="s">
        <v>22</v>
      </c>
      <c r="CM52" s="117" t="s">
        <v>83</v>
      </c>
    </row>
    <row r="53" spans="1:91" s="5" customFormat="1" ht="16.5" customHeight="1">
      <c r="A53" s="106" t="s">
        <v>80</v>
      </c>
      <c r="B53" s="107"/>
      <c r="C53" s="108"/>
      <c r="D53" s="109" t="s">
        <v>85</v>
      </c>
      <c r="E53" s="109"/>
      <c r="F53" s="109"/>
      <c r="G53" s="109"/>
      <c r="H53" s="109"/>
      <c r="I53" s="110"/>
      <c r="J53" s="109" t="s">
        <v>86</v>
      </c>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11">
        <f>'188062 - Vedlejší a ostat...'!J27</f>
        <v>0</v>
      </c>
      <c r="AH53" s="110"/>
      <c r="AI53" s="110"/>
      <c r="AJ53" s="110"/>
      <c r="AK53" s="110"/>
      <c r="AL53" s="110"/>
      <c r="AM53" s="110"/>
      <c r="AN53" s="111">
        <f>SUM(AG53,AT53)</f>
        <v>0</v>
      </c>
      <c r="AO53" s="110"/>
      <c r="AP53" s="110"/>
      <c r="AQ53" s="112" t="s">
        <v>82</v>
      </c>
      <c r="AR53" s="107"/>
      <c r="AS53" s="118">
        <v>0</v>
      </c>
      <c r="AT53" s="119">
        <f>ROUND(SUM(AV53:AW53),2)</f>
        <v>0</v>
      </c>
      <c r="AU53" s="120">
        <f>'188062 - Vedlejší a ostat...'!P79</f>
        <v>0</v>
      </c>
      <c r="AV53" s="119">
        <f>'188062 - Vedlejší a ostat...'!J30</f>
        <v>0</v>
      </c>
      <c r="AW53" s="119">
        <f>'188062 - Vedlejší a ostat...'!J31</f>
        <v>0</v>
      </c>
      <c r="AX53" s="119">
        <f>'188062 - Vedlejší a ostat...'!J32</f>
        <v>0</v>
      </c>
      <c r="AY53" s="119">
        <f>'188062 - Vedlejší a ostat...'!J33</f>
        <v>0</v>
      </c>
      <c r="AZ53" s="119">
        <f>'188062 - Vedlejší a ostat...'!F30</f>
        <v>0</v>
      </c>
      <c r="BA53" s="119">
        <f>'188062 - Vedlejší a ostat...'!F31</f>
        <v>0</v>
      </c>
      <c r="BB53" s="119">
        <f>'188062 - Vedlejší a ostat...'!F32</f>
        <v>0</v>
      </c>
      <c r="BC53" s="119">
        <f>'188062 - Vedlejší a ostat...'!F33</f>
        <v>0</v>
      </c>
      <c r="BD53" s="121">
        <f>'188062 - Vedlejší a ostat...'!F34</f>
        <v>0</v>
      </c>
      <c r="BT53" s="117" t="s">
        <v>83</v>
      </c>
      <c r="BV53" s="117" t="s">
        <v>78</v>
      </c>
      <c r="BW53" s="117" t="s">
        <v>87</v>
      </c>
      <c r="BX53" s="117" t="s">
        <v>7</v>
      </c>
      <c r="CL53" s="117" t="s">
        <v>22</v>
      </c>
      <c r="CM53" s="117" t="s">
        <v>83</v>
      </c>
    </row>
    <row r="54" spans="2:44" s="1" customFormat="1" ht="30" customHeight="1">
      <c r="B54" s="46"/>
      <c r="AR54" s="46"/>
    </row>
    <row r="55" spans="2:44" s="1" customFormat="1" ht="6.95"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46"/>
    </row>
  </sheetData>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188061 - SÚ střešní konst...'!C2" display="/"/>
    <hyperlink ref="A53" location="'188062 - Vedlejší a osta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23"/>
      <c r="C1" s="123"/>
      <c r="D1" s="124" t="s">
        <v>1</v>
      </c>
      <c r="E1" s="123"/>
      <c r="F1" s="125" t="s">
        <v>88</v>
      </c>
      <c r="G1" s="125" t="s">
        <v>89</v>
      </c>
      <c r="H1" s="125"/>
      <c r="I1" s="126"/>
      <c r="J1" s="125" t="s">
        <v>90</v>
      </c>
      <c r="K1" s="124" t="s">
        <v>91</v>
      </c>
      <c r="L1" s="125" t="s">
        <v>92</v>
      </c>
      <c r="M1" s="125"/>
      <c r="N1" s="125"/>
      <c r="O1" s="125"/>
      <c r="P1" s="125"/>
      <c r="Q1" s="125"/>
      <c r="R1" s="125"/>
      <c r="S1" s="125"/>
      <c r="T1" s="125"/>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22" t="s">
        <v>8</v>
      </c>
      <c r="AT2" s="23" t="s">
        <v>84</v>
      </c>
    </row>
    <row r="3" spans="2:46" ht="6.95" customHeight="1">
      <c r="B3" s="24"/>
      <c r="C3" s="25"/>
      <c r="D3" s="25"/>
      <c r="E3" s="25"/>
      <c r="F3" s="25"/>
      <c r="G3" s="25"/>
      <c r="H3" s="25"/>
      <c r="I3" s="127"/>
      <c r="J3" s="25"/>
      <c r="K3" s="26"/>
      <c r="AT3" s="23" t="s">
        <v>83</v>
      </c>
    </row>
    <row r="4" spans="2:46" ht="36.95" customHeight="1">
      <c r="B4" s="27"/>
      <c r="C4" s="28"/>
      <c r="D4" s="29" t="s">
        <v>93</v>
      </c>
      <c r="E4" s="28"/>
      <c r="F4" s="28"/>
      <c r="G4" s="28"/>
      <c r="H4" s="28"/>
      <c r="I4" s="128"/>
      <c r="J4" s="28"/>
      <c r="K4" s="30"/>
      <c r="M4" s="31" t="s">
        <v>13</v>
      </c>
      <c r="AT4" s="23" t="s">
        <v>6</v>
      </c>
    </row>
    <row r="5" spans="2:11" ht="6.95" customHeight="1">
      <c r="B5" s="27"/>
      <c r="C5" s="28"/>
      <c r="D5" s="28"/>
      <c r="E5" s="28"/>
      <c r="F5" s="28"/>
      <c r="G5" s="28"/>
      <c r="H5" s="28"/>
      <c r="I5" s="128"/>
      <c r="J5" s="28"/>
      <c r="K5" s="30"/>
    </row>
    <row r="6" spans="2:11" ht="13.5">
      <c r="B6" s="27"/>
      <c r="C6" s="28"/>
      <c r="D6" s="39" t="s">
        <v>19</v>
      </c>
      <c r="E6" s="28"/>
      <c r="F6" s="28"/>
      <c r="G6" s="28"/>
      <c r="H6" s="28"/>
      <c r="I6" s="128"/>
      <c r="J6" s="28"/>
      <c r="K6" s="30"/>
    </row>
    <row r="7" spans="2:11" ht="16.5" customHeight="1">
      <c r="B7" s="27"/>
      <c r="C7" s="28"/>
      <c r="D7" s="28"/>
      <c r="E7" s="129" t="str">
        <f>'Rekapitulace stavby'!K6</f>
        <v>SÚ střešní konstrukce BD města Krnov,Hlavní náměstí č.p.90/22</v>
      </c>
      <c r="F7" s="39"/>
      <c r="G7" s="39"/>
      <c r="H7" s="39"/>
      <c r="I7" s="128"/>
      <c r="J7" s="28"/>
      <c r="K7" s="30"/>
    </row>
    <row r="8" spans="2:11" s="1" customFormat="1" ht="13.5">
      <c r="B8" s="46"/>
      <c r="C8" s="47"/>
      <c r="D8" s="39" t="s">
        <v>94</v>
      </c>
      <c r="E8" s="47"/>
      <c r="F8" s="47"/>
      <c r="G8" s="47"/>
      <c r="H8" s="47"/>
      <c r="I8" s="130"/>
      <c r="J8" s="47"/>
      <c r="K8" s="51"/>
    </row>
    <row r="9" spans="2:11" s="1" customFormat="1" ht="36.95" customHeight="1">
      <c r="B9" s="46"/>
      <c r="C9" s="47"/>
      <c r="D9" s="47"/>
      <c r="E9" s="131" t="s">
        <v>95</v>
      </c>
      <c r="F9" s="47"/>
      <c r="G9" s="47"/>
      <c r="H9" s="47"/>
      <c r="I9" s="130"/>
      <c r="J9" s="47"/>
      <c r="K9" s="51"/>
    </row>
    <row r="10" spans="2:11" s="1" customFormat="1" ht="13.5">
      <c r="B10" s="46"/>
      <c r="C10" s="47"/>
      <c r="D10" s="47"/>
      <c r="E10" s="47"/>
      <c r="F10" s="47"/>
      <c r="G10" s="47"/>
      <c r="H10" s="47"/>
      <c r="I10" s="130"/>
      <c r="J10" s="47"/>
      <c r="K10" s="51"/>
    </row>
    <row r="11" spans="2:11" s="1" customFormat="1" ht="14.4" customHeight="1">
      <c r="B11" s="46"/>
      <c r="C11" s="47"/>
      <c r="D11" s="39" t="s">
        <v>21</v>
      </c>
      <c r="E11" s="47"/>
      <c r="F11" s="34" t="s">
        <v>22</v>
      </c>
      <c r="G11" s="47"/>
      <c r="H11" s="47"/>
      <c r="I11" s="132" t="s">
        <v>23</v>
      </c>
      <c r="J11" s="34" t="s">
        <v>5</v>
      </c>
      <c r="K11" s="51"/>
    </row>
    <row r="12" spans="2:11" s="1" customFormat="1" ht="14.4" customHeight="1">
      <c r="B12" s="46"/>
      <c r="C12" s="47"/>
      <c r="D12" s="39" t="s">
        <v>24</v>
      </c>
      <c r="E12" s="47"/>
      <c r="F12" s="34" t="s">
        <v>25</v>
      </c>
      <c r="G12" s="47"/>
      <c r="H12" s="47"/>
      <c r="I12" s="132" t="s">
        <v>26</v>
      </c>
      <c r="J12" s="133" t="str">
        <f>'Rekapitulace stavby'!AN8</f>
        <v>10. 12. 2018</v>
      </c>
      <c r="K12" s="51"/>
    </row>
    <row r="13" spans="2:11" s="1" customFormat="1" ht="21.8" customHeight="1">
      <c r="B13" s="46"/>
      <c r="C13" s="47"/>
      <c r="D13" s="33" t="s">
        <v>28</v>
      </c>
      <c r="E13" s="47"/>
      <c r="F13" s="41" t="s">
        <v>29</v>
      </c>
      <c r="G13" s="47"/>
      <c r="H13" s="47"/>
      <c r="I13" s="130"/>
      <c r="J13" s="47"/>
      <c r="K13" s="51"/>
    </row>
    <row r="14" spans="2:11" s="1" customFormat="1" ht="14.4" customHeight="1">
      <c r="B14" s="46"/>
      <c r="C14" s="47"/>
      <c r="D14" s="39" t="s">
        <v>30</v>
      </c>
      <c r="E14" s="47"/>
      <c r="F14" s="47"/>
      <c r="G14" s="47"/>
      <c r="H14" s="47"/>
      <c r="I14" s="132" t="s">
        <v>31</v>
      </c>
      <c r="J14" s="34" t="s">
        <v>5</v>
      </c>
      <c r="K14" s="51"/>
    </row>
    <row r="15" spans="2:11" s="1" customFormat="1" ht="18" customHeight="1">
      <c r="B15" s="46"/>
      <c r="C15" s="47"/>
      <c r="D15" s="47"/>
      <c r="E15" s="34" t="s">
        <v>32</v>
      </c>
      <c r="F15" s="47"/>
      <c r="G15" s="47"/>
      <c r="H15" s="47"/>
      <c r="I15" s="132" t="s">
        <v>33</v>
      </c>
      <c r="J15" s="34" t="s">
        <v>5</v>
      </c>
      <c r="K15" s="51"/>
    </row>
    <row r="16" spans="2:11" s="1" customFormat="1" ht="6.95" customHeight="1">
      <c r="B16" s="46"/>
      <c r="C16" s="47"/>
      <c r="D16" s="47"/>
      <c r="E16" s="47"/>
      <c r="F16" s="47"/>
      <c r="G16" s="47"/>
      <c r="H16" s="47"/>
      <c r="I16" s="130"/>
      <c r="J16" s="47"/>
      <c r="K16" s="51"/>
    </row>
    <row r="17" spans="2:11" s="1" customFormat="1" ht="14.4" customHeight="1">
      <c r="B17" s="46"/>
      <c r="C17" s="47"/>
      <c r="D17" s="39" t="s">
        <v>34</v>
      </c>
      <c r="E17" s="47"/>
      <c r="F17" s="47"/>
      <c r="G17" s="47"/>
      <c r="H17" s="47"/>
      <c r="I17" s="132" t="s">
        <v>31</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32" t="s">
        <v>33</v>
      </c>
      <c r="J18" s="34" t="str">
        <f>IF('Rekapitulace stavby'!AN14="Vyplň údaj","",IF('Rekapitulace stavby'!AN14="","",'Rekapitulace stavby'!AN14))</f>
        <v/>
      </c>
      <c r="K18" s="51"/>
    </row>
    <row r="19" spans="2:11" s="1" customFormat="1" ht="6.95" customHeight="1">
      <c r="B19" s="46"/>
      <c r="C19" s="47"/>
      <c r="D19" s="47"/>
      <c r="E19" s="47"/>
      <c r="F19" s="47"/>
      <c r="G19" s="47"/>
      <c r="H19" s="47"/>
      <c r="I19" s="130"/>
      <c r="J19" s="47"/>
      <c r="K19" s="51"/>
    </row>
    <row r="20" spans="2:11" s="1" customFormat="1" ht="14.4" customHeight="1">
      <c r="B20" s="46"/>
      <c r="C20" s="47"/>
      <c r="D20" s="39" t="s">
        <v>36</v>
      </c>
      <c r="E20" s="47"/>
      <c r="F20" s="47"/>
      <c r="G20" s="47"/>
      <c r="H20" s="47"/>
      <c r="I20" s="132" t="s">
        <v>31</v>
      </c>
      <c r="J20" s="34" t="s">
        <v>37</v>
      </c>
      <c r="K20" s="51"/>
    </row>
    <row r="21" spans="2:11" s="1" customFormat="1" ht="18" customHeight="1">
      <c r="B21" s="46"/>
      <c r="C21" s="47"/>
      <c r="D21" s="47"/>
      <c r="E21" s="34" t="s">
        <v>38</v>
      </c>
      <c r="F21" s="47"/>
      <c r="G21" s="47"/>
      <c r="H21" s="47"/>
      <c r="I21" s="132" t="s">
        <v>33</v>
      </c>
      <c r="J21" s="34" t="s">
        <v>5</v>
      </c>
      <c r="K21" s="51"/>
    </row>
    <row r="22" spans="2:11" s="1" customFormat="1" ht="6.95" customHeight="1">
      <c r="B22" s="46"/>
      <c r="C22" s="47"/>
      <c r="D22" s="47"/>
      <c r="E22" s="47"/>
      <c r="F22" s="47"/>
      <c r="G22" s="47"/>
      <c r="H22" s="47"/>
      <c r="I22" s="130"/>
      <c r="J22" s="47"/>
      <c r="K22" s="51"/>
    </row>
    <row r="23" spans="2:11" s="1" customFormat="1" ht="14.4" customHeight="1">
      <c r="B23" s="46"/>
      <c r="C23" s="47"/>
      <c r="D23" s="39" t="s">
        <v>40</v>
      </c>
      <c r="E23" s="47"/>
      <c r="F23" s="47"/>
      <c r="G23" s="47"/>
      <c r="H23" s="47"/>
      <c r="I23" s="130"/>
      <c r="J23" s="47"/>
      <c r="K23" s="51"/>
    </row>
    <row r="24" spans="2:11" s="6" customFormat="1" ht="16.5" customHeight="1">
      <c r="B24" s="134"/>
      <c r="C24" s="135"/>
      <c r="D24" s="135"/>
      <c r="E24" s="44" t="s">
        <v>5</v>
      </c>
      <c r="F24" s="44"/>
      <c r="G24" s="44"/>
      <c r="H24" s="44"/>
      <c r="I24" s="136"/>
      <c r="J24" s="135"/>
      <c r="K24" s="137"/>
    </row>
    <row r="25" spans="2:11" s="1" customFormat="1" ht="6.95" customHeight="1">
      <c r="B25" s="46"/>
      <c r="C25" s="47"/>
      <c r="D25" s="47"/>
      <c r="E25" s="47"/>
      <c r="F25" s="47"/>
      <c r="G25" s="47"/>
      <c r="H25" s="47"/>
      <c r="I25" s="130"/>
      <c r="J25" s="47"/>
      <c r="K25" s="51"/>
    </row>
    <row r="26" spans="2:11" s="1" customFormat="1" ht="6.95" customHeight="1">
      <c r="B26" s="46"/>
      <c r="C26" s="47"/>
      <c r="D26" s="82"/>
      <c r="E26" s="82"/>
      <c r="F26" s="82"/>
      <c r="G26" s="82"/>
      <c r="H26" s="82"/>
      <c r="I26" s="138"/>
      <c r="J26" s="82"/>
      <c r="K26" s="139"/>
    </row>
    <row r="27" spans="2:11" s="1" customFormat="1" ht="25.4" customHeight="1">
      <c r="B27" s="46"/>
      <c r="C27" s="47"/>
      <c r="D27" s="140" t="s">
        <v>42</v>
      </c>
      <c r="E27" s="47"/>
      <c r="F27" s="47"/>
      <c r="G27" s="47"/>
      <c r="H27" s="47"/>
      <c r="I27" s="130"/>
      <c r="J27" s="141">
        <f>ROUND(J85,2)</f>
        <v>0</v>
      </c>
      <c r="K27" s="51"/>
    </row>
    <row r="28" spans="2:11" s="1" customFormat="1" ht="6.95" customHeight="1">
      <c r="B28" s="46"/>
      <c r="C28" s="47"/>
      <c r="D28" s="82"/>
      <c r="E28" s="82"/>
      <c r="F28" s="82"/>
      <c r="G28" s="82"/>
      <c r="H28" s="82"/>
      <c r="I28" s="138"/>
      <c r="J28" s="82"/>
      <c r="K28" s="139"/>
    </row>
    <row r="29" spans="2:11" s="1" customFormat="1" ht="14.4" customHeight="1">
      <c r="B29" s="46"/>
      <c r="C29" s="47"/>
      <c r="D29" s="47"/>
      <c r="E29" s="47"/>
      <c r="F29" s="52" t="s">
        <v>44</v>
      </c>
      <c r="G29" s="47"/>
      <c r="H29" s="47"/>
      <c r="I29" s="142" t="s">
        <v>43</v>
      </c>
      <c r="J29" s="52" t="s">
        <v>45</v>
      </c>
      <c r="K29" s="51"/>
    </row>
    <row r="30" spans="2:11" s="1" customFormat="1" ht="14.4" customHeight="1">
      <c r="B30" s="46"/>
      <c r="C30" s="47"/>
      <c r="D30" s="55" t="s">
        <v>46</v>
      </c>
      <c r="E30" s="55" t="s">
        <v>47</v>
      </c>
      <c r="F30" s="143">
        <f>ROUND(SUM(BE85:BE194),2)</f>
        <v>0</v>
      </c>
      <c r="G30" s="47"/>
      <c r="H30" s="47"/>
      <c r="I30" s="144">
        <v>0.21</v>
      </c>
      <c r="J30" s="143">
        <f>ROUND(ROUND((SUM(BE85:BE194)),2)*I30,2)</f>
        <v>0</v>
      </c>
      <c r="K30" s="51"/>
    </row>
    <row r="31" spans="2:11" s="1" customFormat="1" ht="14.4" customHeight="1">
      <c r="B31" s="46"/>
      <c r="C31" s="47"/>
      <c r="D31" s="47"/>
      <c r="E31" s="55" t="s">
        <v>48</v>
      </c>
      <c r="F31" s="143">
        <f>ROUND(SUM(BF85:BF194),2)</f>
        <v>0</v>
      </c>
      <c r="G31" s="47"/>
      <c r="H31" s="47"/>
      <c r="I31" s="144">
        <v>0.15</v>
      </c>
      <c r="J31" s="143">
        <f>ROUND(ROUND((SUM(BF85:BF194)),2)*I31,2)</f>
        <v>0</v>
      </c>
      <c r="K31" s="51"/>
    </row>
    <row r="32" spans="2:11" s="1" customFormat="1" ht="14.4" customHeight="1" hidden="1">
      <c r="B32" s="46"/>
      <c r="C32" s="47"/>
      <c r="D32" s="47"/>
      <c r="E32" s="55" t="s">
        <v>49</v>
      </c>
      <c r="F32" s="143">
        <f>ROUND(SUM(BG85:BG194),2)</f>
        <v>0</v>
      </c>
      <c r="G32" s="47"/>
      <c r="H32" s="47"/>
      <c r="I32" s="144">
        <v>0.21</v>
      </c>
      <c r="J32" s="143">
        <v>0</v>
      </c>
      <c r="K32" s="51"/>
    </row>
    <row r="33" spans="2:11" s="1" customFormat="1" ht="14.4" customHeight="1" hidden="1">
      <c r="B33" s="46"/>
      <c r="C33" s="47"/>
      <c r="D33" s="47"/>
      <c r="E33" s="55" t="s">
        <v>50</v>
      </c>
      <c r="F33" s="143">
        <f>ROUND(SUM(BH85:BH194),2)</f>
        <v>0</v>
      </c>
      <c r="G33" s="47"/>
      <c r="H33" s="47"/>
      <c r="I33" s="144">
        <v>0.15</v>
      </c>
      <c r="J33" s="143">
        <v>0</v>
      </c>
      <c r="K33" s="51"/>
    </row>
    <row r="34" spans="2:11" s="1" customFormat="1" ht="14.4" customHeight="1" hidden="1">
      <c r="B34" s="46"/>
      <c r="C34" s="47"/>
      <c r="D34" s="47"/>
      <c r="E34" s="55" t="s">
        <v>51</v>
      </c>
      <c r="F34" s="143">
        <f>ROUND(SUM(BI85:BI194),2)</f>
        <v>0</v>
      </c>
      <c r="G34" s="47"/>
      <c r="H34" s="47"/>
      <c r="I34" s="144">
        <v>0</v>
      </c>
      <c r="J34" s="143">
        <v>0</v>
      </c>
      <c r="K34" s="51"/>
    </row>
    <row r="35" spans="2:11" s="1" customFormat="1" ht="6.95" customHeight="1">
      <c r="B35" s="46"/>
      <c r="C35" s="47"/>
      <c r="D35" s="47"/>
      <c r="E35" s="47"/>
      <c r="F35" s="47"/>
      <c r="G35" s="47"/>
      <c r="H35" s="47"/>
      <c r="I35" s="130"/>
      <c r="J35" s="47"/>
      <c r="K35" s="51"/>
    </row>
    <row r="36" spans="2:11" s="1" customFormat="1" ht="25.4" customHeight="1">
      <c r="B36" s="46"/>
      <c r="C36" s="145"/>
      <c r="D36" s="146" t="s">
        <v>52</v>
      </c>
      <c r="E36" s="88"/>
      <c r="F36" s="88"/>
      <c r="G36" s="147" t="s">
        <v>53</v>
      </c>
      <c r="H36" s="148" t="s">
        <v>54</v>
      </c>
      <c r="I36" s="149"/>
      <c r="J36" s="150">
        <f>SUM(J27:J34)</f>
        <v>0</v>
      </c>
      <c r="K36" s="151"/>
    </row>
    <row r="37" spans="2:11" s="1" customFormat="1" ht="14.4" customHeight="1">
      <c r="B37" s="67"/>
      <c r="C37" s="68"/>
      <c r="D37" s="68"/>
      <c r="E37" s="68"/>
      <c r="F37" s="68"/>
      <c r="G37" s="68"/>
      <c r="H37" s="68"/>
      <c r="I37" s="152"/>
      <c r="J37" s="68"/>
      <c r="K37" s="69"/>
    </row>
    <row r="41" spans="2:11" s="1" customFormat="1" ht="6.95" customHeight="1">
      <c r="B41" s="70"/>
      <c r="C41" s="71"/>
      <c r="D41" s="71"/>
      <c r="E41" s="71"/>
      <c r="F41" s="71"/>
      <c r="G41" s="71"/>
      <c r="H41" s="71"/>
      <c r="I41" s="153"/>
      <c r="J41" s="71"/>
      <c r="K41" s="154"/>
    </row>
    <row r="42" spans="2:11" s="1" customFormat="1" ht="36.95" customHeight="1">
      <c r="B42" s="46"/>
      <c r="C42" s="29" t="s">
        <v>96</v>
      </c>
      <c r="D42" s="47"/>
      <c r="E42" s="47"/>
      <c r="F42" s="47"/>
      <c r="G42" s="47"/>
      <c r="H42" s="47"/>
      <c r="I42" s="130"/>
      <c r="J42" s="47"/>
      <c r="K42" s="51"/>
    </row>
    <row r="43" spans="2:11" s="1" customFormat="1" ht="6.95" customHeight="1">
      <c r="B43" s="46"/>
      <c r="C43" s="47"/>
      <c r="D43" s="47"/>
      <c r="E43" s="47"/>
      <c r="F43" s="47"/>
      <c r="G43" s="47"/>
      <c r="H43" s="47"/>
      <c r="I43" s="130"/>
      <c r="J43" s="47"/>
      <c r="K43" s="51"/>
    </row>
    <row r="44" spans="2:11" s="1" customFormat="1" ht="14.4" customHeight="1">
      <c r="B44" s="46"/>
      <c r="C44" s="39" t="s">
        <v>19</v>
      </c>
      <c r="D44" s="47"/>
      <c r="E44" s="47"/>
      <c r="F44" s="47"/>
      <c r="G44" s="47"/>
      <c r="H44" s="47"/>
      <c r="I44" s="130"/>
      <c r="J44" s="47"/>
      <c r="K44" s="51"/>
    </row>
    <row r="45" spans="2:11" s="1" customFormat="1" ht="16.5" customHeight="1">
      <c r="B45" s="46"/>
      <c r="C45" s="47"/>
      <c r="D45" s="47"/>
      <c r="E45" s="129" t="str">
        <f>E7</f>
        <v>SÚ střešní konstrukce BD města Krnov,Hlavní náměstí č.p.90/22</v>
      </c>
      <c r="F45" s="39"/>
      <c r="G45" s="39"/>
      <c r="H45" s="39"/>
      <c r="I45" s="130"/>
      <c r="J45" s="47"/>
      <c r="K45" s="51"/>
    </row>
    <row r="46" spans="2:11" s="1" customFormat="1" ht="14.4" customHeight="1">
      <c r="B46" s="46"/>
      <c r="C46" s="39" t="s">
        <v>94</v>
      </c>
      <c r="D46" s="47"/>
      <c r="E46" s="47"/>
      <c r="F46" s="47"/>
      <c r="G46" s="47"/>
      <c r="H46" s="47"/>
      <c r="I46" s="130"/>
      <c r="J46" s="47"/>
      <c r="K46" s="51"/>
    </row>
    <row r="47" spans="2:11" s="1" customFormat="1" ht="17.25" customHeight="1">
      <c r="B47" s="46"/>
      <c r="C47" s="47"/>
      <c r="D47" s="47"/>
      <c r="E47" s="131" t="str">
        <f>E9</f>
        <v>188061 - SÚ střešní konstrukce BD města Krnov,Hlavní náměstí č.p.90/22</v>
      </c>
      <c r="F47" s="47"/>
      <c r="G47" s="47"/>
      <c r="H47" s="47"/>
      <c r="I47" s="130"/>
      <c r="J47" s="47"/>
      <c r="K47" s="51"/>
    </row>
    <row r="48" spans="2:11" s="1" customFormat="1" ht="6.95" customHeight="1">
      <c r="B48" s="46"/>
      <c r="C48" s="47"/>
      <c r="D48" s="47"/>
      <c r="E48" s="47"/>
      <c r="F48" s="47"/>
      <c r="G48" s="47"/>
      <c r="H48" s="47"/>
      <c r="I48" s="130"/>
      <c r="J48" s="47"/>
      <c r="K48" s="51"/>
    </row>
    <row r="49" spans="2:11" s="1" customFormat="1" ht="18" customHeight="1">
      <c r="B49" s="46"/>
      <c r="C49" s="39" t="s">
        <v>24</v>
      </c>
      <c r="D49" s="47"/>
      <c r="E49" s="47"/>
      <c r="F49" s="34" t="str">
        <f>F12</f>
        <v>Krnov</v>
      </c>
      <c r="G49" s="47"/>
      <c r="H49" s="47"/>
      <c r="I49" s="132" t="s">
        <v>26</v>
      </c>
      <c r="J49" s="133" t="str">
        <f>IF(J12="","",J12)</f>
        <v>10. 12. 2018</v>
      </c>
      <c r="K49" s="51"/>
    </row>
    <row r="50" spans="2:11" s="1" customFormat="1" ht="6.95" customHeight="1">
      <c r="B50" s="46"/>
      <c r="C50" s="47"/>
      <c r="D50" s="47"/>
      <c r="E50" s="47"/>
      <c r="F50" s="47"/>
      <c r="G50" s="47"/>
      <c r="H50" s="47"/>
      <c r="I50" s="130"/>
      <c r="J50" s="47"/>
      <c r="K50" s="51"/>
    </row>
    <row r="51" spans="2:11" s="1" customFormat="1" ht="13.5">
      <c r="B51" s="46"/>
      <c r="C51" s="39" t="s">
        <v>30</v>
      </c>
      <c r="D51" s="47"/>
      <c r="E51" s="47"/>
      <c r="F51" s="34" t="str">
        <f>E15</f>
        <v>Město Krnov</v>
      </c>
      <c r="G51" s="47"/>
      <c r="H51" s="47"/>
      <c r="I51" s="132" t="s">
        <v>36</v>
      </c>
      <c r="J51" s="44" t="str">
        <f>E21</f>
        <v>CHCI-DŮM s.r.o.</v>
      </c>
      <c r="K51" s="51"/>
    </row>
    <row r="52" spans="2:11" s="1" customFormat="1" ht="14.4" customHeight="1">
      <c r="B52" s="46"/>
      <c r="C52" s="39" t="s">
        <v>34</v>
      </c>
      <c r="D52" s="47"/>
      <c r="E52" s="47"/>
      <c r="F52" s="34" t="str">
        <f>IF(E18="","",E18)</f>
        <v/>
      </c>
      <c r="G52" s="47"/>
      <c r="H52" s="47"/>
      <c r="I52" s="130"/>
      <c r="J52" s="155"/>
      <c r="K52" s="51"/>
    </row>
    <row r="53" spans="2:11" s="1" customFormat="1" ht="10.3" customHeight="1">
      <c r="B53" s="46"/>
      <c r="C53" s="47"/>
      <c r="D53" s="47"/>
      <c r="E53" s="47"/>
      <c r="F53" s="47"/>
      <c r="G53" s="47"/>
      <c r="H53" s="47"/>
      <c r="I53" s="130"/>
      <c r="J53" s="47"/>
      <c r="K53" s="51"/>
    </row>
    <row r="54" spans="2:11" s="1" customFormat="1" ht="29.25" customHeight="1">
      <c r="B54" s="46"/>
      <c r="C54" s="156" t="s">
        <v>97</v>
      </c>
      <c r="D54" s="145"/>
      <c r="E54" s="145"/>
      <c r="F54" s="145"/>
      <c r="G54" s="145"/>
      <c r="H54" s="145"/>
      <c r="I54" s="157"/>
      <c r="J54" s="158" t="s">
        <v>98</v>
      </c>
      <c r="K54" s="159"/>
    </row>
    <row r="55" spans="2:11" s="1" customFormat="1" ht="10.3" customHeight="1">
      <c r="B55" s="46"/>
      <c r="C55" s="47"/>
      <c r="D55" s="47"/>
      <c r="E55" s="47"/>
      <c r="F55" s="47"/>
      <c r="G55" s="47"/>
      <c r="H55" s="47"/>
      <c r="I55" s="130"/>
      <c r="J55" s="47"/>
      <c r="K55" s="51"/>
    </row>
    <row r="56" spans="2:47" s="1" customFormat="1" ht="29.25" customHeight="1">
      <c r="B56" s="46"/>
      <c r="C56" s="160" t="s">
        <v>99</v>
      </c>
      <c r="D56" s="47"/>
      <c r="E56" s="47"/>
      <c r="F56" s="47"/>
      <c r="G56" s="47"/>
      <c r="H56" s="47"/>
      <c r="I56" s="130"/>
      <c r="J56" s="141">
        <f>J85</f>
        <v>0</v>
      </c>
      <c r="K56" s="51"/>
      <c r="AU56" s="23" t="s">
        <v>100</v>
      </c>
    </row>
    <row r="57" spans="2:11" s="7" customFormat="1" ht="24.95" customHeight="1">
      <c r="B57" s="161"/>
      <c r="C57" s="162"/>
      <c r="D57" s="163" t="s">
        <v>101</v>
      </c>
      <c r="E57" s="164"/>
      <c r="F57" s="164"/>
      <c r="G57" s="164"/>
      <c r="H57" s="164"/>
      <c r="I57" s="165"/>
      <c r="J57" s="166">
        <f>J86</f>
        <v>0</v>
      </c>
      <c r="K57" s="167"/>
    </row>
    <row r="58" spans="2:11" s="8" customFormat="1" ht="19.9" customHeight="1">
      <c r="B58" s="168"/>
      <c r="C58" s="169"/>
      <c r="D58" s="170" t="s">
        <v>102</v>
      </c>
      <c r="E58" s="171"/>
      <c r="F58" s="171"/>
      <c r="G58" s="171"/>
      <c r="H58" s="171"/>
      <c r="I58" s="172"/>
      <c r="J58" s="173">
        <f>J87</f>
        <v>0</v>
      </c>
      <c r="K58" s="174"/>
    </row>
    <row r="59" spans="2:11" s="8" customFormat="1" ht="19.9" customHeight="1">
      <c r="B59" s="168"/>
      <c r="C59" s="169"/>
      <c r="D59" s="170" t="s">
        <v>103</v>
      </c>
      <c r="E59" s="171"/>
      <c r="F59" s="171"/>
      <c r="G59" s="171"/>
      <c r="H59" s="171"/>
      <c r="I59" s="172"/>
      <c r="J59" s="173">
        <f>J97</f>
        <v>0</v>
      </c>
      <c r="K59" s="174"/>
    </row>
    <row r="60" spans="2:11" s="7" customFormat="1" ht="24.95" customHeight="1">
      <c r="B60" s="161"/>
      <c r="C60" s="162"/>
      <c r="D60" s="163" t="s">
        <v>104</v>
      </c>
      <c r="E60" s="164"/>
      <c r="F60" s="164"/>
      <c r="G60" s="164"/>
      <c r="H60" s="164"/>
      <c r="I60" s="165"/>
      <c r="J60" s="166">
        <f>J109</f>
        <v>0</v>
      </c>
      <c r="K60" s="167"/>
    </row>
    <row r="61" spans="2:11" s="8" customFormat="1" ht="19.9" customHeight="1">
      <c r="B61" s="168"/>
      <c r="C61" s="169"/>
      <c r="D61" s="170" t="s">
        <v>105</v>
      </c>
      <c r="E61" s="171"/>
      <c r="F61" s="171"/>
      <c r="G61" s="171"/>
      <c r="H61" s="171"/>
      <c r="I61" s="172"/>
      <c r="J61" s="173">
        <f>J110</f>
        <v>0</v>
      </c>
      <c r="K61" s="174"/>
    </row>
    <row r="62" spans="2:11" s="8" customFormat="1" ht="19.9" customHeight="1">
      <c r="B62" s="168"/>
      <c r="C62" s="169"/>
      <c r="D62" s="170" t="s">
        <v>106</v>
      </c>
      <c r="E62" s="171"/>
      <c r="F62" s="171"/>
      <c r="G62" s="171"/>
      <c r="H62" s="171"/>
      <c r="I62" s="172"/>
      <c r="J62" s="173">
        <f>J142</f>
        <v>0</v>
      </c>
      <c r="K62" s="174"/>
    </row>
    <row r="63" spans="2:11" s="8" customFormat="1" ht="19.9" customHeight="1">
      <c r="B63" s="168"/>
      <c r="C63" s="169"/>
      <c r="D63" s="170" t="s">
        <v>107</v>
      </c>
      <c r="E63" s="171"/>
      <c r="F63" s="171"/>
      <c r="G63" s="171"/>
      <c r="H63" s="171"/>
      <c r="I63" s="172"/>
      <c r="J63" s="173">
        <f>J160</f>
        <v>0</v>
      </c>
      <c r="K63" s="174"/>
    </row>
    <row r="64" spans="2:11" s="7" customFormat="1" ht="24.95" customHeight="1">
      <c r="B64" s="161"/>
      <c r="C64" s="162"/>
      <c r="D64" s="163" t="s">
        <v>108</v>
      </c>
      <c r="E64" s="164"/>
      <c r="F64" s="164"/>
      <c r="G64" s="164"/>
      <c r="H64" s="164"/>
      <c r="I64" s="165"/>
      <c r="J64" s="166">
        <f>J192</f>
        <v>0</v>
      </c>
      <c r="K64" s="167"/>
    </row>
    <row r="65" spans="2:11" s="8" customFormat="1" ht="19.9" customHeight="1">
      <c r="B65" s="168"/>
      <c r="C65" s="169"/>
      <c r="D65" s="170" t="s">
        <v>109</v>
      </c>
      <c r="E65" s="171"/>
      <c r="F65" s="171"/>
      <c r="G65" s="171"/>
      <c r="H65" s="171"/>
      <c r="I65" s="172"/>
      <c r="J65" s="173">
        <f>J193</f>
        <v>0</v>
      </c>
      <c r="K65" s="174"/>
    </row>
    <row r="66" spans="2:11" s="1" customFormat="1" ht="21.8" customHeight="1">
      <c r="B66" s="46"/>
      <c r="C66" s="47"/>
      <c r="D66" s="47"/>
      <c r="E66" s="47"/>
      <c r="F66" s="47"/>
      <c r="G66" s="47"/>
      <c r="H66" s="47"/>
      <c r="I66" s="130"/>
      <c r="J66" s="47"/>
      <c r="K66" s="51"/>
    </row>
    <row r="67" spans="2:11" s="1" customFormat="1" ht="6.95" customHeight="1">
      <c r="B67" s="67"/>
      <c r="C67" s="68"/>
      <c r="D67" s="68"/>
      <c r="E67" s="68"/>
      <c r="F67" s="68"/>
      <c r="G67" s="68"/>
      <c r="H67" s="68"/>
      <c r="I67" s="152"/>
      <c r="J67" s="68"/>
      <c r="K67" s="69"/>
    </row>
    <row r="71" spans="2:12" s="1" customFormat="1" ht="6.95" customHeight="1">
      <c r="B71" s="70"/>
      <c r="C71" s="71"/>
      <c r="D71" s="71"/>
      <c r="E71" s="71"/>
      <c r="F71" s="71"/>
      <c r="G71" s="71"/>
      <c r="H71" s="71"/>
      <c r="I71" s="153"/>
      <c r="J71" s="71"/>
      <c r="K71" s="71"/>
      <c r="L71" s="46"/>
    </row>
    <row r="72" spans="2:12" s="1" customFormat="1" ht="36.95" customHeight="1">
      <c r="B72" s="46"/>
      <c r="C72" s="72" t="s">
        <v>110</v>
      </c>
      <c r="I72" s="175"/>
      <c r="L72" s="46"/>
    </row>
    <row r="73" spans="2:12" s="1" customFormat="1" ht="6.95" customHeight="1">
      <c r="B73" s="46"/>
      <c r="I73" s="175"/>
      <c r="L73" s="46"/>
    </row>
    <row r="74" spans="2:12" s="1" customFormat="1" ht="14.4" customHeight="1">
      <c r="B74" s="46"/>
      <c r="C74" s="74" t="s">
        <v>19</v>
      </c>
      <c r="I74" s="175"/>
      <c r="L74" s="46"/>
    </row>
    <row r="75" spans="2:12" s="1" customFormat="1" ht="16.5" customHeight="1">
      <c r="B75" s="46"/>
      <c r="E75" s="176" t="str">
        <f>E7</f>
        <v>SÚ střešní konstrukce BD města Krnov,Hlavní náměstí č.p.90/22</v>
      </c>
      <c r="F75" s="74"/>
      <c r="G75" s="74"/>
      <c r="H75" s="74"/>
      <c r="I75" s="175"/>
      <c r="L75" s="46"/>
    </row>
    <row r="76" spans="2:12" s="1" customFormat="1" ht="14.4" customHeight="1">
      <c r="B76" s="46"/>
      <c r="C76" s="74" t="s">
        <v>94</v>
      </c>
      <c r="I76" s="175"/>
      <c r="L76" s="46"/>
    </row>
    <row r="77" spans="2:12" s="1" customFormat="1" ht="17.25" customHeight="1">
      <c r="B77" s="46"/>
      <c r="E77" s="77" t="str">
        <f>E9</f>
        <v>188061 - SÚ střešní konstrukce BD města Krnov,Hlavní náměstí č.p.90/22</v>
      </c>
      <c r="F77" s="1"/>
      <c r="G77" s="1"/>
      <c r="H77" s="1"/>
      <c r="I77" s="175"/>
      <c r="L77" s="46"/>
    </row>
    <row r="78" spans="2:12" s="1" customFormat="1" ht="6.95" customHeight="1">
      <c r="B78" s="46"/>
      <c r="I78" s="175"/>
      <c r="L78" s="46"/>
    </row>
    <row r="79" spans="2:12" s="1" customFormat="1" ht="18" customHeight="1">
      <c r="B79" s="46"/>
      <c r="C79" s="74" t="s">
        <v>24</v>
      </c>
      <c r="F79" s="177" t="str">
        <f>F12</f>
        <v>Krnov</v>
      </c>
      <c r="I79" s="178" t="s">
        <v>26</v>
      </c>
      <c r="J79" s="79" t="str">
        <f>IF(J12="","",J12)</f>
        <v>10. 12. 2018</v>
      </c>
      <c r="L79" s="46"/>
    </row>
    <row r="80" spans="2:12" s="1" customFormat="1" ht="6.95" customHeight="1">
      <c r="B80" s="46"/>
      <c r="I80" s="175"/>
      <c r="L80" s="46"/>
    </row>
    <row r="81" spans="2:12" s="1" customFormat="1" ht="13.5">
      <c r="B81" s="46"/>
      <c r="C81" s="74" t="s">
        <v>30</v>
      </c>
      <c r="F81" s="177" t="str">
        <f>E15</f>
        <v>Město Krnov</v>
      </c>
      <c r="I81" s="178" t="s">
        <v>36</v>
      </c>
      <c r="J81" s="177" t="str">
        <f>E21</f>
        <v>CHCI-DŮM s.r.o.</v>
      </c>
      <c r="L81" s="46"/>
    </row>
    <row r="82" spans="2:12" s="1" customFormat="1" ht="14.4" customHeight="1">
      <c r="B82" s="46"/>
      <c r="C82" s="74" t="s">
        <v>34</v>
      </c>
      <c r="F82" s="177" t="str">
        <f>IF(E18="","",E18)</f>
        <v/>
      </c>
      <c r="I82" s="175"/>
      <c r="L82" s="46"/>
    </row>
    <row r="83" spans="2:12" s="1" customFormat="1" ht="10.3" customHeight="1">
      <c r="B83" s="46"/>
      <c r="I83" s="175"/>
      <c r="L83" s="46"/>
    </row>
    <row r="84" spans="2:20" s="9" customFormat="1" ht="29.25" customHeight="1">
      <c r="B84" s="179"/>
      <c r="C84" s="180" t="s">
        <v>111</v>
      </c>
      <c r="D84" s="181" t="s">
        <v>61</v>
      </c>
      <c r="E84" s="181" t="s">
        <v>57</v>
      </c>
      <c r="F84" s="181" t="s">
        <v>112</v>
      </c>
      <c r="G84" s="181" t="s">
        <v>113</v>
      </c>
      <c r="H84" s="181" t="s">
        <v>114</v>
      </c>
      <c r="I84" s="182" t="s">
        <v>115</v>
      </c>
      <c r="J84" s="181" t="s">
        <v>98</v>
      </c>
      <c r="K84" s="183" t="s">
        <v>116</v>
      </c>
      <c r="L84" s="179"/>
      <c r="M84" s="92" t="s">
        <v>117</v>
      </c>
      <c r="N84" s="93" t="s">
        <v>46</v>
      </c>
      <c r="O84" s="93" t="s">
        <v>118</v>
      </c>
      <c r="P84" s="93" t="s">
        <v>119</v>
      </c>
      <c r="Q84" s="93" t="s">
        <v>120</v>
      </c>
      <c r="R84" s="93" t="s">
        <v>121</v>
      </c>
      <c r="S84" s="93" t="s">
        <v>122</v>
      </c>
      <c r="T84" s="94" t="s">
        <v>123</v>
      </c>
    </row>
    <row r="85" spans="2:63" s="1" customFormat="1" ht="29.25" customHeight="1">
      <c r="B85" s="46"/>
      <c r="C85" s="96" t="s">
        <v>99</v>
      </c>
      <c r="I85" s="175"/>
      <c r="J85" s="184">
        <f>BK85</f>
        <v>0</v>
      </c>
      <c r="L85" s="46"/>
      <c r="M85" s="95"/>
      <c r="N85" s="82"/>
      <c r="O85" s="82"/>
      <c r="P85" s="185">
        <f>P86+P109+P192</f>
        <v>0</v>
      </c>
      <c r="Q85" s="82"/>
      <c r="R85" s="185">
        <f>R86+R109+R192</f>
        <v>31.26470661</v>
      </c>
      <c r="S85" s="82"/>
      <c r="T85" s="186">
        <f>T86+T109+T192</f>
        <v>45.459125</v>
      </c>
      <c r="AT85" s="23" t="s">
        <v>75</v>
      </c>
      <c r="AU85" s="23" t="s">
        <v>100</v>
      </c>
      <c r="BK85" s="187">
        <f>BK86+BK109+BK192</f>
        <v>0</v>
      </c>
    </row>
    <row r="86" spans="2:63" s="10" customFormat="1" ht="37.4" customHeight="1">
      <c r="B86" s="188"/>
      <c r="D86" s="189" t="s">
        <v>75</v>
      </c>
      <c r="E86" s="190" t="s">
        <v>124</v>
      </c>
      <c r="F86" s="190" t="s">
        <v>125</v>
      </c>
      <c r="I86" s="191"/>
      <c r="J86" s="192">
        <f>BK86</f>
        <v>0</v>
      </c>
      <c r="L86" s="188"/>
      <c r="M86" s="193"/>
      <c r="N86" s="194"/>
      <c r="O86" s="194"/>
      <c r="P86" s="195">
        <f>P87+P97</f>
        <v>0</v>
      </c>
      <c r="Q86" s="194"/>
      <c r="R86" s="195">
        <f>R87+R97</f>
        <v>0</v>
      </c>
      <c r="S86" s="194"/>
      <c r="T86" s="196">
        <f>T87+T97</f>
        <v>0</v>
      </c>
      <c r="AR86" s="189" t="s">
        <v>83</v>
      </c>
      <c r="AT86" s="197" t="s">
        <v>75</v>
      </c>
      <c r="AU86" s="197" t="s">
        <v>76</v>
      </c>
      <c r="AY86" s="189" t="s">
        <v>126</v>
      </c>
      <c r="BK86" s="198">
        <f>BK87+BK97</f>
        <v>0</v>
      </c>
    </row>
    <row r="87" spans="2:63" s="10" customFormat="1" ht="19.9" customHeight="1">
      <c r="B87" s="188"/>
      <c r="D87" s="189" t="s">
        <v>75</v>
      </c>
      <c r="E87" s="199" t="s">
        <v>127</v>
      </c>
      <c r="F87" s="199" t="s">
        <v>128</v>
      </c>
      <c r="I87" s="191"/>
      <c r="J87" s="200">
        <f>BK87</f>
        <v>0</v>
      </c>
      <c r="L87" s="188"/>
      <c r="M87" s="193"/>
      <c r="N87" s="194"/>
      <c r="O87" s="194"/>
      <c r="P87" s="195">
        <f>SUM(P88:P96)</f>
        <v>0</v>
      </c>
      <c r="Q87" s="194"/>
      <c r="R87" s="195">
        <f>SUM(R88:R96)</f>
        <v>0</v>
      </c>
      <c r="S87" s="194"/>
      <c r="T87" s="196">
        <f>SUM(T88:T96)</f>
        <v>0</v>
      </c>
      <c r="AR87" s="189" t="s">
        <v>83</v>
      </c>
      <c r="AT87" s="197" t="s">
        <v>75</v>
      </c>
      <c r="AU87" s="197" t="s">
        <v>83</v>
      </c>
      <c r="AY87" s="189" t="s">
        <v>126</v>
      </c>
      <c r="BK87" s="198">
        <f>SUM(BK88:BK96)</f>
        <v>0</v>
      </c>
    </row>
    <row r="88" spans="2:65" s="1" customFormat="1" ht="38.25" customHeight="1">
      <c r="B88" s="201"/>
      <c r="C88" s="202" t="s">
        <v>83</v>
      </c>
      <c r="D88" s="202" t="s">
        <v>129</v>
      </c>
      <c r="E88" s="203" t="s">
        <v>130</v>
      </c>
      <c r="F88" s="204" t="s">
        <v>131</v>
      </c>
      <c r="G88" s="205" t="s">
        <v>132</v>
      </c>
      <c r="H88" s="206">
        <v>1512.525</v>
      </c>
      <c r="I88" s="207"/>
      <c r="J88" s="208">
        <f>ROUND(I88*H88,2)</f>
        <v>0</v>
      </c>
      <c r="K88" s="204" t="s">
        <v>133</v>
      </c>
      <c r="L88" s="46"/>
      <c r="M88" s="209" t="s">
        <v>5</v>
      </c>
      <c r="N88" s="210" t="s">
        <v>48</v>
      </c>
      <c r="O88" s="47"/>
      <c r="P88" s="211">
        <f>O88*H88</f>
        <v>0</v>
      </c>
      <c r="Q88" s="211">
        <v>0</v>
      </c>
      <c r="R88" s="211">
        <f>Q88*H88</f>
        <v>0</v>
      </c>
      <c r="S88" s="211">
        <v>0</v>
      </c>
      <c r="T88" s="212">
        <f>S88*H88</f>
        <v>0</v>
      </c>
      <c r="AR88" s="23" t="s">
        <v>134</v>
      </c>
      <c r="AT88" s="23" t="s">
        <v>129</v>
      </c>
      <c r="AU88" s="23" t="s">
        <v>135</v>
      </c>
      <c r="AY88" s="23" t="s">
        <v>126</v>
      </c>
      <c r="BE88" s="213">
        <f>IF(N88="základní",J88,0)</f>
        <v>0</v>
      </c>
      <c r="BF88" s="213">
        <f>IF(N88="snížená",J88,0)</f>
        <v>0</v>
      </c>
      <c r="BG88" s="213">
        <f>IF(N88="zákl. přenesená",J88,0)</f>
        <v>0</v>
      </c>
      <c r="BH88" s="213">
        <f>IF(N88="sníž. přenesená",J88,0)</f>
        <v>0</v>
      </c>
      <c r="BI88" s="213">
        <f>IF(N88="nulová",J88,0)</f>
        <v>0</v>
      </c>
      <c r="BJ88" s="23" t="s">
        <v>135</v>
      </c>
      <c r="BK88" s="213">
        <f>ROUND(I88*H88,2)</f>
        <v>0</v>
      </c>
      <c r="BL88" s="23" t="s">
        <v>134</v>
      </c>
      <c r="BM88" s="23" t="s">
        <v>136</v>
      </c>
    </row>
    <row r="89" spans="2:47" s="1" customFormat="1" ht="13.5">
      <c r="B89" s="46"/>
      <c r="D89" s="214" t="s">
        <v>137</v>
      </c>
      <c r="F89" s="215" t="s">
        <v>138</v>
      </c>
      <c r="I89" s="175"/>
      <c r="L89" s="46"/>
      <c r="M89" s="216"/>
      <c r="N89" s="47"/>
      <c r="O89" s="47"/>
      <c r="P89" s="47"/>
      <c r="Q89" s="47"/>
      <c r="R89" s="47"/>
      <c r="S89" s="47"/>
      <c r="T89" s="85"/>
      <c r="AT89" s="23" t="s">
        <v>137</v>
      </c>
      <c r="AU89" s="23" t="s">
        <v>135</v>
      </c>
    </row>
    <row r="90" spans="2:51" s="11" customFormat="1" ht="13.5">
      <c r="B90" s="217"/>
      <c r="D90" s="214" t="s">
        <v>139</v>
      </c>
      <c r="E90" s="218" t="s">
        <v>5</v>
      </c>
      <c r="F90" s="219" t="s">
        <v>140</v>
      </c>
      <c r="H90" s="220">
        <v>1512.525</v>
      </c>
      <c r="I90" s="221"/>
      <c r="L90" s="217"/>
      <c r="M90" s="222"/>
      <c r="N90" s="223"/>
      <c r="O90" s="223"/>
      <c r="P90" s="223"/>
      <c r="Q90" s="223"/>
      <c r="R90" s="223"/>
      <c r="S90" s="223"/>
      <c r="T90" s="224"/>
      <c r="AT90" s="218" t="s">
        <v>139</v>
      </c>
      <c r="AU90" s="218" t="s">
        <v>135</v>
      </c>
      <c r="AV90" s="11" t="s">
        <v>135</v>
      </c>
      <c r="AW90" s="11" t="s">
        <v>39</v>
      </c>
      <c r="AX90" s="11" t="s">
        <v>83</v>
      </c>
      <c r="AY90" s="218" t="s">
        <v>126</v>
      </c>
    </row>
    <row r="91" spans="2:65" s="1" customFormat="1" ht="38.25" customHeight="1">
      <c r="B91" s="201"/>
      <c r="C91" s="202" t="s">
        <v>135</v>
      </c>
      <c r="D91" s="202" t="s">
        <v>129</v>
      </c>
      <c r="E91" s="203" t="s">
        <v>141</v>
      </c>
      <c r="F91" s="204" t="s">
        <v>142</v>
      </c>
      <c r="G91" s="205" t="s">
        <v>132</v>
      </c>
      <c r="H91" s="206">
        <v>90751.5</v>
      </c>
      <c r="I91" s="207"/>
      <c r="J91" s="208">
        <f>ROUND(I91*H91,2)</f>
        <v>0</v>
      </c>
      <c r="K91" s="204" t="s">
        <v>133</v>
      </c>
      <c r="L91" s="46"/>
      <c r="M91" s="209" t="s">
        <v>5</v>
      </c>
      <c r="N91" s="210" t="s">
        <v>48</v>
      </c>
      <c r="O91" s="47"/>
      <c r="P91" s="211">
        <f>O91*H91</f>
        <v>0</v>
      </c>
      <c r="Q91" s="211">
        <v>0</v>
      </c>
      <c r="R91" s="211">
        <f>Q91*H91</f>
        <v>0</v>
      </c>
      <c r="S91" s="211">
        <v>0</v>
      </c>
      <c r="T91" s="212">
        <f>S91*H91</f>
        <v>0</v>
      </c>
      <c r="AR91" s="23" t="s">
        <v>134</v>
      </c>
      <c r="AT91" s="23" t="s">
        <v>129</v>
      </c>
      <c r="AU91" s="23" t="s">
        <v>135</v>
      </c>
      <c r="AY91" s="23" t="s">
        <v>126</v>
      </c>
      <c r="BE91" s="213">
        <f>IF(N91="základní",J91,0)</f>
        <v>0</v>
      </c>
      <c r="BF91" s="213">
        <f>IF(N91="snížená",J91,0)</f>
        <v>0</v>
      </c>
      <c r="BG91" s="213">
        <f>IF(N91="zákl. přenesená",J91,0)</f>
        <v>0</v>
      </c>
      <c r="BH91" s="213">
        <f>IF(N91="sníž. přenesená",J91,0)</f>
        <v>0</v>
      </c>
      <c r="BI91" s="213">
        <f>IF(N91="nulová",J91,0)</f>
        <v>0</v>
      </c>
      <c r="BJ91" s="23" t="s">
        <v>135</v>
      </c>
      <c r="BK91" s="213">
        <f>ROUND(I91*H91,2)</f>
        <v>0</v>
      </c>
      <c r="BL91" s="23" t="s">
        <v>134</v>
      </c>
      <c r="BM91" s="23" t="s">
        <v>143</v>
      </c>
    </row>
    <row r="92" spans="2:47" s="1" customFormat="1" ht="13.5">
      <c r="B92" s="46"/>
      <c r="D92" s="214" t="s">
        <v>137</v>
      </c>
      <c r="F92" s="215" t="s">
        <v>138</v>
      </c>
      <c r="I92" s="175"/>
      <c r="L92" s="46"/>
      <c r="M92" s="216"/>
      <c r="N92" s="47"/>
      <c r="O92" s="47"/>
      <c r="P92" s="47"/>
      <c r="Q92" s="47"/>
      <c r="R92" s="47"/>
      <c r="S92" s="47"/>
      <c r="T92" s="85"/>
      <c r="AT92" s="23" t="s">
        <v>137</v>
      </c>
      <c r="AU92" s="23" t="s">
        <v>135</v>
      </c>
    </row>
    <row r="93" spans="2:51" s="11" customFormat="1" ht="13.5">
      <c r="B93" s="217"/>
      <c r="D93" s="214" t="s">
        <v>139</v>
      </c>
      <c r="E93" s="218" t="s">
        <v>5</v>
      </c>
      <c r="F93" s="219" t="s">
        <v>144</v>
      </c>
      <c r="H93" s="220">
        <v>90751.5</v>
      </c>
      <c r="I93" s="221"/>
      <c r="L93" s="217"/>
      <c r="M93" s="222"/>
      <c r="N93" s="223"/>
      <c r="O93" s="223"/>
      <c r="P93" s="223"/>
      <c r="Q93" s="223"/>
      <c r="R93" s="223"/>
      <c r="S93" s="223"/>
      <c r="T93" s="224"/>
      <c r="AT93" s="218" t="s">
        <v>139</v>
      </c>
      <c r="AU93" s="218" t="s">
        <v>135</v>
      </c>
      <c r="AV93" s="11" t="s">
        <v>135</v>
      </c>
      <c r="AW93" s="11" t="s">
        <v>39</v>
      </c>
      <c r="AX93" s="11" t="s">
        <v>83</v>
      </c>
      <c r="AY93" s="218" t="s">
        <v>126</v>
      </c>
    </row>
    <row r="94" spans="2:65" s="1" customFormat="1" ht="38.25" customHeight="1">
      <c r="B94" s="201"/>
      <c r="C94" s="202" t="s">
        <v>145</v>
      </c>
      <c r="D94" s="202" t="s">
        <v>129</v>
      </c>
      <c r="E94" s="203" t="s">
        <v>146</v>
      </c>
      <c r="F94" s="204" t="s">
        <v>147</v>
      </c>
      <c r="G94" s="205" t="s">
        <v>132</v>
      </c>
      <c r="H94" s="206">
        <v>1512.525</v>
      </c>
      <c r="I94" s="207"/>
      <c r="J94" s="208">
        <f>ROUND(I94*H94,2)</f>
        <v>0</v>
      </c>
      <c r="K94" s="204" t="s">
        <v>133</v>
      </c>
      <c r="L94" s="46"/>
      <c r="M94" s="209" t="s">
        <v>5</v>
      </c>
      <c r="N94" s="210" t="s">
        <v>48</v>
      </c>
      <c r="O94" s="47"/>
      <c r="P94" s="211">
        <f>O94*H94</f>
        <v>0</v>
      </c>
      <c r="Q94" s="211">
        <v>0</v>
      </c>
      <c r="R94" s="211">
        <f>Q94*H94</f>
        <v>0</v>
      </c>
      <c r="S94" s="211">
        <v>0</v>
      </c>
      <c r="T94" s="212">
        <f>S94*H94</f>
        <v>0</v>
      </c>
      <c r="AR94" s="23" t="s">
        <v>134</v>
      </c>
      <c r="AT94" s="23" t="s">
        <v>129</v>
      </c>
      <c r="AU94" s="23" t="s">
        <v>135</v>
      </c>
      <c r="AY94" s="23" t="s">
        <v>126</v>
      </c>
      <c r="BE94" s="213">
        <f>IF(N94="základní",J94,0)</f>
        <v>0</v>
      </c>
      <c r="BF94" s="213">
        <f>IF(N94="snížená",J94,0)</f>
        <v>0</v>
      </c>
      <c r="BG94" s="213">
        <f>IF(N94="zákl. přenesená",J94,0)</f>
        <v>0</v>
      </c>
      <c r="BH94" s="213">
        <f>IF(N94="sníž. přenesená",J94,0)</f>
        <v>0</v>
      </c>
      <c r="BI94" s="213">
        <f>IF(N94="nulová",J94,0)</f>
        <v>0</v>
      </c>
      <c r="BJ94" s="23" t="s">
        <v>135</v>
      </c>
      <c r="BK94" s="213">
        <f>ROUND(I94*H94,2)</f>
        <v>0</v>
      </c>
      <c r="BL94" s="23" t="s">
        <v>134</v>
      </c>
      <c r="BM94" s="23" t="s">
        <v>148</v>
      </c>
    </row>
    <row r="95" spans="2:47" s="1" customFormat="1" ht="13.5">
      <c r="B95" s="46"/>
      <c r="D95" s="214" t="s">
        <v>137</v>
      </c>
      <c r="F95" s="215" t="s">
        <v>149</v>
      </c>
      <c r="I95" s="175"/>
      <c r="L95" s="46"/>
      <c r="M95" s="216"/>
      <c r="N95" s="47"/>
      <c r="O95" s="47"/>
      <c r="P95" s="47"/>
      <c r="Q95" s="47"/>
      <c r="R95" s="47"/>
      <c r="S95" s="47"/>
      <c r="T95" s="85"/>
      <c r="AT95" s="23" t="s">
        <v>137</v>
      </c>
      <c r="AU95" s="23" t="s">
        <v>135</v>
      </c>
    </row>
    <row r="96" spans="2:51" s="11" customFormat="1" ht="13.5">
      <c r="B96" s="217"/>
      <c r="D96" s="214" t="s">
        <v>139</v>
      </c>
      <c r="E96" s="218" t="s">
        <v>5</v>
      </c>
      <c r="F96" s="219" t="s">
        <v>150</v>
      </c>
      <c r="H96" s="220">
        <v>1512.525</v>
      </c>
      <c r="I96" s="221"/>
      <c r="L96" s="217"/>
      <c r="M96" s="222"/>
      <c r="N96" s="223"/>
      <c r="O96" s="223"/>
      <c r="P96" s="223"/>
      <c r="Q96" s="223"/>
      <c r="R96" s="223"/>
      <c r="S96" s="223"/>
      <c r="T96" s="224"/>
      <c r="AT96" s="218" t="s">
        <v>139</v>
      </c>
      <c r="AU96" s="218" t="s">
        <v>135</v>
      </c>
      <c r="AV96" s="11" t="s">
        <v>135</v>
      </c>
      <c r="AW96" s="11" t="s">
        <v>39</v>
      </c>
      <c r="AX96" s="11" t="s">
        <v>83</v>
      </c>
      <c r="AY96" s="218" t="s">
        <v>126</v>
      </c>
    </row>
    <row r="97" spans="2:63" s="10" customFormat="1" ht="29.85" customHeight="1">
      <c r="B97" s="188"/>
      <c r="D97" s="189" t="s">
        <v>75</v>
      </c>
      <c r="E97" s="199" t="s">
        <v>151</v>
      </c>
      <c r="F97" s="199" t="s">
        <v>152</v>
      </c>
      <c r="I97" s="191"/>
      <c r="J97" s="200">
        <f>BK97</f>
        <v>0</v>
      </c>
      <c r="L97" s="188"/>
      <c r="M97" s="193"/>
      <c r="N97" s="194"/>
      <c r="O97" s="194"/>
      <c r="P97" s="195">
        <f>SUM(P98:P108)</f>
        <v>0</v>
      </c>
      <c r="Q97" s="194"/>
      <c r="R97" s="195">
        <f>SUM(R98:R108)</f>
        <v>0</v>
      </c>
      <c r="S97" s="194"/>
      <c r="T97" s="196">
        <f>SUM(T98:T108)</f>
        <v>0</v>
      </c>
      <c r="AR97" s="189" t="s">
        <v>83</v>
      </c>
      <c r="AT97" s="197" t="s">
        <v>75</v>
      </c>
      <c r="AU97" s="197" t="s">
        <v>83</v>
      </c>
      <c r="AY97" s="189" t="s">
        <v>126</v>
      </c>
      <c r="BK97" s="198">
        <f>SUM(BK98:BK108)</f>
        <v>0</v>
      </c>
    </row>
    <row r="98" spans="2:65" s="1" customFormat="1" ht="25.5" customHeight="1">
      <c r="B98" s="201"/>
      <c r="C98" s="202" t="s">
        <v>134</v>
      </c>
      <c r="D98" s="202" t="s">
        <v>129</v>
      </c>
      <c r="E98" s="203" t="s">
        <v>153</v>
      </c>
      <c r="F98" s="204" t="s">
        <v>154</v>
      </c>
      <c r="G98" s="205" t="s">
        <v>155</v>
      </c>
      <c r="H98" s="206">
        <v>45.459</v>
      </c>
      <c r="I98" s="207"/>
      <c r="J98" s="208">
        <f>ROUND(I98*H98,2)</f>
        <v>0</v>
      </c>
      <c r="K98" s="204" t="s">
        <v>133</v>
      </c>
      <c r="L98" s="46"/>
      <c r="M98" s="209" t="s">
        <v>5</v>
      </c>
      <c r="N98" s="210" t="s">
        <v>48</v>
      </c>
      <c r="O98" s="47"/>
      <c r="P98" s="211">
        <f>O98*H98</f>
        <v>0</v>
      </c>
      <c r="Q98" s="211">
        <v>0</v>
      </c>
      <c r="R98" s="211">
        <f>Q98*H98</f>
        <v>0</v>
      </c>
      <c r="S98" s="211">
        <v>0</v>
      </c>
      <c r="T98" s="212">
        <f>S98*H98</f>
        <v>0</v>
      </c>
      <c r="AR98" s="23" t="s">
        <v>134</v>
      </c>
      <c r="AT98" s="23" t="s">
        <v>129</v>
      </c>
      <c r="AU98" s="23" t="s">
        <v>135</v>
      </c>
      <c r="AY98" s="23" t="s">
        <v>126</v>
      </c>
      <c r="BE98" s="213">
        <f>IF(N98="základní",J98,0)</f>
        <v>0</v>
      </c>
      <c r="BF98" s="213">
        <f>IF(N98="snížená",J98,0)</f>
        <v>0</v>
      </c>
      <c r="BG98" s="213">
        <f>IF(N98="zákl. přenesená",J98,0)</f>
        <v>0</v>
      </c>
      <c r="BH98" s="213">
        <f>IF(N98="sníž. přenesená",J98,0)</f>
        <v>0</v>
      </c>
      <c r="BI98" s="213">
        <f>IF(N98="nulová",J98,0)</f>
        <v>0</v>
      </c>
      <c r="BJ98" s="23" t="s">
        <v>135</v>
      </c>
      <c r="BK98" s="213">
        <f>ROUND(I98*H98,2)</f>
        <v>0</v>
      </c>
      <c r="BL98" s="23" t="s">
        <v>134</v>
      </c>
      <c r="BM98" s="23" t="s">
        <v>156</v>
      </c>
    </row>
    <row r="99" spans="2:47" s="1" customFormat="1" ht="13.5">
      <c r="B99" s="46"/>
      <c r="D99" s="214" t="s">
        <v>137</v>
      </c>
      <c r="F99" s="215" t="s">
        <v>157</v>
      </c>
      <c r="I99" s="175"/>
      <c r="L99" s="46"/>
      <c r="M99" s="216"/>
      <c r="N99" s="47"/>
      <c r="O99" s="47"/>
      <c r="P99" s="47"/>
      <c r="Q99" s="47"/>
      <c r="R99" s="47"/>
      <c r="S99" s="47"/>
      <c r="T99" s="85"/>
      <c r="AT99" s="23" t="s">
        <v>137</v>
      </c>
      <c r="AU99" s="23" t="s">
        <v>135</v>
      </c>
    </row>
    <row r="100" spans="2:65" s="1" customFormat="1" ht="25.5" customHeight="1">
      <c r="B100" s="201"/>
      <c r="C100" s="202" t="s">
        <v>158</v>
      </c>
      <c r="D100" s="202" t="s">
        <v>129</v>
      </c>
      <c r="E100" s="203" t="s">
        <v>159</v>
      </c>
      <c r="F100" s="204" t="s">
        <v>160</v>
      </c>
      <c r="G100" s="205" t="s">
        <v>155</v>
      </c>
      <c r="H100" s="206">
        <v>45.459</v>
      </c>
      <c r="I100" s="207"/>
      <c r="J100" s="208">
        <f>ROUND(I100*H100,2)</f>
        <v>0</v>
      </c>
      <c r="K100" s="204" t="s">
        <v>133</v>
      </c>
      <c r="L100" s="46"/>
      <c r="M100" s="209" t="s">
        <v>5</v>
      </c>
      <c r="N100" s="210" t="s">
        <v>48</v>
      </c>
      <c r="O100" s="47"/>
      <c r="P100" s="211">
        <f>O100*H100</f>
        <v>0</v>
      </c>
      <c r="Q100" s="211">
        <v>0</v>
      </c>
      <c r="R100" s="211">
        <f>Q100*H100</f>
        <v>0</v>
      </c>
      <c r="S100" s="211">
        <v>0</v>
      </c>
      <c r="T100" s="212">
        <f>S100*H100</f>
        <v>0</v>
      </c>
      <c r="AR100" s="23" t="s">
        <v>134</v>
      </c>
      <c r="AT100" s="23" t="s">
        <v>129</v>
      </c>
      <c r="AU100" s="23" t="s">
        <v>135</v>
      </c>
      <c r="AY100" s="23" t="s">
        <v>126</v>
      </c>
      <c r="BE100" s="213">
        <f>IF(N100="základní",J100,0)</f>
        <v>0</v>
      </c>
      <c r="BF100" s="213">
        <f>IF(N100="snížená",J100,0)</f>
        <v>0</v>
      </c>
      <c r="BG100" s="213">
        <f>IF(N100="zákl. přenesená",J100,0)</f>
        <v>0</v>
      </c>
      <c r="BH100" s="213">
        <f>IF(N100="sníž. přenesená",J100,0)</f>
        <v>0</v>
      </c>
      <c r="BI100" s="213">
        <f>IF(N100="nulová",J100,0)</f>
        <v>0</v>
      </c>
      <c r="BJ100" s="23" t="s">
        <v>135</v>
      </c>
      <c r="BK100" s="213">
        <f>ROUND(I100*H100,2)</f>
        <v>0</v>
      </c>
      <c r="BL100" s="23" t="s">
        <v>134</v>
      </c>
      <c r="BM100" s="23" t="s">
        <v>161</v>
      </c>
    </row>
    <row r="101" spans="2:47" s="1" customFormat="1" ht="13.5">
      <c r="B101" s="46"/>
      <c r="D101" s="214" t="s">
        <v>137</v>
      </c>
      <c r="F101" s="215" t="s">
        <v>162</v>
      </c>
      <c r="I101" s="175"/>
      <c r="L101" s="46"/>
      <c r="M101" s="216"/>
      <c r="N101" s="47"/>
      <c r="O101" s="47"/>
      <c r="P101" s="47"/>
      <c r="Q101" s="47"/>
      <c r="R101" s="47"/>
      <c r="S101" s="47"/>
      <c r="T101" s="85"/>
      <c r="AT101" s="23" t="s">
        <v>137</v>
      </c>
      <c r="AU101" s="23" t="s">
        <v>135</v>
      </c>
    </row>
    <row r="102" spans="2:65" s="1" customFormat="1" ht="25.5" customHeight="1">
      <c r="B102" s="201"/>
      <c r="C102" s="202" t="s">
        <v>163</v>
      </c>
      <c r="D102" s="202" t="s">
        <v>129</v>
      </c>
      <c r="E102" s="203" t="s">
        <v>164</v>
      </c>
      <c r="F102" s="204" t="s">
        <v>165</v>
      </c>
      <c r="G102" s="205" t="s">
        <v>155</v>
      </c>
      <c r="H102" s="206">
        <v>863.721</v>
      </c>
      <c r="I102" s="207"/>
      <c r="J102" s="208">
        <f>ROUND(I102*H102,2)</f>
        <v>0</v>
      </c>
      <c r="K102" s="204" t="s">
        <v>133</v>
      </c>
      <c r="L102" s="46"/>
      <c r="M102" s="209" t="s">
        <v>5</v>
      </c>
      <c r="N102" s="210" t="s">
        <v>48</v>
      </c>
      <c r="O102" s="47"/>
      <c r="P102" s="211">
        <f>O102*H102</f>
        <v>0</v>
      </c>
      <c r="Q102" s="211">
        <v>0</v>
      </c>
      <c r="R102" s="211">
        <f>Q102*H102</f>
        <v>0</v>
      </c>
      <c r="S102" s="211">
        <v>0</v>
      </c>
      <c r="T102" s="212">
        <f>S102*H102</f>
        <v>0</v>
      </c>
      <c r="AR102" s="23" t="s">
        <v>134</v>
      </c>
      <c r="AT102" s="23" t="s">
        <v>129</v>
      </c>
      <c r="AU102" s="23" t="s">
        <v>135</v>
      </c>
      <c r="AY102" s="23" t="s">
        <v>126</v>
      </c>
      <c r="BE102" s="213">
        <f>IF(N102="základní",J102,0)</f>
        <v>0</v>
      </c>
      <c r="BF102" s="213">
        <f>IF(N102="snížená",J102,0)</f>
        <v>0</v>
      </c>
      <c r="BG102" s="213">
        <f>IF(N102="zákl. přenesená",J102,0)</f>
        <v>0</v>
      </c>
      <c r="BH102" s="213">
        <f>IF(N102="sníž. přenesená",J102,0)</f>
        <v>0</v>
      </c>
      <c r="BI102" s="213">
        <f>IF(N102="nulová",J102,0)</f>
        <v>0</v>
      </c>
      <c r="BJ102" s="23" t="s">
        <v>135</v>
      </c>
      <c r="BK102" s="213">
        <f>ROUND(I102*H102,2)</f>
        <v>0</v>
      </c>
      <c r="BL102" s="23" t="s">
        <v>134</v>
      </c>
      <c r="BM102" s="23" t="s">
        <v>166</v>
      </c>
    </row>
    <row r="103" spans="2:47" s="1" customFormat="1" ht="13.5">
      <c r="B103" s="46"/>
      <c r="D103" s="214" t="s">
        <v>137</v>
      </c>
      <c r="F103" s="215" t="s">
        <v>162</v>
      </c>
      <c r="I103" s="175"/>
      <c r="L103" s="46"/>
      <c r="M103" s="216"/>
      <c r="N103" s="47"/>
      <c r="O103" s="47"/>
      <c r="P103" s="47"/>
      <c r="Q103" s="47"/>
      <c r="R103" s="47"/>
      <c r="S103" s="47"/>
      <c r="T103" s="85"/>
      <c r="AT103" s="23" t="s">
        <v>137</v>
      </c>
      <c r="AU103" s="23" t="s">
        <v>135</v>
      </c>
    </row>
    <row r="104" spans="2:51" s="11" customFormat="1" ht="13.5">
      <c r="B104" s="217"/>
      <c r="D104" s="214" t="s">
        <v>139</v>
      </c>
      <c r="E104" s="218" t="s">
        <v>5</v>
      </c>
      <c r="F104" s="219" t="s">
        <v>167</v>
      </c>
      <c r="H104" s="220">
        <v>863.721</v>
      </c>
      <c r="I104" s="221"/>
      <c r="L104" s="217"/>
      <c r="M104" s="222"/>
      <c r="N104" s="223"/>
      <c r="O104" s="223"/>
      <c r="P104" s="223"/>
      <c r="Q104" s="223"/>
      <c r="R104" s="223"/>
      <c r="S104" s="223"/>
      <c r="T104" s="224"/>
      <c r="AT104" s="218" t="s">
        <v>139</v>
      </c>
      <c r="AU104" s="218" t="s">
        <v>135</v>
      </c>
      <c r="AV104" s="11" t="s">
        <v>135</v>
      </c>
      <c r="AW104" s="11" t="s">
        <v>39</v>
      </c>
      <c r="AX104" s="11" t="s">
        <v>83</v>
      </c>
      <c r="AY104" s="218" t="s">
        <v>126</v>
      </c>
    </row>
    <row r="105" spans="2:65" s="1" customFormat="1" ht="25.5" customHeight="1">
      <c r="B105" s="201"/>
      <c r="C105" s="202" t="s">
        <v>168</v>
      </c>
      <c r="D105" s="202" t="s">
        <v>129</v>
      </c>
      <c r="E105" s="203" t="s">
        <v>169</v>
      </c>
      <c r="F105" s="204" t="s">
        <v>170</v>
      </c>
      <c r="G105" s="205" t="s">
        <v>155</v>
      </c>
      <c r="H105" s="206">
        <v>37.438</v>
      </c>
      <c r="I105" s="207"/>
      <c r="J105" s="208">
        <f>ROUND(I105*H105,2)</f>
        <v>0</v>
      </c>
      <c r="K105" s="204" t="s">
        <v>133</v>
      </c>
      <c r="L105" s="46"/>
      <c r="M105" s="209" t="s">
        <v>5</v>
      </c>
      <c r="N105" s="210" t="s">
        <v>48</v>
      </c>
      <c r="O105" s="47"/>
      <c r="P105" s="211">
        <f>O105*H105</f>
        <v>0</v>
      </c>
      <c r="Q105" s="211">
        <v>0</v>
      </c>
      <c r="R105" s="211">
        <f>Q105*H105</f>
        <v>0</v>
      </c>
      <c r="S105" s="211">
        <v>0</v>
      </c>
      <c r="T105" s="212">
        <f>S105*H105</f>
        <v>0</v>
      </c>
      <c r="AR105" s="23" t="s">
        <v>134</v>
      </c>
      <c r="AT105" s="23" t="s">
        <v>129</v>
      </c>
      <c r="AU105" s="23" t="s">
        <v>135</v>
      </c>
      <c r="AY105" s="23" t="s">
        <v>126</v>
      </c>
      <c r="BE105" s="213">
        <f>IF(N105="základní",J105,0)</f>
        <v>0</v>
      </c>
      <c r="BF105" s="213">
        <f>IF(N105="snížená",J105,0)</f>
        <v>0</v>
      </c>
      <c r="BG105" s="213">
        <f>IF(N105="zákl. přenesená",J105,0)</f>
        <v>0</v>
      </c>
      <c r="BH105" s="213">
        <f>IF(N105="sníž. přenesená",J105,0)</f>
        <v>0</v>
      </c>
      <c r="BI105" s="213">
        <f>IF(N105="nulová",J105,0)</f>
        <v>0</v>
      </c>
      <c r="BJ105" s="23" t="s">
        <v>135</v>
      </c>
      <c r="BK105" s="213">
        <f>ROUND(I105*H105,2)</f>
        <v>0</v>
      </c>
      <c r="BL105" s="23" t="s">
        <v>134</v>
      </c>
      <c r="BM105" s="23" t="s">
        <v>171</v>
      </c>
    </row>
    <row r="106" spans="2:47" s="1" customFormat="1" ht="13.5">
      <c r="B106" s="46"/>
      <c r="D106" s="214" t="s">
        <v>137</v>
      </c>
      <c r="F106" s="215" t="s">
        <v>172</v>
      </c>
      <c r="I106" s="175"/>
      <c r="L106" s="46"/>
      <c r="M106" s="216"/>
      <c r="N106" s="47"/>
      <c r="O106" s="47"/>
      <c r="P106" s="47"/>
      <c r="Q106" s="47"/>
      <c r="R106" s="47"/>
      <c r="S106" s="47"/>
      <c r="T106" s="85"/>
      <c r="AT106" s="23" t="s">
        <v>137</v>
      </c>
      <c r="AU106" s="23" t="s">
        <v>135</v>
      </c>
    </row>
    <row r="107" spans="2:65" s="1" customFormat="1" ht="25.5" customHeight="1">
      <c r="B107" s="201"/>
      <c r="C107" s="202" t="s">
        <v>173</v>
      </c>
      <c r="D107" s="202" t="s">
        <v>129</v>
      </c>
      <c r="E107" s="203" t="s">
        <v>174</v>
      </c>
      <c r="F107" s="204" t="s">
        <v>175</v>
      </c>
      <c r="G107" s="205" t="s">
        <v>155</v>
      </c>
      <c r="H107" s="206">
        <v>7.15</v>
      </c>
      <c r="I107" s="207"/>
      <c r="J107" s="208">
        <f>ROUND(I107*H107,2)</f>
        <v>0</v>
      </c>
      <c r="K107" s="204" t="s">
        <v>133</v>
      </c>
      <c r="L107" s="46"/>
      <c r="M107" s="209" t="s">
        <v>5</v>
      </c>
      <c r="N107" s="210" t="s">
        <v>48</v>
      </c>
      <c r="O107" s="47"/>
      <c r="P107" s="211">
        <f>O107*H107</f>
        <v>0</v>
      </c>
      <c r="Q107" s="211">
        <v>0</v>
      </c>
      <c r="R107" s="211">
        <f>Q107*H107</f>
        <v>0</v>
      </c>
      <c r="S107" s="211">
        <v>0</v>
      </c>
      <c r="T107" s="212">
        <f>S107*H107</f>
        <v>0</v>
      </c>
      <c r="AR107" s="23" t="s">
        <v>134</v>
      </c>
      <c r="AT107" s="23" t="s">
        <v>129</v>
      </c>
      <c r="AU107" s="23" t="s">
        <v>135</v>
      </c>
      <c r="AY107" s="23" t="s">
        <v>126</v>
      </c>
      <c r="BE107" s="213">
        <f>IF(N107="základní",J107,0)</f>
        <v>0</v>
      </c>
      <c r="BF107" s="213">
        <f>IF(N107="snížená",J107,0)</f>
        <v>0</v>
      </c>
      <c r="BG107" s="213">
        <f>IF(N107="zákl. přenesená",J107,0)</f>
        <v>0</v>
      </c>
      <c r="BH107" s="213">
        <f>IF(N107="sníž. přenesená",J107,0)</f>
        <v>0</v>
      </c>
      <c r="BI107" s="213">
        <f>IF(N107="nulová",J107,0)</f>
        <v>0</v>
      </c>
      <c r="BJ107" s="23" t="s">
        <v>135</v>
      </c>
      <c r="BK107" s="213">
        <f>ROUND(I107*H107,2)</f>
        <v>0</v>
      </c>
      <c r="BL107" s="23" t="s">
        <v>134</v>
      </c>
      <c r="BM107" s="23" t="s">
        <v>176</v>
      </c>
    </row>
    <row r="108" spans="2:47" s="1" customFormat="1" ht="13.5">
      <c r="B108" s="46"/>
      <c r="D108" s="214" t="s">
        <v>137</v>
      </c>
      <c r="F108" s="215" t="s">
        <v>172</v>
      </c>
      <c r="I108" s="175"/>
      <c r="L108" s="46"/>
      <c r="M108" s="216"/>
      <c r="N108" s="47"/>
      <c r="O108" s="47"/>
      <c r="P108" s="47"/>
      <c r="Q108" s="47"/>
      <c r="R108" s="47"/>
      <c r="S108" s="47"/>
      <c r="T108" s="85"/>
      <c r="AT108" s="23" t="s">
        <v>137</v>
      </c>
      <c r="AU108" s="23" t="s">
        <v>135</v>
      </c>
    </row>
    <row r="109" spans="2:63" s="10" customFormat="1" ht="37.4" customHeight="1">
      <c r="B109" s="188"/>
      <c r="D109" s="189" t="s">
        <v>75</v>
      </c>
      <c r="E109" s="190" t="s">
        <v>177</v>
      </c>
      <c r="F109" s="190" t="s">
        <v>178</v>
      </c>
      <c r="I109" s="191"/>
      <c r="J109" s="192">
        <f>BK109</f>
        <v>0</v>
      </c>
      <c r="L109" s="188"/>
      <c r="M109" s="193"/>
      <c r="N109" s="194"/>
      <c r="O109" s="194"/>
      <c r="P109" s="195">
        <f>P110+P142+P160</f>
        <v>0</v>
      </c>
      <c r="Q109" s="194"/>
      <c r="R109" s="195">
        <f>R110+R142+R160</f>
        <v>31.26470661</v>
      </c>
      <c r="S109" s="194"/>
      <c r="T109" s="196">
        <f>T110+T142+T160</f>
        <v>45.459125</v>
      </c>
      <c r="AR109" s="189" t="s">
        <v>135</v>
      </c>
      <c r="AT109" s="197" t="s">
        <v>75</v>
      </c>
      <c r="AU109" s="197" t="s">
        <v>76</v>
      </c>
      <c r="AY109" s="189" t="s">
        <v>126</v>
      </c>
      <c r="BK109" s="198">
        <f>BK110+BK142+BK160</f>
        <v>0</v>
      </c>
    </row>
    <row r="110" spans="2:63" s="10" customFormat="1" ht="19.9" customHeight="1">
      <c r="B110" s="188"/>
      <c r="D110" s="189" t="s">
        <v>75</v>
      </c>
      <c r="E110" s="199" t="s">
        <v>179</v>
      </c>
      <c r="F110" s="199" t="s">
        <v>180</v>
      </c>
      <c r="I110" s="191"/>
      <c r="J110" s="200">
        <f>BK110</f>
        <v>0</v>
      </c>
      <c r="L110" s="188"/>
      <c r="M110" s="193"/>
      <c r="N110" s="194"/>
      <c r="O110" s="194"/>
      <c r="P110" s="195">
        <f>SUM(P111:P141)</f>
        <v>0</v>
      </c>
      <c r="Q110" s="194"/>
      <c r="R110" s="195">
        <f>SUM(R111:R141)</f>
        <v>5.051481610000001</v>
      </c>
      <c r="S110" s="194"/>
      <c r="T110" s="196">
        <f>SUM(T111:T141)</f>
        <v>7.15</v>
      </c>
      <c r="AR110" s="189" t="s">
        <v>135</v>
      </c>
      <c r="AT110" s="197" t="s">
        <v>75</v>
      </c>
      <c r="AU110" s="197" t="s">
        <v>83</v>
      </c>
      <c r="AY110" s="189" t="s">
        <v>126</v>
      </c>
      <c r="BK110" s="198">
        <f>SUM(BK111:BK141)</f>
        <v>0</v>
      </c>
    </row>
    <row r="111" spans="2:65" s="1" customFormat="1" ht="38.25" customHeight="1">
      <c r="B111" s="201"/>
      <c r="C111" s="202" t="s">
        <v>127</v>
      </c>
      <c r="D111" s="202" t="s">
        <v>129</v>
      </c>
      <c r="E111" s="203" t="s">
        <v>181</v>
      </c>
      <c r="F111" s="204" t="s">
        <v>182</v>
      </c>
      <c r="G111" s="205" t="s">
        <v>183</v>
      </c>
      <c r="H111" s="206">
        <v>3.025</v>
      </c>
      <c r="I111" s="207"/>
      <c r="J111" s="208">
        <f>ROUND(I111*H111,2)</f>
        <v>0</v>
      </c>
      <c r="K111" s="204" t="s">
        <v>133</v>
      </c>
      <c r="L111" s="46"/>
      <c r="M111" s="209" t="s">
        <v>5</v>
      </c>
      <c r="N111" s="210" t="s">
        <v>48</v>
      </c>
      <c r="O111" s="47"/>
      <c r="P111" s="211">
        <f>O111*H111</f>
        <v>0</v>
      </c>
      <c r="Q111" s="211">
        <v>0.00189</v>
      </c>
      <c r="R111" s="211">
        <f>Q111*H111</f>
        <v>0.00571725</v>
      </c>
      <c r="S111" s="211">
        <v>0</v>
      </c>
      <c r="T111" s="212">
        <f>S111*H111</f>
        <v>0</v>
      </c>
      <c r="AR111" s="23" t="s">
        <v>184</v>
      </c>
      <c r="AT111" s="23" t="s">
        <v>129</v>
      </c>
      <c r="AU111" s="23" t="s">
        <v>135</v>
      </c>
      <c r="AY111" s="23" t="s">
        <v>126</v>
      </c>
      <c r="BE111" s="213">
        <f>IF(N111="základní",J111,0)</f>
        <v>0</v>
      </c>
      <c r="BF111" s="213">
        <f>IF(N111="snížená",J111,0)</f>
        <v>0</v>
      </c>
      <c r="BG111" s="213">
        <f>IF(N111="zákl. přenesená",J111,0)</f>
        <v>0</v>
      </c>
      <c r="BH111" s="213">
        <f>IF(N111="sníž. přenesená",J111,0)</f>
        <v>0</v>
      </c>
      <c r="BI111" s="213">
        <f>IF(N111="nulová",J111,0)</f>
        <v>0</v>
      </c>
      <c r="BJ111" s="23" t="s">
        <v>135</v>
      </c>
      <c r="BK111" s="213">
        <f>ROUND(I111*H111,2)</f>
        <v>0</v>
      </c>
      <c r="BL111" s="23" t="s">
        <v>184</v>
      </c>
      <c r="BM111" s="23" t="s">
        <v>185</v>
      </c>
    </row>
    <row r="112" spans="2:47" s="1" customFormat="1" ht="13.5">
      <c r="B112" s="46"/>
      <c r="D112" s="214" t="s">
        <v>137</v>
      </c>
      <c r="F112" s="215" t="s">
        <v>186</v>
      </c>
      <c r="I112" s="175"/>
      <c r="L112" s="46"/>
      <c r="M112" s="216"/>
      <c r="N112" s="47"/>
      <c r="O112" s="47"/>
      <c r="P112" s="47"/>
      <c r="Q112" s="47"/>
      <c r="R112" s="47"/>
      <c r="S112" s="47"/>
      <c r="T112" s="85"/>
      <c r="AT112" s="23" t="s">
        <v>137</v>
      </c>
      <c r="AU112" s="23" t="s">
        <v>135</v>
      </c>
    </row>
    <row r="113" spans="2:51" s="11" customFormat="1" ht="13.5">
      <c r="B113" s="217"/>
      <c r="D113" s="214" t="s">
        <v>139</v>
      </c>
      <c r="E113" s="218" t="s">
        <v>5</v>
      </c>
      <c r="F113" s="219" t="s">
        <v>187</v>
      </c>
      <c r="H113" s="220">
        <v>3.025</v>
      </c>
      <c r="I113" s="221"/>
      <c r="L113" s="217"/>
      <c r="M113" s="222"/>
      <c r="N113" s="223"/>
      <c r="O113" s="223"/>
      <c r="P113" s="223"/>
      <c r="Q113" s="223"/>
      <c r="R113" s="223"/>
      <c r="S113" s="223"/>
      <c r="T113" s="224"/>
      <c r="AT113" s="218" t="s">
        <v>139</v>
      </c>
      <c r="AU113" s="218" t="s">
        <v>135</v>
      </c>
      <c r="AV113" s="11" t="s">
        <v>135</v>
      </c>
      <c r="AW113" s="11" t="s">
        <v>39</v>
      </c>
      <c r="AX113" s="11" t="s">
        <v>83</v>
      </c>
      <c r="AY113" s="218" t="s">
        <v>126</v>
      </c>
    </row>
    <row r="114" spans="2:65" s="1" customFormat="1" ht="25.5" customHeight="1">
      <c r="B114" s="201"/>
      <c r="C114" s="202" t="s">
        <v>188</v>
      </c>
      <c r="D114" s="202" t="s">
        <v>129</v>
      </c>
      <c r="E114" s="203" t="s">
        <v>189</v>
      </c>
      <c r="F114" s="204" t="s">
        <v>190</v>
      </c>
      <c r="G114" s="205" t="s">
        <v>132</v>
      </c>
      <c r="H114" s="206">
        <v>110</v>
      </c>
      <c r="I114" s="207"/>
      <c r="J114" s="208">
        <f>ROUND(I114*H114,2)</f>
        <v>0</v>
      </c>
      <c r="K114" s="204" t="s">
        <v>133</v>
      </c>
      <c r="L114" s="46"/>
      <c r="M114" s="209" t="s">
        <v>5</v>
      </c>
      <c r="N114" s="210" t="s">
        <v>48</v>
      </c>
      <c r="O114" s="47"/>
      <c r="P114" s="211">
        <f>O114*H114</f>
        <v>0</v>
      </c>
      <c r="Q114" s="211">
        <v>0</v>
      </c>
      <c r="R114" s="211">
        <f>Q114*H114</f>
        <v>0</v>
      </c>
      <c r="S114" s="211">
        <v>0</v>
      </c>
      <c r="T114" s="212">
        <f>S114*H114</f>
        <v>0</v>
      </c>
      <c r="AR114" s="23" t="s">
        <v>184</v>
      </c>
      <c r="AT114" s="23" t="s">
        <v>129</v>
      </c>
      <c r="AU114" s="23" t="s">
        <v>135</v>
      </c>
      <c r="AY114" s="23" t="s">
        <v>126</v>
      </c>
      <c r="BE114" s="213">
        <f>IF(N114="základní",J114,0)</f>
        <v>0</v>
      </c>
      <c r="BF114" s="213">
        <f>IF(N114="snížená",J114,0)</f>
        <v>0</v>
      </c>
      <c r="BG114" s="213">
        <f>IF(N114="zákl. přenesená",J114,0)</f>
        <v>0</v>
      </c>
      <c r="BH114" s="213">
        <f>IF(N114="sníž. přenesená",J114,0)</f>
        <v>0</v>
      </c>
      <c r="BI114" s="213">
        <f>IF(N114="nulová",J114,0)</f>
        <v>0</v>
      </c>
      <c r="BJ114" s="23" t="s">
        <v>135</v>
      </c>
      <c r="BK114" s="213">
        <f>ROUND(I114*H114,2)</f>
        <v>0</v>
      </c>
      <c r="BL114" s="23" t="s">
        <v>184</v>
      </c>
      <c r="BM114" s="23" t="s">
        <v>191</v>
      </c>
    </row>
    <row r="115" spans="2:47" s="1" customFormat="1" ht="13.5">
      <c r="B115" s="46"/>
      <c r="D115" s="214" t="s">
        <v>137</v>
      </c>
      <c r="F115" s="215" t="s">
        <v>192</v>
      </c>
      <c r="I115" s="175"/>
      <c r="L115" s="46"/>
      <c r="M115" s="216"/>
      <c r="N115" s="47"/>
      <c r="O115" s="47"/>
      <c r="P115" s="47"/>
      <c r="Q115" s="47"/>
      <c r="R115" s="47"/>
      <c r="S115" s="47"/>
      <c r="T115" s="85"/>
      <c r="AT115" s="23" t="s">
        <v>137</v>
      </c>
      <c r="AU115" s="23" t="s">
        <v>135</v>
      </c>
    </row>
    <row r="116" spans="2:65" s="1" customFormat="1" ht="16.5" customHeight="1">
      <c r="B116" s="201"/>
      <c r="C116" s="225" t="s">
        <v>193</v>
      </c>
      <c r="D116" s="225" t="s">
        <v>194</v>
      </c>
      <c r="E116" s="226" t="s">
        <v>195</v>
      </c>
      <c r="F116" s="227" t="s">
        <v>196</v>
      </c>
      <c r="G116" s="228" t="s">
        <v>183</v>
      </c>
      <c r="H116" s="229">
        <v>3.025</v>
      </c>
      <c r="I116" s="230"/>
      <c r="J116" s="231">
        <f>ROUND(I116*H116,2)</f>
        <v>0</v>
      </c>
      <c r="K116" s="227" t="s">
        <v>133</v>
      </c>
      <c r="L116" s="232"/>
      <c r="M116" s="233" t="s">
        <v>5</v>
      </c>
      <c r="N116" s="234" t="s">
        <v>48</v>
      </c>
      <c r="O116" s="47"/>
      <c r="P116" s="211">
        <f>O116*H116</f>
        <v>0</v>
      </c>
      <c r="Q116" s="211">
        <v>0.55</v>
      </c>
      <c r="R116" s="211">
        <f>Q116*H116</f>
        <v>1.66375</v>
      </c>
      <c r="S116" s="211">
        <v>0</v>
      </c>
      <c r="T116" s="212">
        <f>S116*H116</f>
        <v>0</v>
      </c>
      <c r="AR116" s="23" t="s">
        <v>197</v>
      </c>
      <c r="AT116" s="23" t="s">
        <v>194</v>
      </c>
      <c r="AU116" s="23" t="s">
        <v>135</v>
      </c>
      <c r="AY116" s="23" t="s">
        <v>126</v>
      </c>
      <c r="BE116" s="213">
        <f>IF(N116="základní",J116,0)</f>
        <v>0</v>
      </c>
      <c r="BF116" s="213">
        <f>IF(N116="snížená",J116,0)</f>
        <v>0</v>
      </c>
      <c r="BG116" s="213">
        <f>IF(N116="zákl. přenesená",J116,0)</f>
        <v>0</v>
      </c>
      <c r="BH116" s="213">
        <f>IF(N116="sníž. přenesená",J116,0)</f>
        <v>0</v>
      </c>
      <c r="BI116" s="213">
        <f>IF(N116="nulová",J116,0)</f>
        <v>0</v>
      </c>
      <c r="BJ116" s="23" t="s">
        <v>135</v>
      </c>
      <c r="BK116" s="213">
        <f>ROUND(I116*H116,2)</f>
        <v>0</v>
      </c>
      <c r="BL116" s="23" t="s">
        <v>184</v>
      </c>
      <c r="BM116" s="23" t="s">
        <v>198</v>
      </c>
    </row>
    <row r="117" spans="2:51" s="11" customFormat="1" ht="13.5">
      <c r="B117" s="217"/>
      <c r="D117" s="214" t="s">
        <v>139</v>
      </c>
      <c r="E117" s="218" t="s">
        <v>5</v>
      </c>
      <c r="F117" s="219" t="s">
        <v>199</v>
      </c>
      <c r="H117" s="220">
        <v>2.75</v>
      </c>
      <c r="I117" s="221"/>
      <c r="L117" s="217"/>
      <c r="M117" s="222"/>
      <c r="N117" s="223"/>
      <c r="O117" s="223"/>
      <c r="P117" s="223"/>
      <c r="Q117" s="223"/>
      <c r="R117" s="223"/>
      <c r="S117" s="223"/>
      <c r="T117" s="224"/>
      <c r="AT117" s="218" t="s">
        <v>139</v>
      </c>
      <c r="AU117" s="218" t="s">
        <v>135</v>
      </c>
      <c r="AV117" s="11" t="s">
        <v>135</v>
      </c>
      <c r="AW117" s="11" t="s">
        <v>39</v>
      </c>
      <c r="AX117" s="11" t="s">
        <v>83</v>
      </c>
      <c r="AY117" s="218" t="s">
        <v>126</v>
      </c>
    </row>
    <row r="118" spans="2:51" s="11" customFormat="1" ht="13.5">
      <c r="B118" s="217"/>
      <c r="D118" s="214" t="s">
        <v>139</v>
      </c>
      <c r="F118" s="219" t="s">
        <v>200</v>
      </c>
      <c r="H118" s="220">
        <v>3.025</v>
      </c>
      <c r="I118" s="221"/>
      <c r="L118" s="217"/>
      <c r="M118" s="222"/>
      <c r="N118" s="223"/>
      <c r="O118" s="223"/>
      <c r="P118" s="223"/>
      <c r="Q118" s="223"/>
      <c r="R118" s="223"/>
      <c r="S118" s="223"/>
      <c r="T118" s="224"/>
      <c r="AT118" s="218" t="s">
        <v>139</v>
      </c>
      <c r="AU118" s="218" t="s">
        <v>135</v>
      </c>
      <c r="AV118" s="11" t="s">
        <v>135</v>
      </c>
      <c r="AW118" s="11" t="s">
        <v>6</v>
      </c>
      <c r="AX118" s="11" t="s">
        <v>83</v>
      </c>
      <c r="AY118" s="218" t="s">
        <v>126</v>
      </c>
    </row>
    <row r="119" spans="2:65" s="1" customFormat="1" ht="38.25" customHeight="1">
      <c r="B119" s="201"/>
      <c r="C119" s="202" t="s">
        <v>201</v>
      </c>
      <c r="D119" s="202" t="s">
        <v>129</v>
      </c>
      <c r="E119" s="203" t="s">
        <v>202</v>
      </c>
      <c r="F119" s="204" t="s">
        <v>203</v>
      </c>
      <c r="G119" s="205" t="s">
        <v>132</v>
      </c>
      <c r="H119" s="206">
        <v>110</v>
      </c>
      <c r="I119" s="207"/>
      <c r="J119" s="208">
        <f>ROUND(I119*H119,2)</f>
        <v>0</v>
      </c>
      <c r="K119" s="204" t="s">
        <v>133</v>
      </c>
      <c r="L119" s="46"/>
      <c r="M119" s="209" t="s">
        <v>5</v>
      </c>
      <c r="N119" s="210" t="s">
        <v>48</v>
      </c>
      <c r="O119" s="47"/>
      <c r="P119" s="211">
        <f>O119*H119</f>
        <v>0</v>
      </c>
      <c r="Q119" s="211">
        <v>0</v>
      </c>
      <c r="R119" s="211">
        <f>Q119*H119</f>
        <v>0</v>
      </c>
      <c r="S119" s="211">
        <v>0.015</v>
      </c>
      <c r="T119" s="212">
        <f>S119*H119</f>
        <v>1.65</v>
      </c>
      <c r="AR119" s="23" t="s">
        <v>184</v>
      </c>
      <c r="AT119" s="23" t="s">
        <v>129</v>
      </c>
      <c r="AU119" s="23" t="s">
        <v>135</v>
      </c>
      <c r="AY119" s="23" t="s">
        <v>126</v>
      </c>
      <c r="BE119" s="213">
        <f>IF(N119="základní",J119,0)</f>
        <v>0</v>
      </c>
      <c r="BF119" s="213">
        <f>IF(N119="snížená",J119,0)</f>
        <v>0</v>
      </c>
      <c r="BG119" s="213">
        <f>IF(N119="zákl. přenesená",J119,0)</f>
        <v>0</v>
      </c>
      <c r="BH119" s="213">
        <f>IF(N119="sníž. přenesená",J119,0)</f>
        <v>0</v>
      </c>
      <c r="BI119" s="213">
        <f>IF(N119="nulová",J119,0)</f>
        <v>0</v>
      </c>
      <c r="BJ119" s="23" t="s">
        <v>135</v>
      </c>
      <c r="BK119" s="213">
        <f>ROUND(I119*H119,2)</f>
        <v>0</v>
      </c>
      <c r="BL119" s="23" t="s">
        <v>184</v>
      </c>
      <c r="BM119" s="23" t="s">
        <v>204</v>
      </c>
    </row>
    <row r="120" spans="2:51" s="12" customFormat="1" ht="13.5">
      <c r="B120" s="235"/>
      <c r="D120" s="214" t="s">
        <v>139</v>
      </c>
      <c r="E120" s="236" t="s">
        <v>5</v>
      </c>
      <c r="F120" s="237" t="s">
        <v>205</v>
      </c>
      <c r="H120" s="236" t="s">
        <v>5</v>
      </c>
      <c r="I120" s="238"/>
      <c r="L120" s="235"/>
      <c r="M120" s="239"/>
      <c r="N120" s="240"/>
      <c r="O120" s="240"/>
      <c r="P120" s="240"/>
      <c r="Q120" s="240"/>
      <c r="R120" s="240"/>
      <c r="S120" s="240"/>
      <c r="T120" s="241"/>
      <c r="AT120" s="236" t="s">
        <v>139</v>
      </c>
      <c r="AU120" s="236" t="s">
        <v>135</v>
      </c>
      <c r="AV120" s="12" t="s">
        <v>83</v>
      </c>
      <c r="AW120" s="12" t="s">
        <v>39</v>
      </c>
      <c r="AX120" s="12" t="s">
        <v>76</v>
      </c>
      <c r="AY120" s="236" t="s">
        <v>126</v>
      </c>
    </row>
    <row r="121" spans="2:51" s="11" customFormat="1" ht="13.5">
      <c r="B121" s="217"/>
      <c r="D121" s="214" t="s">
        <v>139</v>
      </c>
      <c r="E121" s="218" t="s">
        <v>5</v>
      </c>
      <c r="F121" s="219" t="s">
        <v>206</v>
      </c>
      <c r="H121" s="220">
        <v>110</v>
      </c>
      <c r="I121" s="221"/>
      <c r="L121" s="217"/>
      <c r="M121" s="222"/>
      <c r="N121" s="223"/>
      <c r="O121" s="223"/>
      <c r="P121" s="223"/>
      <c r="Q121" s="223"/>
      <c r="R121" s="223"/>
      <c r="S121" s="223"/>
      <c r="T121" s="224"/>
      <c r="AT121" s="218" t="s">
        <v>139</v>
      </c>
      <c r="AU121" s="218" t="s">
        <v>135</v>
      </c>
      <c r="AV121" s="11" t="s">
        <v>135</v>
      </c>
      <c r="AW121" s="11" t="s">
        <v>39</v>
      </c>
      <c r="AX121" s="11" t="s">
        <v>83</v>
      </c>
      <c r="AY121" s="218" t="s">
        <v>126</v>
      </c>
    </row>
    <row r="122" spans="2:65" s="1" customFormat="1" ht="25.5" customHeight="1">
      <c r="B122" s="201"/>
      <c r="C122" s="202" t="s">
        <v>207</v>
      </c>
      <c r="D122" s="202" t="s">
        <v>129</v>
      </c>
      <c r="E122" s="203" t="s">
        <v>208</v>
      </c>
      <c r="F122" s="204" t="s">
        <v>209</v>
      </c>
      <c r="G122" s="205" t="s">
        <v>132</v>
      </c>
      <c r="H122" s="206">
        <v>550</v>
      </c>
      <c r="I122" s="207"/>
      <c r="J122" s="208">
        <f>ROUND(I122*H122,2)</f>
        <v>0</v>
      </c>
      <c r="K122" s="204" t="s">
        <v>133</v>
      </c>
      <c r="L122" s="46"/>
      <c r="M122" s="209" t="s">
        <v>5</v>
      </c>
      <c r="N122" s="210" t="s">
        <v>48</v>
      </c>
      <c r="O122" s="47"/>
      <c r="P122" s="211">
        <f>O122*H122</f>
        <v>0</v>
      </c>
      <c r="Q122" s="211">
        <v>0</v>
      </c>
      <c r="R122" s="211">
        <f>Q122*H122</f>
        <v>0</v>
      </c>
      <c r="S122" s="211">
        <v>0</v>
      </c>
      <c r="T122" s="212">
        <f>S122*H122</f>
        <v>0</v>
      </c>
      <c r="AR122" s="23" t="s">
        <v>184</v>
      </c>
      <c r="AT122" s="23" t="s">
        <v>129</v>
      </c>
      <c r="AU122" s="23" t="s">
        <v>135</v>
      </c>
      <c r="AY122" s="23" t="s">
        <v>126</v>
      </c>
      <c r="BE122" s="213">
        <f>IF(N122="základní",J122,0)</f>
        <v>0</v>
      </c>
      <c r="BF122" s="213">
        <f>IF(N122="snížená",J122,0)</f>
        <v>0</v>
      </c>
      <c r="BG122" s="213">
        <f>IF(N122="zákl. přenesená",J122,0)</f>
        <v>0</v>
      </c>
      <c r="BH122" s="213">
        <f>IF(N122="sníž. přenesená",J122,0)</f>
        <v>0</v>
      </c>
      <c r="BI122" s="213">
        <f>IF(N122="nulová",J122,0)</f>
        <v>0</v>
      </c>
      <c r="BJ122" s="23" t="s">
        <v>135</v>
      </c>
      <c r="BK122" s="213">
        <f>ROUND(I122*H122,2)</f>
        <v>0</v>
      </c>
      <c r="BL122" s="23" t="s">
        <v>184</v>
      </c>
      <c r="BM122" s="23" t="s">
        <v>210</v>
      </c>
    </row>
    <row r="123" spans="2:47" s="1" customFormat="1" ht="13.5">
      <c r="B123" s="46"/>
      <c r="D123" s="214" t="s">
        <v>137</v>
      </c>
      <c r="F123" s="215" t="s">
        <v>192</v>
      </c>
      <c r="I123" s="175"/>
      <c r="L123" s="46"/>
      <c r="M123" s="216"/>
      <c r="N123" s="47"/>
      <c r="O123" s="47"/>
      <c r="P123" s="47"/>
      <c r="Q123" s="47"/>
      <c r="R123" s="47"/>
      <c r="S123" s="47"/>
      <c r="T123" s="85"/>
      <c r="AT123" s="23" t="s">
        <v>137</v>
      </c>
      <c r="AU123" s="23" t="s">
        <v>135</v>
      </c>
    </row>
    <row r="124" spans="2:65" s="1" customFormat="1" ht="16.5" customHeight="1">
      <c r="B124" s="201"/>
      <c r="C124" s="225" t="s">
        <v>211</v>
      </c>
      <c r="D124" s="225" t="s">
        <v>194</v>
      </c>
      <c r="E124" s="226" t="s">
        <v>212</v>
      </c>
      <c r="F124" s="227" t="s">
        <v>213</v>
      </c>
      <c r="G124" s="228" t="s">
        <v>183</v>
      </c>
      <c r="H124" s="229">
        <v>4.356</v>
      </c>
      <c r="I124" s="230"/>
      <c r="J124" s="231">
        <f>ROUND(I124*H124,2)</f>
        <v>0</v>
      </c>
      <c r="K124" s="227" t="s">
        <v>133</v>
      </c>
      <c r="L124" s="232"/>
      <c r="M124" s="233" t="s">
        <v>5</v>
      </c>
      <c r="N124" s="234" t="s">
        <v>48</v>
      </c>
      <c r="O124" s="47"/>
      <c r="P124" s="211">
        <f>O124*H124</f>
        <v>0</v>
      </c>
      <c r="Q124" s="211">
        <v>0.55</v>
      </c>
      <c r="R124" s="211">
        <f>Q124*H124</f>
        <v>2.3958</v>
      </c>
      <c r="S124" s="211">
        <v>0</v>
      </c>
      <c r="T124" s="212">
        <f>S124*H124</f>
        <v>0</v>
      </c>
      <c r="AR124" s="23" t="s">
        <v>197</v>
      </c>
      <c r="AT124" s="23" t="s">
        <v>194</v>
      </c>
      <c r="AU124" s="23" t="s">
        <v>135</v>
      </c>
      <c r="AY124" s="23" t="s">
        <v>126</v>
      </c>
      <c r="BE124" s="213">
        <f>IF(N124="základní",J124,0)</f>
        <v>0</v>
      </c>
      <c r="BF124" s="213">
        <f>IF(N124="snížená",J124,0)</f>
        <v>0</v>
      </c>
      <c r="BG124" s="213">
        <f>IF(N124="zákl. přenesená",J124,0)</f>
        <v>0</v>
      </c>
      <c r="BH124" s="213">
        <f>IF(N124="sníž. přenesená",J124,0)</f>
        <v>0</v>
      </c>
      <c r="BI124" s="213">
        <f>IF(N124="nulová",J124,0)</f>
        <v>0</v>
      </c>
      <c r="BJ124" s="23" t="s">
        <v>135</v>
      </c>
      <c r="BK124" s="213">
        <f>ROUND(I124*H124,2)</f>
        <v>0</v>
      </c>
      <c r="BL124" s="23" t="s">
        <v>184</v>
      </c>
      <c r="BM124" s="23" t="s">
        <v>214</v>
      </c>
    </row>
    <row r="125" spans="2:51" s="11" customFormat="1" ht="13.5">
      <c r="B125" s="217"/>
      <c r="D125" s="214" t="s">
        <v>139</v>
      </c>
      <c r="E125" s="218" t="s">
        <v>5</v>
      </c>
      <c r="F125" s="219" t="s">
        <v>215</v>
      </c>
      <c r="H125" s="220">
        <v>3.96</v>
      </c>
      <c r="I125" s="221"/>
      <c r="L125" s="217"/>
      <c r="M125" s="222"/>
      <c r="N125" s="223"/>
      <c r="O125" s="223"/>
      <c r="P125" s="223"/>
      <c r="Q125" s="223"/>
      <c r="R125" s="223"/>
      <c r="S125" s="223"/>
      <c r="T125" s="224"/>
      <c r="AT125" s="218" t="s">
        <v>139</v>
      </c>
      <c r="AU125" s="218" t="s">
        <v>135</v>
      </c>
      <c r="AV125" s="11" t="s">
        <v>135</v>
      </c>
      <c r="AW125" s="11" t="s">
        <v>39</v>
      </c>
      <c r="AX125" s="11" t="s">
        <v>83</v>
      </c>
      <c r="AY125" s="218" t="s">
        <v>126</v>
      </c>
    </row>
    <row r="126" spans="2:51" s="11" customFormat="1" ht="13.5">
      <c r="B126" s="217"/>
      <c r="D126" s="214" t="s">
        <v>139</v>
      </c>
      <c r="F126" s="219" t="s">
        <v>216</v>
      </c>
      <c r="H126" s="220">
        <v>4.356</v>
      </c>
      <c r="I126" s="221"/>
      <c r="L126" s="217"/>
      <c r="M126" s="222"/>
      <c r="N126" s="223"/>
      <c r="O126" s="223"/>
      <c r="P126" s="223"/>
      <c r="Q126" s="223"/>
      <c r="R126" s="223"/>
      <c r="S126" s="223"/>
      <c r="T126" s="224"/>
      <c r="AT126" s="218" t="s">
        <v>139</v>
      </c>
      <c r="AU126" s="218" t="s">
        <v>135</v>
      </c>
      <c r="AV126" s="11" t="s">
        <v>135</v>
      </c>
      <c r="AW126" s="11" t="s">
        <v>6</v>
      </c>
      <c r="AX126" s="11" t="s">
        <v>83</v>
      </c>
      <c r="AY126" s="218" t="s">
        <v>126</v>
      </c>
    </row>
    <row r="127" spans="2:65" s="1" customFormat="1" ht="16.5" customHeight="1">
      <c r="B127" s="201"/>
      <c r="C127" s="202" t="s">
        <v>11</v>
      </c>
      <c r="D127" s="202" t="s">
        <v>129</v>
      </c>
      <c r="E127" s="203" t="s">
        <v>217</v>
      </c>
      <c r="F127" s="204" t="s">
        <v>218</v>
      </c>
      <c r="G127" s="205" t="s">
        <v>219</v>
      </c>
      <c r="H127" s="206">
        <v>550</v>
      </c>
      <c r="I127" s="207"/>
      <c r="J127" s="208">
        <f>ROUND(I127*H127,2)</f>
        <v>0</v>
      </c>
      <c r="K127" s="204" t="s">
        <v>133</v>
      </c>
      <c r="L127" s="46"/>
      <c r="M127" s="209" t="s">
        <v>5</v>
      </c>
      <c r="N127" s="210" t="s">
        <v>48</v>
      </c>
      <c r="O127" s="47"/>
      <c r="P127" s="211">
        <f>O127*H127</f>
        <v>0</v>
      </c>
      <c r="Q127" s="211">
        <v>0</v>
      </c>
      <c r="R127" s="211">
        <f>Q127*H127</f>
        <v>0</v>
      </c>
      <c r="S127" s="211">
        <v>0</v>
      </c>
      <c r="T127" s="212">
        <f>S127*H127</f>
        <v>0</v>
      </c>
      <c r="AR127" s="23" t="s">
        <v>184</v>
      </c>
      <c r="AT127" s="23" t="s">
        <v>129</v>
      </c>
      <c r="AU127" s="23" t="s">
        <v>135</v>
      </c>
      <c r="AY127" s="23" t="s">
        <v>126</v>
      </c>
      <c r="BE127" s="213">
        <f>IF(N127="základní",J127,0)</f>
        <v>0</v>
      </c>
      <c r="BF127" s="213">
        <f>IF(N127="snížená",J127,0)</f>
        <v>0</v>
      </c>
      <c r="BG127" s="213">
        <f>IF(N127="zákl. přenesená",J127,0)</f>
        <v>0</v>
      </c>
      <c r="BH127" s="213">
        <f>IF(N127="sníž. přenesená",J127,0)</f>
        <v>0</v>
      </c>
      <c r="BI127" s="213">
        <f>IF(N127="nulová",J127,0)</f>
        <v>0</v>
      </c>
      <c r="BJ127" s="23" t="s">
        <v>135</v>
      </c>
      <c r="BK127" s="213">
        <f>ROUND(I127*H127,2)</f>
        <v>0</v>
      </c>
      <c r="BL127" s="23" t="s">
        <v>184</v>
      </c>
      <c r="BM127" s="23" t="s">
        <v>220</v>
      </c>
    </row>
    <row r="128" spans="2:47" s="1" customFormat="1" ht="13.5">
      <c r="B128" s="46"/>
      <c r="D128" s="214" t="s">
        <v>137</v>
      </c>
      <c r="F128" s="215" t="s">
        <v>192</v>
      </c>
      <c r="I128" s="175"/>
      <c r="L128" s="46"/>
      <c r="M128" s="216"/>
      <c r="N128" s="47"/>
      <c r="O128" s="47"/>
      <c r="P128" s="47"/>
      <c r="Q128" s="47"/>
      <c r="R128" s="47"/>
      <c r="S128" s="47"/>
      <c r="T128" s="85"/>
      <c r="AT128" s="23" t="s">
        <v>137</v>
      </c>
      <c r="AU128" s="23" t="s">
        <v>135</v>
      </c>
    </row>
    <row r="129" spans="2:51" s="11" customFormat="1" ht="13.5">
      <c r="B129" s="217"/>
      <c r="D129" s="214" t="s">
        <v>139</v>
      </c>
      <c r="E129" s="218" t="s">
        <v>5</v>
      </c>
      <c r="F129" s="219" t="s">
        <v>221</v>
      </c>
      <c r="H129" s="220">
        <v>550</v>
      </c>
      <c r="I129" s="221"/>
      <c r="L129" s="217"/>
      <c r="M129" s="222"/>
      <c r="N129" s="223"/>
      <c r="O129" s="223"/>
      <c r="P129" s="223"/>
      <c r="Q129" s="223"/>
      <c r="R129" s="223"/>
      <c r="S129" s="223"/>
      <c r="T129" s="224"/>
      <c r="AT129" s="218" t="s">
        <v>139</v>
      </c>
      <c r="AU129" s="218" t="s">
        <v>135</v>
      </c>
      <c r="AV129" s="11" t="s">
        <v>135</v>
      </c>
      <c r="AW129" s="11" t="s">
        <v>39</v>
      </c>
      <c r="AX129" s="11" t="s">
        <v>83</v>
      </c>
      <c r="AY129" s="218" t="s">
        <v>126</v>
      </c>
    </row>
    <row r="130" spans="2:65" s="1" customFormat="1" ht="16.5" customHeight="1">
      <c r="B130" s="201"/>
      <c r="C130" s="225" t="s">
        <v>184</v>
      </c>
      <c r="D130" s="225" t="s">
        <v>194</v>
      </c>
      <c r="E130" s="226" t="s">
        <v>212</v>
      </c>
      <c r="F130" s="227" t="s">
        <v>213</v>
      </c>
      <c r="G130" s="228" t="s">
        <v>183</v>
      </c>
      <c r="H130" s="229">
        <v>1.452</v>
      </c>
      <c r="I130" s="230"/>
      <c r="J130" s="231">
        <f>ROUND(I130*H130,2)</f>
        <v>0</v>
      </c>
      <c r="K130" s="227" t="s">
        <v>133</v>
      </c>
      <c r="L130" s="232"/>
      <c r="M130" s="233" t="s">
        <v>5</v>
      </c>
      <c r="N130" s="234" t="s">
        <v>48</v>
      </c>
      <c r="O130" s="47"/>
      <c r="P130" s="211">
        <f>O130*H130</f>
        <v>0</v>
      </c>
      <c r="Q130" s="211">
        <v>0.55</v>
      </c>
      <c r="R130" s="211">
        <f>Q130*H130</f>
        <v>0.7986000000000001</v>
      </c>
      <c r="S130" s="211">
        <v>0</v>
      </c>
      <c r="T130" s="212">
        <f>S130*H130</f>
        <v>0</v>
      </c>
      <c r="AR130" s="23" t="s">
        <v>197</v>
      </c>
      <c r="AT130" s="23" t="s">
        <v>194</v>
      </c>
      <c r="AU130" s="23" t="s">
        <v>135</v>
      </c>
      <c r="AY130" s="23" t="s">
        <v>126</v>
      </c>
      <c r="BE130" s="213">
        <f>IF(N130="základní",J130,0)</f>
        <v>0</v>
      </c>
      <c r="BF130" s="213">
        <f>IF(N130="snížená",J130,0)</f>
        <v>0</v>
      </c>
      <c r="BG130" s="213">
        <f>IF(N130="zákl. přenesená",J130,0)</f>
        <v>0</v>
      </c>
      <c r="BH130" s="213">
        <f>IF(N130="sníž. přenesená",J130,0)</f>
        <v>0</v>
      </c>
      <c r="BI130" s="213">
        <f>IF(N130="nulová",J130,0)</f>
        <v>0</v>
      </c>
      <c r="BJ130" s="23" t="s">
        <v>135</v>
      </c>
      <c r="BK130" s="213">
        <f>ROUND(I130*H130,2)</f>
        <v>0</v>
      </c>
      <c r="BL130" s="23" t="s">
        <v>184</v>
      </c>
      <c r="BM130" s="23" t="s">
        <v>222</v>
      </c>
    </row>
    <row r="131" spans="2:51" s="11" customFormat="1" ht="13.5">
      <c r="B131" s="217"/>
      <c r="D131" s="214" t="s">
        <v>139</v>
      </c>
      <c r="E131" s="218" t="s">
        <v>5</v>
      </c>
      <c r="F131" s="219" t="s">
        <v>223</v>
      </c>
      <c r="H131" s="220">
        <v>1.32</v>
      </c>
      <c r="I131" s="221"/>
      <c r="L131" s="217"/>
      <c r="M131" s="222"/>
      <c r="N131" s="223"/>
      <c r="O131" s="223"/>
      <c r="P131" s="223"/>
      <c r="Q131" s="223"/>
      <c r="R131" s="223"/>
      <c r="S131" s="223"/>
      <c r="T131" s="224"/>
      <c r="AT131" s="218" t="s">
        <v>139</v>
      </c>
      <c r="AU131" s="218" t="s">
        <v>135</v>
      </c>
      <c r="AV131" s="11" t="s">
        <v>135</v>
      </c>
      <c r="AW131" s="11" t="s">
        <v>39</v>
      </c>
      <c r="AX131" s="11" t="s">
        <v>83</v>
      </c>
      <c r="AY131" s="218" t="s">
        <v>126</v>
      </c>
    </row>
    <row r="132" spans="2:51" s="11" customFormat="1" ht="13.5">
      <c r="B132" s="217"/>
      <c r="D132" s="214" t="s">
        <v>139</v>
      </c>
      <c r="F132" s="219" t="s">
        <v>224</v>
      </c>
      <c r="H132" s="220">
        <v>1.452</v>
      </c>
      <c r="I132" s="221"/>
      <c r="L132" s="217"/>
      <c r="M132" s="222"/>
      <c r="N132" s="223"/>
      <c r="O132" s="223"/>
      <c r="P132" s="223"/>
      <c r="Q132" s="223"/>
      <c r="R132" s="223"/>
      <c r="S132" s="223"/>
      <c r="T132" s="224"/>
      <c r="AT132" s="218" t="s">
        <v>139</v>
      </c>
      <c r="AU132" s="218" t="s">
        <v>135</v>
      </c>
      <c r="AV132" s="11" t="s">
        <v>135</v>
      </c>
      <c r="AW132" s="11" t="s">
        <v>6</v>
      </c>
      <c r="AX132" s="11" t="s">
        <v>83</v>
      </c>
      <c r="AY132" s="218" t="s">
        <v>126</v>
      </c>
    </row>
    <row r="133" spans="2:65" s="1" customFormat="1" ht="38.25" customHeight="1">
      <c r="B133" s="201"/>
      <c r="C133" s="202" t="s">
        <v>225</v>
      </c>
      <c r="D133" s="202" t="s">
        <v>129</v>
      </c>
      <c r="E133" s="203" t="s">
        <v>226</v>
      </c>
      <c r="F133" s="204" t="s">
        <v>227</v>
      </c>
      <c r="G133" s="205" t="s">
        <v>132</v>
      </c>
      <c r="H133" s="206">
        <v>550</v>
      </c>
      <c r="I133" s="207"/>
      <c r="J133" s="208">
        <f>ROUND(I133*H133,2)</f>
        <v>0</v>
      </c>
      <c r="K133" s="204" t="s">
        <v>133</v>
      </c>
      <c r="L133" s="46"/>
      <c r="M133" s="209" t="s">
        <v>5</v>
      </c>
      <c r="N133" s="210" t="s">
        <v>48</v>
      </c>
      <c r="O133" s="47"/>
      <c r="P133" s="211">
        <f>O133*H133</f>
        <v>0</v>
      </c>
      <c r="Q133" s="211">
        <v>0</v>
      </c>
      <c r="R133" s="211">
        <f>Q133*H133</f>
        <v>0</v>
      </c>
      <c r="S133" s="211">
        <v>0.007</v>
      </c>
      <c r="T133" s="212">
        <f>S133*H133</f>
        <v>3.85</v>
      </c>
      <c r="AR133" s="23" t="s">
        <v>184</v>
      </c>
      <c r="AT133" s="23" t="s">
        <v>129</v>
      </c>
      <c r="AU133" s="23" t="s">
        <v>135</v>
      </c>
      <c r="AY133" s="23" t="s">
        <v>126</v>
      </c>
      <c r="BE133" s="213">
        <f>IF(N133="základní",J133,0)</f>
        <v>0</v>
      </c>
      <c r="BF133" s="213">
        <f>IF(N133="snížená",J133,0)</f>
        <v>0</v>
      </c>
      <c r="BG133" s="213">
        <f>IF(N133="zákl. přenesená",J133,0)</f>
        <v>0</v>
      </c>
      <c r="BH133" s="213">
        <f>IF(N133="sníž. přenesená",J133,0)</f>
        <v>0</v>
      </c>
      <c r="BI133" s="213">
        <f>IF(N133="nulová",J133,0)</f>
        <v>0</v>
      </c>
      <c r="BJ133" s="23" t="s">
        <v>135</v>
      </c>
      <c r="BK133" s="213">
        <f>ROUND(I133*H133,2)</f>
        <v>0</v>
      </c>
      <c r="BL133" s="23" t="s">
        <v>184</v>
      </c>
      <c r="BM133" s="23" t="s">
        <v>228</v>
      </c>
    </row>
    <row r="134" spans="2:65" s="1" customFormat="1" ht="38.25" customHeight="1">
      <c r="B134" s="201"/>
      <c r="C134" s="202" t="s">
        <v>229</v>
      </c>
      <c r="D134" s="202" t="s">
        <v>129</v>
      </c>
      <c r="E134" s="203" t="s">
        <v>230</v>
      </c>
      <c r="F134" s="204" t="s">
        <v>231</v>
      </c>
      <c r="G134" s="205" t="s">
        <v>132</v>
      </c>
      <c r="H134" s="206">
        <v>550</v>
      </c>
      <c r="I134" s="207"/>
      <c r="J134" s="208">
        <f>ROUND(I134*H134,2)</f>
        <v>0</v>
      </c>
      <c r="K134" s="204" t="s">
        <v>133</v>
      </c>
      <c r="L134" s="46"/>
      <c r="M134" s="209" t="s">
        <v>5</v>
      </c>
      <c r="N134" s="210" t="s">
        <v>48</v>
      </c>
      <c r="O134" s="47"/>
      <c r="P134" s="211">
        <f>O134*H134</f>
        <v>0</v>
      </c>
      <c r="Q134" s="211">
        <v>0</v>
      </c>
      <c r="R134" s="211">
        <f>Q134*H134</f>
        <v>0</v>
      </c>
      <c r="S134" s="211">
        <v>0.003</v>
      </c>
      <c r="T134" s="212">
        <f>S134*H134</f>
        <v>1.6500000000000001</v>
      </c>
      <c r="AR134" s="23" t="s">
        <v>184</v>
      </c>
      <c r="AT134" s="23" t="s">
        <v>129</v>
      </c>
      <c r="AU134" s="23" t="s">
        <v>135</v>
      </c>
      <c r="AY134" s="23" t="s">
        <v>126</v>
      </c>
      <c r="BE134" s="213">
        <f>IF(N134="základní",J134,0)</f>
        <v>0</v>
      </c>
      <c r="BF134" s="213">
        <f>IF(N134="snížená",J134,0)</f>
        <v>0</v>
      </c>
      <c r="BG134" s="213">
        <f>IF(N134="zákl. přenesená",J134,0)</f>
        <v>0</v>
      </c>
      <c r="BH134" s="213">
        <f>IF(N134="sníž. přenesená",J134,0)</f>
        <v>0</v>
      </c>
      <c r="BI134" s="213">
        <f>IF(N134="nulová",J134,0)</f>
        <v>0</v>
      </c>
      <c r="BJ134" s="23" t="s">
        <v>135</v>
      </c>
      <c r="BK134" s="213">
        <f>ROUND(I134*H134,2)</f>
        <v>0</v>
      </c>
      <c r="BL134" s="23" t="s">
        <v>184</v>
      </c>
      <c r="BM134" s="23" t="s">
        <v>232</v>
      </c>
    </row>
    <row r="135" spans="2:51" s="12" customFormat="1" ht="13.5">
      <c r="B135" s="235"/>
      <c r="D135" s="214" t="s">
        <v>139</v>
      </c>
      <c r="E135" s="236" t="s">
        <v>5</v>
      </c>
      <c r="F135" s="237" t="s">
        <v>233</v>
      </c>
      <c r="H135" s="236" t="s">
        <v>5</v>
      </c>
      <c r="I135" s="238"/>
      <c r="L135" s="235"/>
      <c r="M135" s="239"/>
      <c r="N135" s="240"/>
      <c r="O135" s="240"/>
      <c r="P135" s="240"/>
      <c r="Q135" s="240"/>
      <c r="R135" s="240"/>
      <c r="S135" s="240"/>
      <c r="T135" s="241"/>
      <c r="AT135" s="236" t="s">
        <v>139</v>
      </c>
      <c r="AU135" s="236" t="s">
        <v>135</v>
      </c>
      <c r="AV135" s="12" t="s">
        <v>83</v>
      </c>
      <c r="AW135" s="12" t="s">
        <v>39</v>
      </c>
      <c r="AX135" s="12" t="s">
        <v>76</v>
      </c>
      <c r="AY135" s="236" t="s">
        <v>126</v>
      </c>
    </row>
    <row r="136" spans="2:51" s="11" customFormat="1" ht="13.5">
      <c r="B136" s="217"/>
      <c r="D136" s="214" t="s">
        <v>139</v>
      </c>
      <c r="E136" s="218" t="s">
        <v>5</v>
      </c>
      <c r="F136" s="219" t="s">
        <v>234</v>
      </c>
      <c r="H136" s="220">
        <v>550</v>
      </c>
      <c r="I136" s="221"/>
      <c r="L136" s="217"/>
      <c r="M136" s="222"/>
      <c r="N136" s="223"/>
      <c r="O136" s="223"/>
      <c r="P136" s="223"/>
      <c r="Q136" s="223"/>
      <c r="R136" s="223"/>
      <c r="S136" s="223"/>
      <c r="T136" s="224"/>
      <c r="AT136" s="218" t="s">
        <v>139</v>
      </c>
      <c r="AU136" s="218" t="s">
        <v>135</v>
      </c>
      <c r="AV136" s="11" t="s">
        <v>135</v>
      </c>
      <c r="AW136" s="11" t="s">
        <v>39</v>
      </c>
      <c r="AX136" s="11" t="s">
        <v>83</v>
      </c>
      <c r="AY136" s="218" t="s">
        <v>126</v>
      </c>
    </row>
    <row r="137" spans="2:65" s="1" customFormat="1" ht="25.5" customHeight="1">
      <c r="B137" s="201"/>
      <c r="C137" s="202" t="s">
        <v>235</v>
      </c>
      <c r="D137" s="202" t="s">
        <v>129</v>
      </c>
      <c r="E137" s="203" t="s">
        <v>236</v>
      </c>
      <c r="F137" s="204" t="s">
        <v>237</v>
      </c>
      <c r="G137" s="205" t="s">
        <v>183</v>
      </c>
      <c r="H137" s="206">
        <v>8.028</v>
      </c>
      <c r="I137" s="207"/>
      <c r="J137" s="208">
        <f>ROUND(I137*H137,2)</f>
        <v>0</v>
      </c>
      <c r="K137" s="204" t="s">
        <v>133</v>
      </c>
      <c r="L137" s="46"/>
      <c r="M137" s="209" t="s">
        <v>5</v>
      </c>
      <c r="N137" s="210" t="s">
        <v>48</v>
      </c>
      <c r="O137" s="47"/>
      <c r="P137" s="211">
        <f>O137*H137</f>
        <v>0</v>
      </c>
      <c r="Q137" s="211">
        <v>0.02337</v>
      </c>
      <c r="R137" s="211">
        <f>Q137*H137</f>
        <v>0.18761436</v>
      </c>
      <c r="S137" s="211">
        <v>0</v>
      </c>
      <c r="T137" s="212">
        <f>S137*H137</f>
        <v>0</v>
      </c>
      <c r="AR137" s="23" t="s">
        <v>184</v>
      </c>
      <c r="AT137" s="23" t="s">
        <v>129</v>
      </c>
      <c r="AU137" s="23" t="s">
        <v>135</v>
      </c>
      <c r="AY137" s="23" t="s">
        <v>126</v>
      </c>
      <c r="BE137" s="213">
        <f>IF(N137="základní",J137,0)</f>
        <v>0</v>
      </c>
      <c r="BF137" s="213">
        <f>IF(N137="snížená",J137,0)</f>
        <v>0</v>
      </c>
      <c r="BG137" s="213">
        <f>IF(N137="zákl. přenesená",J137,0)</f>
        <v>0</v>
      </c>
      <c r="BH137" s="213">
        <f>IF(N137="sníž. přenesená",J137,0)</f>
        <v>0</v>
      </c>
      <c r="BI137" s="213">
        <f>IF(N137="nulová",J137,0)</f>
        <v>0</v>
      </c>
      <c r="BJ137" s="23" t="s">
        <v>135</v>
      </c>
      <c r="BK137" s="213">
        <f>ROUND(I137*H137,2)</f>
        <v>0</v>
      </c>
      <c r="BL137" s="23" t="s">
        <v>184</v>
      </c>
      <c r="BM137" s="23" t="s">
        <v>238</v>
      </c>
    </row>
    <row r="138" spans="2:47" s="1" customFormat="1" ht="13.5">
      <c r="B138" s="46"/>
      <c r="D138" s="214" t="s">
        <v>137</v>
      </c>
      <c r="F138" s="215" t="s">
        <v>239</v>
      </c>
      <c r="I138" s="175"/>
      <c r="L138" s="46"/>
      <c r="M138" s="216"/>
      <c r="N138" s="47"/>
      <c r="O138" s="47"/>
      <c r="P138" s="47"/>
      <c r="Q138" s="47"/>
      <c r="R138" s="47"/>
      <c r="S138" s="47"/>
      <c r="T138" s="85"/>
      <c r="AT138" s="23" t="s">
        <v>137</v>
      </c>
      <c r="AU138" s="23" t="s">
        <v>135</v>
      </c>
    </row>
    <row r="139" spans="2:51" s="11" customFormat="1" ht="13.5">
      <c r="B139" s="217"/>
      <c r="D139" s="214" t="s">
        <v>139</v>
      </c>
      <c r="E139" s="218" t="s">
        <v>5</v>
      </c>
      <c r="F139" s="219" t="s">
        <v>240</v>
      </c>
      <c r="H139" s="220">
        <v>8.028</v>
      </c>
      <c r="I139" s="221"/>
      <c r="L139" s="217"/>
      <c r="M139" s="222"/>
      <c r="N139" s="223"/>
      <c r="O139" s="223"/>
      <c r="P139" s="223"/>
      <c r="Q139" s="223"/>
      <c r="R139" s="223"/>
      <c r="S139" s="223"/>
      <c r="T139" s="224"/>
      <c r="AT139" s="218" t="s">
        <v>139</v>
      </c>
      <c r="AU139" s="218" t="s">
        <v>135</v>
      </c>
      <c r="AV139" s="11" t="s">
        <v>135</v>
      </c>
      <c r="AW139" s="11" t="s">
        <v>39</v>
      </c>
      <c r="AX139" s="11" t="s">
        <v>83</v>
      </c>
      <c r="AY139" s="218" t="s">
        <v>126</v>
      </c>
    </row>
    <row r="140" spans="2:65" s="1" customFormat="1" ht="38.25" customHeight="1">
      <c r="B140" s="201"/>
      <c r="C140" s="202" t="s">
        <v>241</v>
      </c>
      <c r="D140" s="202" t="s">
        <v>129</v>
      </c>
      <c r="E140" s="203" t="s">
        <v>242</v>
      </c>
      <c r="F140" s="204" t="s">
        <v>243</v>
      </c>
      <c r="G140" s="205" t="s">
        <v>155</v>
      </c>
      <c r="H140" s="206">
        <v>5.051</v>
      </c>
      <c r="I140" s="207"/>
      <c r="J140" s="208">
        <f>ROUND(I140*H140,2)</f>
        <v>0</v>
      </c>
      <c r="K140" s="204" t="s">
        <v>133</v>
      </c>
      <c r="L140" s="46"/>
      <c r="M140" s="209" t="s">
        <v>5</v>
      </c>
      <c r="N140" s="210" t="s">
        <v>48</v>
      </c>
      <c r="O140" s="47"/>
      <c r="P140" s="211">
        <f>O140*H140</f>
        <v>0</v>
      </c>
      <c r="Q140" s="211">
        <v>0</v>
      </c>
      <c r="R140" s="211">
        <f>Q140*H140</f>
        <v>0</v>
      </c>
      <c r="S140" s="211">
        <v>0</v>
      </c>
      <c r="T140" s="212">
        <f>S140*H140</f>
        <v>0</v>
      </c>
      <c r="AR140" s="23" t="s">
        <v>184</v>
      </c>
      <c r="AT140" s="23" t="s">
        <v>129</v>
      </c>
      <c r="AU140" s="23" t="s">
        <v>135</v>
      </c>
      <c r="AY140" s="23" t="s">
        <v>126</v>
      </c>
      <c r="BE140" s="213">
        <f>IF(N140="základní",J140,0)</f>
        <v>0</v>
      </c>
      <c r="BF140" s="213">
        <f>IF(N140="snížená",J140,0)</f>
        <v>0</v>
      </c>
      <c r="BG140" s="213">
        <f>IF(N140="zákl. přenesená",J140,0)</f>
        <v>0</v>
      </c>
      <c r="BH140" s="213">
        <f>IF(N140="sníž. přenesená",J140,0)</f>
        <v>0</v>
      </c>
      <c r="BI140" s="213">
        <f>IF(N140="nulová",J140,0)</f>
        <v>0</v>
      </c>
      <c r="BJ140" s="23" t="s">
        <v>135</v>
      </c>
      <c r="BK140" s="213">
        <f>ROUND(I140*H140,2)</f>
        <v>0</v>
      </c>
      <c r="BL140" s="23" t="s">
        <v>184</v>
      </c>
      <c r="BM140" s="23" t="s">
        <v>244</v>
      </c>
    </row>
    <row r="141" spans="2:47" s="1" customFormat="1" ht="13.5">
      <c r="B141" s="46"/>
      <c r="D141" s="214" t="s">
        <v>137</v>
      </c>
      <c r="F141" s="215" t="s">
        <v>245</v>
      </c>
      <c r="I141" s="175"/>
      <c r="L141" s="46"/>
      <c r="M141" s="216"/>
      <c r="N141" s="47"/>
      <c r="O141" s="47"/>
      <c r="P141" s="47"/>
      <c r="Q141" s="47"/>
      <c r="R141" s="47"/>
      <c r="S141" s="47"/>
      <c r="T141" s="85"/>
      <c r="AT141" s="23" t="s">
        <v>137</v>
      </c>
      <c r="AU141" s="23" t="s">
        <v>135</v>
      </c>
    </row>
    <row r="142" spans="2:63" s="10" customFormat="1" ht="29.85" customHeight="1">
      <c r="B142" s="188"/>
      <c r="D142" s="189" t="s">
        <v>75</v>
      </c>
      <c r="E142" s="199" t="s">
        <v>246</v>
      </c>
      <c r="F142" s="199" t="s">
        <v>247</v>
      </c>
      <c r="I142" s="191"/>
      <c r="J142" s="200">
        <f>BK142</f>
        <v>0</v>
      </c>
      <c r="L142" s="188"/>
      <c r="M142" s="193"/>
      <c r="N142" s="194"/>
      <c r="O142" s="194"/>
      <c r="P142" s="195">
        <f>SUM(P143:P159)</f>
        <v>0</v>
      </c>
      <c r="Q142" s="194"/>
      <c r="R142" s="195">
        <f>SUM(R143:R159)</f>
        <v>1.189845</v>
      </c>
      <c r="S142" s="194"/>
      <c r="T142" s="196">
        <f>SUM(T143:T159)</f>
        <v>0.8715250000000001</v>
      </c>
      <c r="AR142" s="189" t="s">
        <v>135</v>
      </c>
      <c r="AT142" s="197" t="s">
        <v>75</v>
      </c>
      <c r="AU142" s="197" t="s">
        <v>83</v>
      </c>
      <c r="AY142" s="189" t="s">
        <v>126</v>
      </c>
      <c r="BK142" s="198">
        <f>SUM(BK143:BK159)</f>
        <v>0</v>
      </c>
    </row>
    <row r="143" spans="2:65" s="1" customFormat="1" ht="16.5" customHeight="1">
      <c r="B143" s="201"/>
      <c r="C143" s="202" t="s">
        <v>10</v>
      </c>
      <c r="D143" s="202" t="s">
        <v>129</v>
      </c>
      <c r="E143" s="203" t="s">
        <v>248</v>
      </c>
      <c r="F143" s="204" t="s">
        <v>249</v>
      </c>
      <c r="G143" s="205" t="s">
        <v>219</v>
      </c>
      <c r="H143" s="206">
        <v>82.5</v>
      </c>
      <c r="I143" s="207"/>
      <c r="J143" s="208">
        <f>ROUND(I143*H143,2)</f>
        <v>0</v>
      </c>
      <c r="K143" s="204" t="s">
        <v>133</v>
      </c>
      <c r="L143" s="46"/>
      <c r="M143" s="209" t="s">
        <v>5</v>
      </c>
      <c r="N143" s="210" t="s">
        <v>48</v>
      </c>
      <c r="O143" s="47"/>
      <c r="P143" s="211">
        <f>O143*H143</f>
        <v>0</v>
      </c>
      <c r="Q143" s="211">
        <v>0</v>
      </c>
      <c r="R143" s="211">
        <f>Q143*H143</f>
        <v>0</v>
      </c>
      <c r="S143" s="211">
        <v>0.00176</v>
      </c>
      <c r="T143" s="212">
        <f>S143*H143</f>
        <v>0.1452</v>
      </c>
      <c r="AR143" s="23" t="s">
        <v>184</v>
      </c>
      <c r="AT143" s="23" t="s">
        <v>129</v>
      </c>
      <c r="AU143" s="23" t="s">
        <v>135</v>
      </c>
      <c r="AY143" s="23" t="s">
        <v>126</v>
      </c>
      <c r="BE143" s="213">
        <f>IF(N143="základní",J143,0)</f>
        <v>0</v>
      </c>
      <c r="BF143" s="213">
        <f>IF(N143="snížená",J143,0)</f>
        <v>0</v>
      </c>
      <c r="BG143" s="213">
        <f>IF(N143="zákl. přenesená",J143,0)</f>
        <v>0</v>
      </c>
      <c r="BH143" s="213">
        <f>IF(N143="sníž. přenesená",J143,0)</f>
        <v>0</v>
      </c>
      <c r="BI143" s="213">
        <f>IF(N143="nulová",J143,0)</f>
        <v>0</v>
      </c>
      <c r="BJ143" s="23" t="s">
        <v>135</v>
      </c>
      <c r="BK143" s="213">
        <f>ROUND(I143*H143,2)</f>
        <v>0</v>
      </c>
      <c r="BL143" s="23" t="s">
        <v>184</v>
      </c>
      <c r="BM143" s="23" t="s">
        <v>250</v>
      </c>
    </row>
    <row r="144" spans="2:65" s="1" customFormat="1" ht="25.5" customHeight="1">
      <c r="B144" s="201"/>
      <c r="C144" s="202" t="s">
        <v>251</v>
      </c>
      <c r="D144" s="202" t="s">
        <v>129</v>
      </c>
      <c r="E144" s="203" t="s">
        <v>252</v>
      </c>
      <c r="F144" s="204" t="s">
        <v>253</v>
      </c>
      <c r="G144" s="205" t="s">
        <v>219</v>
      </c>
      <c r="H144" s="206">
        <v>80</v>
      </c>
      <c r="I144" s="207"/>
      <c r="J144" s="208">
        <f>ROUND(I144*H144,2)</f>
        <v>0</v>
      </c>
      <c r="K144" s="204" t="s">
        <v>133</v>
      </c>
      <c r="L144" s="46"/>
      <c r="M144" s="209" t="s">
        <v>5</v>
      </c>
      <c r="N144" s="210" t="s">
        <v>48</v>
      </c>
      <c r="O144" s="47"/>
      <c r="P144" s="211">
        <f>O144*H144</f>
        <v>0</v>
      </c>
      <c r="Q144" s="211">
        <v>0</v>
      </c>
      <c r="R144" s="211">
        <f>Q144*H144</f>
        <v>0</v>
      </c>
      <c r="S144" s="211">
        <v>0.00338</v>
      </c>
      <c r="T144" s="212">
        <f>S144*H144</f>
        <v>0.27040000000000003</v>
      </c>
      <c r="AR144" s="23" t="s">
        <v>184</v>
      </c>
      <c r="AT144" s="23" t="s">
        <v>129</v>
      </c>
      <c r="AU144" s="23" t="s">
        <v>135</v>
      </c>
      <c r="AY144" s="23" t="s">
        <v>126</v>
      </c>
      <c r="BE144" s="213">
        <f>IF(N144="základní",J144,0)</f>
        <v>0</v>
      </c>
      <c r="BF144" s="213">
        <f>IF(N144="snížená",J144,0)</f>
        <v>0</v>
      </c>
      <c r="BG144" s="213">
        <f>IF(N144="zákl. přenesená",J144,0)</f>
        <v>0</v>
      </c>
      <c r="BH144" s="213">
        <f>IF(N144="sníž. přenesená",J144,0)</f>
        <v>0</v>
      </c>
      <c r="BI144" s="213">
        <f>IF(N144="nulová",J144,0)</f>
        <v>0</v>
      </c>
      <c r="BJ144" s="23" t="s">
        <v>135</v>
      </c>
      <c r="BK144" s="213">
        <f>ROUND(I144*H144,2)</f>
        <v>0</v>
      </c>
      <c r="BL144" s="23" t="s">
        <v>184</v>
      </c>
      <c r="BM144" s="23" t="s">
        <v>254</v>
      </c>
    </row>
    <row r="145" spans="2:65" s="1" customFormat="1" ht="16.5" customHeight="1">
      <c r="B145" s="201"/>
      <c r="C145" s="202" t="s">
        <v>255</v>
      </c>
      <c r="D145" s="202" t="s">
        <v>129</v>
      </c>
      <c r="E145" s="203" t="s">
        <v>256</v>
      </c>
      <c r="F145" s="204" t="s">
        <v>257</v>
      </c>
      <c r="G145" s="205" t="s">
        <v>219</v>
      </c>
      <c r="H145" s="206">
        <v>17</v>
      </c>
      <c r="I145" s="207"/>
      <c r="J145" s="208">
        <f>ROUND(I145*H145,2)</f>
        <v>0</v>
      </c>
      <c r="K145" s="204" t="s">
        <v>133</v>
      </c>
      <c r="L145" s="46"/>
      <c r="M145" s="209" t="s">
        <v>5</v>
      </c>
      <c r="N145" s="210" t="s">
        <v>48</v>
      </c>
      <c r="O145" s="47"/>
      <c r="P145" s="211">
        <f>O145*H145</f>
        <v>0</v>
      </c>
      <c r="Q145" s="211">
        <v>0</v>
      </c>
      <c r="R145" s="211">
        <f>Q145*H145</f>
        <v>0</v>
      </c>
      <c r="S145" s="211">
        <v>0.00348</v>
      </c>
      <c r="T145" s="212">
        <f>S145*H145</f>
        <v>0.05916</v>
      </c>
      <c r="AR145" s="23" t="s">
        <v>184</v>
      </c>
      <c r="AT145" s="23" t="s">
        <v>129</v>
      </c>
      <c r="AU145" s="23" t="s">
        <v>135</v>
      </c>
      <c r="AY145" s="23" t="s">
        <v>126</v>
      </c>
      <c r="BE145" s="213">
        <f>IF(N145="základní",J145,0)</f>
        <v>0</v>
      </c>
      <c r="BF145" s="213">
        <f>IF(N145="snížená",J145,0)</f>
        <v>0</v>
      </c>
      <c r="BG145" s="213">
        <f>IF(N145="zákl. přenesená",J145,0)</f>
        <v>0</v>
      </c>
      <c r="BH145" s="213">
        <f>IF(N145="sníž. přenesená",J145,0)</f>
        <v>0</v>
      </c>
      <c r="BI145" s="213">
        <f>IF(N145="nulová",J145,0)</f>
        <v>0</v>
      </c>
      <c r="BJ145" s="23" t="s">
        <v>135</v>
      </c>
      <c r="BK145" s="213">
        <f>ROUND(I145*H145,2)</f>
        <v>0</v>
      </c>
      <c r="BL145" s="23" t="s">
        <v>184</v>
      </c>
      <c r="BM145" s="23" t="s">
        <v>258</v>
      </c>
    </row>
    <row r="146" spans="2:65" s="1" customFormat="1" ht="25.5" customHeight="1">
      <c r="B146" s="201"/>
      <c r="C146" s="202" t="s">
        <v>259</v>
      </c>
      <c r="D146" s="202" t="s">
        <v>129</v>
      </c>
      <c r="E146" s="203" t="s">
        <v>260</v>
      </c>
      <c r="F146" s="204" t="s">
        <v>261</v>
      </c>
      <c r="G146" s="205" t="s">
        <v>219</v>
      </c>
      <c r="H146" s="206">
        <v>82.5</v>
      </c>
      <c r="I146" s="207"/>
      <c r="J146" s="208">
        <f>ROUND(I146*H146,2)</f>
        <v>0</v>
      </c>
      <c r="K146" s="204" t="s">
        <v>133</v>
      </c>
      <c r="L146" s="46"/>
      <c r="M146" s="209" t="s">
        <v>5</v>
      </c>
      <c r="N146" s="210" t="s">
        <v>48</v>
      </c>
      <c r="O146" s="47"/>
      <c r="P146" s="211">
        <f>O146*H146</f>
        <v>0</v>
      </c>
      <c r="Q146" s="211">
        <v>0</v>
      </c>
      <c r="R146" s="211">
        <f>Q146*H146</f>
        <v>0</v>
      </c>
      <c r="S146" s="211">
        <v>0.00177</v>
      </c>
      <c r="T146" s="212">
        <f>S146*H146</f>
        <v>0.14602500000000002</v>
      </c>
      <c r="AR146" s="23" t="s">
        <v>184</v>
      </c>
      <c r="AT146" s="23" t="s">
        <v>129</v>
      </c>
      <c r="AU146" s="23" t="s">
        <v>135</v>
      </c>
      <c r="AY146" s="23" t="s">
        <v>126</v>
      </c>
      <c r="BE146" s="213">
        <f>IF(N146="základní",J146,0)</f>
        <v>0</v>
      </c>
      <c r="BF146" s="213">
        <f>IF(N146="snížená",J146,0)</f>
        <v>0</v>
      </c>
      <c r="BG146" s="213">
        <f>IF(N146="zákl. přenesená",J146,0)</f>
        <v>0</v>
      </c>
      <c r="BH146" s="213">
        <f>IF(N146="sníž. přenesená",J146,0)</f>
        <v>0</v>
      </c>
      <c r="BI146" s="213">
        <f>IF(N146="nulová",J146,0)</f>
        <v>0</v>
      </c>
      <c r="BJ146" s="23" t="s">
        <v>135</v>
      </c>
      <c r="BK146" s="213">
        <f>ROUND(I146*H146,2)</f>
        <v>0</v>
      </c>
      <c r="BL146" s="23" t="s">
        <v>184</v>
      </c>
      <c r="BM146" s="23" t="s">
        <v>262</v>
      </c>
    </row>
    <row r="147" spans="2:65" s="1" customFormat="1" ht="16.5" customHeight="1">
      <c r="B147" s="201"/>
      <c r="C147" s="202" t="s">
        <v>263</v>
      </c>
      <c r="D147" s="202" t="s">
        <v>129</v>
      </c>
      <c r="E147" s="203" t="s">
        <v>264</v>
      </c>
      <c r="F147" s="204" t="s">
        <v>265</v>
      </c>
      <c r="G147" s="205" t="s">
        <v>266</v>
      </c>
      <c r="H147" s="206">
        <v>4</v>
      </c>
      <c r="I147" s="207"/>
      <c r="J147" s="208">
        <f>ROUND(I147*H147,2)</f>
        <v>0</v>
      </c>
      <c r="K147" s="204" t="s">
        <v>133</v>
      </c>
      <c r="L147" s="46"/>
      <c r="M147" s="209" t="s">
        <v>5</v>
      </c>
      <c r="N147" s="210" t="s">
        <v>48</v>
      </c>
      <c r="O147" s="47"/>
      <c r="P147" s="211">
        <f>O147*H147</f>
        <v>0</v>
      </c>
      <c r="Q147" s="211">
        <v>0</v>
      </c>
      <c r="R147" s="211">
        <f>Q147*H147</f>
        <v>0</v>
      </c>
      <c r="S147" s="211">
        <v>0.00906</v>
      </c>
      <c r="T147" s="212">
        <f>S147*H147</f>
        <v>0.03624</v>
      </c>
      <c r="AR147" s="23" t="s">
        <v>184</v>
      </c>
      <c r="AT147" s="23" t="s">
        <v>129</v>
      </c>
      <c r="AU147" s="23" t="s">
        <v>135</v>
      </c>
      <c r="AY147" s="23" t="s">
        <v>126</v>
      </c>
      <c r="BE147" s="213">
        <f>IF(N147="základní",J147,0)</f>
        <v>0</v>
      </c>
      <c r="BF147" s="213">
        <f>IF(N147="snížená",J147,0)</f>
        <v>0</v>
      </c>
      <c r="BG147" s="213">
        <f>IF(N147="zákl. přenesená",J147,0)</f>
        <v>0</v>
      </c>
      <c r="BH147" s="213">
        <f>IF(N147="sníž. přenesená",J147,0)</f>
        <v>0</v>
      </c>
      <c r="BI147" s="213">
        <f>IF(N147="nulová",J147,0)</f>
        <v>0</v>
      </c>
      <c r="BJ147" s="23" t="s">
        <v>135</v>
      </c>
      <c r="BK147" s="213">
        <f>ROUND(I147*H147,2)</f>
        <v>0</v>
      </c>
      <c r="BL147" s="23" t="s">
        <v>184</v>
      </c>
      <c r="BM147" s="23" t="s">
        <v>267</v>
      </c>
    </row>
    <row r="148" spans="2:65" s="1" customFormat="1" ht="16.5" customHeight="1">
      <c r="B148" s="201"/>
      <c r="C148" s="202" t="s">
        <v>268</v>
      </c>
      <c r="D148" s="202" t="s">
        <v>129</v>
      </c>
      <c r="E148" s="203" t="s">
        <v>269</v>
      </c>
      <c r="F148" s="204" t="s">
        <v>270</v>
      </c>
      <c r="G148" s="205" t="s">
        <v>219</v>
      </c>
      <c r="H148" s="206">
        <v>82.5</v>
      </c>
      <c r="I148" s="207"/>
      <c r="J148" s="208">
        <f>ROUND(I148*H148,2)</f>
        <v>0</v>
      </c>
      <c r="K148" s="204" t="s">
        <v>133</v>
      </c>
      <c r="L148" s="46"/>
      <c r="M148" s="209" t="s">
        <v>5</v>
      </c>
      <c r="N148" s="210" t="s">
        <v>48</v>
      </c>
      <c r="O148" s="47"/>
      <c r="P148" s="211">
        <f>O148*H148</f>
        <v>0</v>
      </c>
      <c r="Q148" s="211">
        <v>0</v>
      </c>
      <c r="R148" s="211">
        <f>Q148*H148</f>
        <v>0</v>
      </c>
      <c r="S148" s="211">
        <v>0.0026</v>
      </c>
      <c r="T148" s="212">
        <f>S148*H148</f>
        <v>0.2145</v>
      </c>
      <c r="AR148" s="23" t="s">
        <v>184</v>
      </c>
      <c r="AT148" s="23" t="s">
        <v>129</v>
      </c>
      <c r="AU148" s="23" t="s">
        <v>135</v>
      </c>
      <c r="AY148" s="23" t="s">
        <v>126</v>
      </c>
      <c r="BE148" s="213">
        <f>IF(N148="základní",J148,0)</f>
        <v>0</v>
      </c>
      <c r="BF148" s="213">
        <f>IF(N148="snížená",J148,0)</f>
        <v>0</v>
      </c>
      <c r="BG148" s="213">
        <f>IF(N148="zákl. přenesená",J148,0)</f>
        <v>0</v>
      </c>
      <c r="BH148" s="213">
        <f>IF(N148="sníž. přenesená",J148,0)</f>
        <v>0</v>
      </c>
      <c r="BI148" s="213">
        <f>IF(N148="nulová",J148,0)</f>
        <v>0</v>
      </c>
      <c r="BJ148" s="23" t="s">
        <v>135</v>
      </c>
      <c r="BK148" s="213">
        <f>ROUND(I148*H148,2)</f>
        <v>0</v>
      </c>
      <c r="BL148" s="23" t="s">
        <v>184</v>
      </c>
      <c r="BM148" s="23" t="s">
        <v>271</v>
      </c>
    </row>
    <row r="149" spans="2:65" s="1" customFormat="1" ht="25.5" customHeight="1">
      <c r="B149" s="201"/>
      <c r="C149" s="202" t="s">
        <v>272</v>
      </c>
      <c r="D149" s="202" t="s">
        <v>129</v>
      </c>
      <c r="E149" s="203" t="s">
        <v>273</v>
      </c>
      <c r="F149" s="204" t="s">
        <v>274</v>
      </c>
      <c r="G149" s="205" t="s">
        <v>219</v>
      </c>
      <c r="H149" s="206">
        <v>49.5</v>
      </c>
      <c r="I149" s="207"/>
      <c r="J149" s="208">
        <f>ROUND(I149*H149,2)</f>
        <v>0</v>
      </c>
      <c r="K149" s="204" t="s">
        <v>133</v>
      </c>
      <c r="L149" s="46"/>
      <c r="M149" s="209" t="s">
        <v>5</v>
      </c>
      <c r="N149" s="210" t="s">
        <v>48</v>
      </c>
      <c r="O149" s="47"/>
      <c r="P149" s="211">
        <f>O149*H149</f>
        <v>0</v>
      </c>
      <c r="Q149" s="211">
        <v>0.00504</v>
      </c>
      <c r="R149" s="211">
        <f>Q149*H149</f>
        <v>0.24948</v>
      </c>
      <c r="S149" s="211">
        <v>0</v>
      </c>
      <c r="T149" s="212">
        <f>S149*H149</f>
        <v>0</v>
      </c>
      <c r="AR149" s="23" t="s">
        <v>184</v>
      </c>
      <c r="AT149" s="23" t="s">
        <v>129</v>
      </c>
      <c r="AU149" s="23" t="s">
        <v>135</v>
      </c>
      <c r="AY149" s="23" t="s">
        <v>126</v>
      </c>
      <c r="BE149" s="213">
        <f>IF(N149="základní",J149,0)</f>
        <v>0</v>
      </c>
      <c r="BF149" s="213">
        <f>IF(N149="snížená",J149,0)</f>
        <v>0</v>
      </c>
      <c r="BG149" s="213">
        <f>IF(N149="zákl. přenesená",J149,0)</f>
        <v>0</v>
      </c>
      <c r="BH149" s="213">
        <f>IF(N149="sníž. přenesená",J149,0)</f>
        <v>0</v>
      </c>
      <c r="BI149" s="213">
        <f>IF(N149="nulová",J149,0)</f>
        <v>0</v>
      </c>
      <c r="BJ149" s="23" t="s">
        <v>135</v>
      </c>
      <c r="BK149" s="213">
        <f>ROUND(I149*H149,2)</f>
        <v>0</v>
      </c>
      <c r="BL149" s="23" t="s">
        <v>184</v>
      </c>
      <c r="BM149" s="23" t="s">
        <v>275</v>
      </c>
    </row>
    <row r="150" spans="2:47" s="1" customFormat="1" ht="13.5">
      <c r="B150" s="46"/>
      <c r="D150" s="214" t="s">
        <v>137</v>
      </c>
      <c r="F150" s="215" t="s">
        <v>276</v>
      </c>
      <c r="I150" s="175"/>
      <c r="L150" s="46"/>
      <c r="M150" s="216"/>
      <c r="N150" s="47"/>
      <c r="O150" s="47"/>
      <c r="P150" s="47"/>
      <c r="Q150" s="47"/>
      <c r="R150" s="47"/>
      <c r="S150" s="47"/>
      <c r="T150" s="85"/>
      <c r="AT150" s="23" t="s">
        <v>137</v>
      </c>
      <c r="AU150" s="23" t="s">
        <v>135</v>
      </c>
    </row>
    <row r="151" spans="2:65" s="1" customFormat="1" ht="16.5" customHeight="1">
      <c r="B151" s="201"/>
      <c r="C151" s="202" t="s">
        <v>277</v>
      </c>
      <c r="D151" s="202" t="s">
        <v>129</v>
      </c>
      <c r="E151" s="203" t="s">
        <v>278</v>
      </c>
      <c r="F151" s="204" t="s">
        <v>279</v>
      </c>
      <c r="G151" s="205" t="s">
        <v>219</v>
      </c>
      <c r="H151" s="206">
        <v>17</v>
      </c>
      <c r="I151" s="207"/>
      <c r="J151" s="208">
        <f>ROUND(I151*H151,2)</f>
        <v>0</v>
      </c>
      <c r="K151" s="204" t="s">
        <v>133</v>
      </c>
      <c r="L151" s="46"/>
      <c r="M151" s="209" t="s">
        <v>5</v>
      </c>
      <c r="N151" s="210" t="s">
        <v>48</v>
      </c>
      <c r="O151" s="47"/>
      <c r="P151" s="211">
        <f>O151*H151</f>
        <v>0</v>
      </c>
      <c r="Q151" s="211">
        <v>0.00348</v>
      </c>
      <c r="R151" s="211">
        <f>Q151*H151</f>
        <v>0.05916</v>
      </c>
      <c r="S151" s="211">
        <v>0</v>
      </c>
      <c r="T151" s="212">
        <f>S151*H151</f>
        <v>0</v>
      </c>
      <c r="AR151" s="23" t="s">
        <v>184</v>
      </c>
      <c r="AT151" s="23" t="s">
        <v>129</v>
      </c>
      <c r="AU151" s="23" t="s">
        <v>135</v>
      </c>
      <c r="AY151" s="23" t="s">
        <v>126</v>
      </c>
      <c r="BE151" s="213">
        <f>IF(N151="základní",J151,0)</f>
        <v>0</v>
      </c>
      <c r="BF151" s="213">
        <f>IF(N151="snížená",J151,0)</f>
        <v>0</v>
      </c>
      <c r="BG151" s="213">
        <f>IF(N151="zákl. přenesená",J151,0)</f>
        <v>0</v>
      </c>
      <c r="BH151" s="213">
        <f>IF(N151="sníž. přenesená",J151,0)</f>
        <v>0</v>
      </c>
      <c r="BI151" s="213">
        <f>IF(N151="nulová",J151,0)</f>
        <v>0</v>
      </c>
      <c r="BJ151" s="23" t="s">
        <v>135</v>
      </c>
      <c r="BK151" s="213">
        <f>ROUND(I151*H151,2)</f>
        <v>0</v>
      </c>
      <c r="BL151" s="23" t="s">
        <v>184</v>
      </c>
      <c r="BM151" s="23" t="s">
        <v>280</v>
      </c>
    </row>
    <row r="152" spans="2:47" s="1" customFormat="1" ht="13.5">
      <c r="B152" s="46"/>
      <c r="D152" s="214" t="s">
        <v>137</v>
      </c>
      <c r="F152" s="215" t="s">
        <v>276</v>
      </c>
      <c r="I152" s="175"/>
      <c r="L152" s="46"/>
      <c r="M152" s="216"/>
      <c r="N152" s="47"/>
      <c r="O152" s="47"/>
      <c r="P152" s="47"/>
      <c r="Q152" s="47"/>
      <c r="R152" s="47"/>
      <c r="S152" s="47"/>
      <c r="T152" s="85"/>
      <c r="AT152" s="23" t="s">
        <v>137</v>
      </c>
      <c r="AU152" s="23" t="s">
        <v>135</v>
      </c>
    </row>
    <row r="153" spans="2:65" s="1" customFormat="1" ht="25.5" customHeight="1">
      <c r="B153" s="201"/>
      <c r="C153" s="202" t="s">
        <v>281</v>
      </c>
      <c r="D153" s="202" t="s">
        <v>129</v>
      </c>
      <c r="E153" s="203" t="s">
        <v>282</v>
      </c>
      <c r="F153" s="204" t="s">
        <v>283</v>
      </c>
      <c r="G153" s="205" t="s">
        <v>219</v>
      </c>
      <c r="H153" s="206">
        <v>143</v>
      </c>
      <c r="I153" s="207"/>
      <c r="J153" s="208">
        <f>ROUND(I153*H153,2)</f>
        <v>0</v>
      </c>
      <c r="K153" s="204" t="s">
        <v>133</v>
      </c>
      <c r="L153" s="46"/>
      <c r="M153" s="209" t="s">
        <v>5</v>
      </c>
      <c r="N153" s="210" t="s">
        <v>48</v>
      </c>
      <c r="O153" s="47"/>
      <c r="P153" s="211">
        <f>O153*H153</f>
        <v>0</v>
      </c>
      <c r="Q153" s="211">
        <v>0.00453</v>
      </c>
      <c r="R153" s="211">
        <f>Q153*H153</f>
        <v>0.64779</v>
      </c>
      <c r="S153" s="211">
        <v>0</v>
      </c>
      <c r="T153" s="212">
        <f>S153*H153</f>
        <v>0</v>
      </c>
      <c r="AR153" s="23" t="s">
        <v>184</v>
      </c>
      <c r="AT153" s="23" t="s">
        <v>129</v>
      </c>
      <c r="AU153" s="23" t="s">
        <v>135</v>
      </c>
      <c r="AY153" s="23" t="s">
        <v>126</v>
      </c>
      <c r="BE153" s="213">
        <f>IF(N153="základní",J153,0)</f>
        <v>0</v>
      </c>
      <c r="BF153" s="213">
        <f>IF(N153="snížená",J153,0)</f>
        <v>0</v>
      </c>
      <c r="BG153" s="213">
        <f>IF(N153="zákl. přenesená",J153,0)</f>
        <v>0</v>
      </c>
      <c r="BH153" s="213">
        <f>IF(N153="sníž. přenesená",J153,0)</f>
        <v>0</v>
      </c>
      <c r="BI153" s="213">
        <f>IF(N153="nulová",J153,0)</f>
        <v>0</v>
      </c>
      <c r="BJ153" s="23" t="s">
        <v>135</v>
      </c>
      <c r="BK153" s="213">
        <f>ROUND(I153*H153,2)</f>
        <v>0</v>
      </c>
      <c r="BL153" s="23" t="s">
        <v>184</v>
      </c>
      <c r="BM153" s="23" t="s">
        <v>284</v>
      </c>
    </row>
    <row r="154" spans="2:47" s="1" customFormat="1" ht="13.5">
      <c r="B154" s="46"/>
      <c r="D154" s="214" t="s">
        <v>137</v>
      </c>
      <c r="F154" s="215" t="s">
        <v>285</v>
      </c>
      <c r="I154" s="175"/>
      <c r="L154" s="46"/>
      <c r="M154" s="216"/>
      <c r="N154" s="47"/>
      <c r="O154" s="47"/>
      <c r="P154" s="47"/>
      <c r="Q154" s="47"/>
      <c r="R154" s="47"/>
      <c r="S154" s="47"/>
      <c r="T154" s="85"/>
      <c r="AT154" s="23" t="s">
        <v>137</v>
      </c>
      <c r="AU154" s="23" t="s">
        <v>135</v>
      </c>
    </row>
    <row r="155" spans="2:51" s="11" customFormat="1" ht="13.5">
      <c r="B155" s="217"/>
      <c r="D155" s="214" t="s">
        <v>139</v>
      </c>
      <c r="E155" s="218" t="s">
        <v>5</v>
      </c>
      <c r="F155" s="219" t="s">
        <v>286</v>
      </c>
      <c r="H155" s="220">
        <v>143</v>
      </c>
      <c r="I155" s="221"/>
      <c r="L155" s="217"/>
      <c r="M155" s="222"/>
      <c r="N155" s="223"/>
      <c r="O155" s="223"/>
      <c r="P155" s="223"/>
      <c r="Q155" s="223"/>
      <c r="R155" s="223"/>
      <c r="S155" s="223"/>
      <c r="T155" s="224"/>
      <c r="AT155" s="218" t="s">
        <v>139</v>
      </c>
      <c r="AU155" s="218" t="s">
        <v>135</v>
      </c>
      <c r="AV155" s="11" t="s">
        <v>135</v>
      </c>
      <c r="AW155" s="11" t="s">
        <v>39</v>
      </c>
      <c r="AX155" s="11" t="s">
        <v>83</v>
      </c>
      <c r="AY155" s="218" t="s">
        <v>126</v>
      </c>
    </row>
    <row r="156" spans="2:65" s="1" customFormat="1" ht="25.5" customHeight="1">
      <c r="B156" s="201"/>
      <c r="C156" s="202" t="s">
        <v>287</v>
      </c>
      <c r="D156" s="202" t="s">
        <v>129</v>
      </c>
      <c r="E156" s="203" t="s">
        <v>288</v>
      </c>
      <c r="F156" s="204" t="s">
        <v>289</v>
      </c>
      <c r="G156" s="205" t="s">
        <v>219</v>
      </c>
      <c r="H156" s="206">
        <v>82.5</v>
      </c>
      <c r="I156" s="207"/>
      <c r="J156" s="208">
        <f>ROUND(I156*H156,2)</f>
        <v>0</v>
      </c>
      <c r="K156" s="204" t="s">
        <v>133</v>
      </c>
      <c r="L156" s="46"/>
      <c r="M156" s="209" t="s">
        <v>5</v>
      </c>
      <c r="N156" s="210" t="s">
        <v>48</v>
      </c>
      <c r="O156" s="47"/>
      <c r="P156" s="211">
        <f>O156*H156</f>
        <v>0</v>
      </c>
      <c r="Q156" s="211">
        <v>0.00259</v>
      </c>
      <c r="R156" s="211">
        <f>Q156*H156</f>
        <v>0.21367499999999998</v>
      </c>
      <c r="S156" s="211">
        <v>0</v>
      </c>
      <c r="T156" s="212">
        <f>S156*H156</f>
        <v>0</v>
      </c>
      <c r="AR156" s="23" t="s">
        <v>184</v>
      </c>
      <c r="AT156" s="23" t="s">
        <v>129</v>
      </c>
      <c r="AU156" s="23" t="s">
        <v>135</v>
      </c>
      <c r="AY156" s="23" t="s">
        <v>126</v>
      </c>
      <c r="BE156" s="213">
        <f>IF(N156="základní",J156,0)</f>
        <v>0</v>
      </c>
      <c r="BF156" s="213">
        <f>IF(N156="snížená",J156,0)</f>
        <v>0</v>
      </c>
      <c r="BG156" s="213">
        <f>IF(N156="zákl. přenesená",J156,0)</f>
        <v>0</v>
      </c>
      <c r="BH156" s="213">
        <f>IF(N156="sníž. přenesená",J156,0)</f>
        <v>0</v>
      </c>
      <c r="BI156" s="213">
        <f>IF(N156="nulová",J156,0)</f>
        <v>0</v>
      </c>
      <c r="BJ156" s="23" t="s">
        <v>135</v>
      </c>
      <c r="BK156" s="213">
        <f>ROUND(I156*H156,2)</f>
        <v>0</v>
      </c>
      <c r="BL156" s="23" t="s">
        <v>184</v>
      </c>
      <c r="BM156" s="23" t="s">
        <v>290</v>
      </c>
    </row>
    <row r="157" spans="2:65" s="1" customFormat="1" ht="25.5" customHeight="1">
      <c r="B157" s="201"/>
      <c r="C157" s="202" t="s">
        <v>291</v>
      </c>
      <c r="D157" s="202" t="s">
        <v>129</v>
      </c>
      <c r="E157" s="203" t="s">
        <v>292</v>
      </c>
      <c r="F157" s="204" t="s">
        <v>293</v>
      </c>
      <c r="G157" s="205" t="s">
        <v>266</v>
      </c>
      <c r="H157" s="206">
        <v>6</v>
      </c>
      <c r="I157" s="207"/>
      <c r="J157" s="208">
        <f>ROUND(I157*H157,2)</f>
        <v>0</v>
      </c>
      <c r="K157" s="204" t="s">
        <v>133</v>
      </c>
      <c r="L157" s="46"/>
      <c r="M157" s="209" t="s">
        <v>5</v>
      </c>
      <c r="N157" s="210" t="s">
        <v>48</v>
      </c>
      <c r="O157" s="47"/>
      <c r="P157" s="211">
        <f>O157*H157</f>
        <v>0</v>
      </c>
      <c r="Q157" s="211">
        <v>0.00329</v>
      </c>
      <c r="R157" s="211">
        <f>Q157*H157</f>
        <v>0.01974</v>
      </c>
      <c r="S157" s="211">
        <v>0</v>
      </c>
      <c r="T157" s="212">
        <f>S157*H157</f>
        <v>0</v>
      </c>
      <c r="AR157" s="23" t="s">
        <v>184</v>
      </c>
      <c r="AT157" s="23" t="s">
        <v>129</v>
      </c>
      <c r="AU157" s="23" t="s">
        <v>135</v>
      </c>
      <c r="AY157" s="23" t="s">
        <v>126</v>
      </c>
      <c r="BE157" s="213">
        <f>IF(N157="základní",J157,0)</f>
        <v>0</v>
      </c>
      <c r="BF157" s="213">
        <f>IF(N157="snížená",J157,0)</f>
        <v>0</v>
      </c>
      <c r="BG157" s="213">
        <f>IF(N157="zákl. přenesená",J157,0)</f>
        <v>0</v>
      </c>
      <c r="BH157" s="213">
        <f>IF(N157="sníž. přenesená",J157,0)</f>
        <v>0</v>
      </c>
      <c r="BI157" s="213">
        <f>IF(N157="nulová",J157,0)</f>
        <v>0</v>
      </c>
      <c r="BJ157" s="23" t="s">
        <v>135</v>
      </c>
      <c r="BK157" s="213">
        <f>ROUND(I157*H157,2)</f>
        <v>0</v>
      </c>
      <c r="BL157" s="23" t="s">
        <v>184</v>
      </c>
      <c r="BM157" s="23" t="s">
        <v>294</v>
      </c>
    </row>
    <row r="158" spans="2:65" s="1" customFormat="1" ht="38.25" customHeight="1">
      <c r="B158" s="201"/>
      <c r="C158" s="202" t="s">
        <v>197</v>
      </c>
      <c r="D158" s="202" t="s">
        <v>129</v>
      </c>
      <c r="E158" s="203" t="s">
        <v>295</v>
      </c>
      <c r="F158" s="204" t="s">
        <v>296</v>
      </c>
      <c r="G158" s="205" t="s">
        <v>155</v>
      </c>
      <c r="H158" s="206">
        <v>1.19</v>
      </c>
      <c r="I158" s="207"/>
      <c r="J158" s="208">
        <f>ROUND(I158*H158,2)</f>
        <v>0</v>
      </c>
      <c r="K158" s="204" t="s">
        <v>133</v>
      </c>
      <c r="L158" s="46"/>
      <c r="M158" s="209" t="s">
        <v>5</v>
      </c>
      <c r="N158" s="210" t="s">
        <v>48</v>
      </c>
      <c r="O158" s="47"/>
      <c r="P158" s="211">
        <f>O158*H158</f>
        <v>0</v>
      </c>
      <c r="Q158" s="211">
        <v>0</v>
      </c>
      <c r="R158" s="211">
        <f>Q158*H158</f>
        <v>0</v>
      </c>
      <c r="S158" s="211">
        <v>0</v>
      </c>
      <c r="T158" s="212">
        <f>S158*H158</f>
        <v>0</v>
      </c>
      <c r="AR158" s="23" t="s">
        <v>184</v>
      </c>
      <c r="AT158" s="23" t="s">
        <v>129</v>
      </c>
      <c r="AU158" s="23" t="s">
        <v>135</v>
      </c>
      <c r="AY158" s="23" t="s">
        <v>126</v>
      </c>
      <c r="BE158" s="213">
        <f>IF(N158="základní",J158,0)</f>
        <v>0</v>
      </c>
      <c r="BF158" s="213">
        <f>IF(N158="snížená",J158,0)</f>
        <v>0</v>
      </c>
      <c r="BG158" s="213">
        <f>IF(N158="zákl. přenesená",J158,0)</f>
        <v>0</v>
      </c>
      <c r="BH158" s="213">
        <f>IF(N158="sníž. přenesená",J158,0)</f>
        <v>0</v>
      </c>
      <c r="BI158" s="213">
        <f>IF(N158="nulová",J158,0)</f>
        <v>0</v>
      </c>
      <c r="BJ158" s="23" t="s">
        <v>135</v>
      </c>
      <c r="BK158" s="213">
        <f>ROUND(I158*H158,2)</f>
        <v>0</v>
      </c>
      <c r="BL158" s="23" t="s">
        <v>184</v>
      </c>
      <c r="BM158" s="23" t="s">
        <v>297</v>
      </c>
    </row>
    <row r="159" spans="2:47" s="1" customFormat="1" ht="13.5">
      <c r="B159" s="46"/>
      <c r="D159" s="214" t="s">
        <v>137</v>
      </c>
      <c r="F159" s="215" t="s">
        <v>298</v>
      </c>
      <c r="I159" s="175"/>
      <c r="L159" s="46"/>
      <c r="M159" s="216"/>
      <c r="N159" s="47"/>
      <c r="O159" s="47"/>
      <c r="P159" s="47"/>
      <c r="Q159" s="47"/>
      <c r="R159" s="47"/>
      <c r="S159" s="47"/>
      <c r="T159" s="85"/>
      <c r="AT159" s="23" t="s">
        <v>137</v>
      </c>
      <c r="AU159" s="23" t="s">
        <v>135</v>
      </c>
    </row>
    <row r="160" spans="2:63" s="10" customFormat="1" ht="29.85" customHeight="1">
      <c r="B160" s="188"/>
      <c r="D160" s="189" t="s">
        <v>75</v>
      </c>
      <c r="E160" s="199" t="s">
        <v>299</v>
      </c>
      <c r="F160" s="199" t="s">
        <v>300</v>
      </c>
      <c r="I160" s="191"/>
      <c r="J160" s="200">
        <f>BK160</f>
        <v>0</v>
      </c>
      <c r="L160" s="188"/>
      <c r="M160" s="193"/>
      <c r="N160" s="194"/>
      <c r="O160" s="194"/>
      <c r="P160" s="195">
        <f>SUM(P161:P191)</f>
        <v>0</v>
      </c>
      <c r="Q160" s="194"/>
      <c r="R160" s="195">
        <f>SUM(R161:R191)</f>
        <v>25.02338</v>
      </c>
      <c r="S160" s="194"/>
      <c r="T160" s="196">
        <f>SUM(T161:T191)</f>
        <v>37.4376</v>
      </c>
      <c r="AR160" s="189" t="s">
        <v>135</v>
      </c>
      <c r="AT160" s="197" t="s">
        <v>75</v>
      </c>
      <c r="AU160" s="197" t="s">
        <v>83</v>
      </c>
      <c r="AY160" s="189" t="s">
        <v>126</v>
      </c>
      <c r="BK160" s="198">
        <f>SUM(BK161:BK191)</f>
        <v>0</v>
      </c>
    </row>
    <row r="161" spans="2:65" s="1" customFormat="1" ht="25.5" customHeight="1">
      <c r="B161" s="201"/>
      <c r="C161" s="202" t="s">
        <v>301</v>
      </c>
      <c r="D161" s="202" t="s">
        <v>129</v>
      </c>
      <c r="E161" s="203" t="s">
        <v>302</v>
      </c>
      <c r="F161" s="204" t="s">
        <v>303</v>
      </c>
      <c r="G161" s="205" t="s">
        <v>132</v>
      </c>
      <c r="H161" s="206">
        <v>550</v>
      </c>
      <c r="I161" s="207"/>
      <c r="J161" s="208">
        <f>ROUND(I161*H161,2)</f>
        <v>0</v>
      </c>
      <c r="K161" s="204" t="s">
        <v>133</v>
      </c>
      <c r="L161" s="46"/>
      <c r="M161" s="209" t="s">
        <v>5</v>
      </c>
      <c r="N161" s="210" t="s">
        <v>48</v>
      </c>
      <c r="O161" s="47"/>
      <c r="P161" s="211">
        <f>O161*H161</f>
        <v>0</v>
      </c>
      <c r="Q161" s="211">
        <v>0</v>
      </c>
      <c r="R161" s="211">
        <f>Q161*H161</f>
        <v>0</v>
      </c>
      <c r="S161" s="211">
        <v>0.0664</v>
      </c>
      <c r="T161" s="212">
        <f>S161*H161</f>
        <v>36.52</v>
      </c>
      <c r="AR161" s="23" t="s">
        <v>184</v>
      </c>
      <c r="AT161" s="23" t="s">
        <v>129</v>
      </c>
      <c r="AU161" s="23" t="s">
        <v>135</v>
      </c>
      <c r="AY161" s="23" t="s">
        <v>126</v>
      </c>
      <c r="BE161" s="213">
        <f>IF(N161="základní",J161,0)</f>
        <v>0</v>
      </c>
      <c r="BF161" s="213">
        <f>IF(N161="snížená",J161,0)</f>
        <v>0</v>
      </c>
      <c r="BG161" s="213">
        <f>IF(N161="zákl. přenesená",J161,0)</f>
        <v>0</v>
      </c>
      <c r="BH161" s="213">
        <f>IF(N161="sníž. přenesená",J161,0)</f>
        <v>0</v>
      </c>
      <c r="BI161" s="213">
        <f>IF(N161="nulová",J161,0)</f>
        <v>0</v>
      </c>
      <c r="BJ161" s="23" t="s">
        <v>135</v>
      </c>
      <c r="BK161" s="213">
        <f>ROUND(I161*H161,2)</f>
        <v>0</v>
      </c>
      <c r="BL161" s="23" t="s">
        <v>184</v>
      </c>
      <c r="BM161" s="23" t="s">
        <v>304</v>
      </c>
    </row>
    <row r="162" spans="2:65" s="1" customFormat="1" ht="16.5" customHeight="1">
      <c r="B162" s="201"/>
      <c r="C162" s="202" t="s">
        <v>305</v>
      </c>
      <c r="D162" s="202" t="s">
        <v>129</v>
      </c>
      <c r="E162" s="203" t="s">
        <v>306</v>
      </c>
      <c r="F162" s="204" t="s">
        <v>307</v>
      </c>
      <c r="G162" s="205" t="s">
        <v>132</v>
      </c>
      <c r="H162" s="206">
        <v>550</v>
      </c>
      <c r="I162" s="207"/>
      <c r="J162" s="208">
        <f>ROUND(I162*H162,2)</f>
        <v>0</v>
      </c>
      <c r="K162" s="204" t="s">
        <v>133</v>
      </c>
      <c r="L162" s="46"/>
      <c r="M162" s="209" t="s">
        <v>5</v>
      </c>
      <c r="N162" s="210" t="s">
        <v>48</v>
      </c>
      <c r="O162" s="47"/>
      <c r="P162" s="211">
        <f>O162*H162</f>
        <v>0</v>
      </c>
      <c r="Q162" s="211">
        <v>0</v>
      </c>
      <c r="R162" s="211">
        <f>Q162*H162</f>
        <v>0</v>
      </c>
      <c r="S162" s="211">
        <v>0</v>
      </c>
      <c r="T162" s="212">
        <f>S162*H162</f>
        <v>0</v>
      </c>
      <c r="AR162" s="23" t="s">
        <v>184</v>
      </c>
      <c r="AT162" s="23" t="s">
        <v>129</v>
      </c>
      <c r="AU162" s="23" t="s">
        <v>135</v>
      </c>
      <c r="AY162" s="23" t="s">
        <v>126</v>
      </c>
      <c r="BE162" s="213">
        <f>IF(N162="základní",J162,0)</f>
        <v>0</v>
      </c>
      <c r="BF162" s="213">
        <f>IF(N162="snížená",J162,0)</f>
        <v>0</v>
      </c>
      <c r="BG162" s="213">
        <f>IF(N162="zákl. přenesená",J162,0)</f>
        <v>0</v>
      </c>
      <c r="BH162" s="213">
        <f>IF(N162="sníž. přenesená",J162,0)</f>
        <v>0</v>
      </c>
      <c r="BI162" s="213">
        <f>IF(N162="nulová",J162,0)</f>
        <v>0</v>
      </c>
      <c r="BJ162" s="23" t="s">
        <v>135</v>
      </c>
      <c r="BK162" s="213">
        <f>ROUND(I162*H162,2)</f>
        <v>0</v>
      </c>
      <c r="BL162" s="23" t="s">
        <v>184</v>
      </c>
      <c r="BM162" s="23" t="s">
        <v>308</v>
      </c>
    </row>
    <row r="163" spans="2:65" s="1" customFormat="1" ht="25.5" customHeight="1">
      <c r="B163" s="201"/>
      <c r="C163" s="202" t="s">
        <v>309</v>
      </c>
      <c r="D163" s="202" t="s">
        <v>129</v>
      </c>
      <c r="E163" s="203" t="s">
        <v>310</v>
      </c>
      <c r="F163" s="204" t="s">
        <v>311</v>
      </c>
      <c r="G163" s="205" t="s">
        <v>219</v>
      </c>
      <c r="H163" s="206">
        <v>80</v>
      </c>
      <c r="I163" s="207"/>
      <c r="J163" s="208">
        <f>ROUND(I163*H163,2)</f>
        <v>0</v>
      </c>
      <c r="K163" s="204" t="s">
        <v>133</v>
      </c>
      <c r="L163" s="46"/>
      <c r="M163" s="209" t="s">
        <v>5</v>
      </c>
      <c r="N163" s="210" t="s">
        <v>48</v>
      </c>
      <c r="O163" s="47"/>
      <c r="P163" s="211">
        <f>O163*H163</f>
        <v>0</v>
      </c>
      <c r="Q163" s="211">
        <v>0</v>
      </c>
      <c r="R163" s="211">
        <f>Q163*H163</f>
        <v>0</v>
      </c>
      <c r="S163" s="211">
        <v>0.01147</v>
      </c>
      <c r="T163" s="212">
        <f>S163*H163</f>
        <v>0.9176</v>
      </c>
      <c r="AR163" s="23" t="s">
        <v>184</v>
      </c>
      <c r="AT163" s="23" t="s">
        <v>129</v>
      </c>
      <c r="AU163" s="23" t="s">
        <v>135</v>
      </c>
      <c r="AY163" s="23" t="s">
        <v>126</v>
      </c>
      <c r="BE163" s="213">
        <f>IF(N163="základní",J163,0)</f>
        <v>0</v>
      </c>
      <c r="BF163" s="213">
        <f>IF(N163="snížená",J163,0)</f>
        <v>0</v>
      </c>
      <c r="BG163" s="213">
        <f>IF(N163="zákl. přenesená",J163,0)</f>
        <v>0</v>
      </c>
      <c r="BH163" s="213">
        <f>IF(N163="sníž. přenesená",J163,0)</f>
        <v>0</v>
      </c>
      <c r="BI163" s="213">
        <f>IF(N163="nulová",J163,0)</f>
        <v>0</v>
      </c>
      <c r="BJ163" s="23" t="s">
        <v>135</v>
      </c>
      <c r="BK163" s="213">
        <f>ROUND(I163*H163,2)</f>
        <v>0</v>
      </c>
      <c r="BL163" s="23" t="s">
        <v>184</v>
      </c>
      <c r="BM163" s="23" t="s">
        <v>312</v>
      </c>
    </row>
    <row r="164" spans="2:65" s="1" customFormat="1" ht="25.5" customHeight="1">
      <c r="B164" s="201"/>
      <c r="C164" s="202" t="s">
        <v>313</v>
      </c>
      <c r="D164" s="202" t="s">
        <v>129</v>
      </c>
      <c r="E164" s="203" t="s">
        <v>314</v>
      </c>
      <c r="F164" s="204" t="s">
        <v>315</v>
      </c>
      <c r="G164" s="205" t="s">
        <v>132</v>
      </c>
      <c r="H164" s="206">
        <v>550</v>
      </c>
      <c r="I164" s="207"/>
      <c r="J164" s="208">
        <f>ROUND(I164*H164,2)</f>
        <v>0</v>
      </c>
      <c r="K164" s="204" t="s">
        <v>133</v>
      </c>
      <c r="L164" s="46"/>
      <c r="M164" s="209" t="s">
        <v>5</v>
      </c>
      <c r="N164" s="210" t="s">
        <v>48</v>
      </c>
      <c r="O164" s="47"/>
      <c r="P164" s="211">
        <f>O164*H164</f>
        <v>0</v>
      </c>
      <c r="Q164" s="211">
        <v>0.04349</v>
      </c>
      <c r="R164" s="211">
        <f>Q164*H164</f>
        <v>23.9195</v>
      </c>
      <c r="S164" s="211">
        <v>0</v>
      </c>
      <c r="T164" s="212">
        <f>S164*H164</f>
        <v>0</v>
      </c>
      <c r="AR164" s="23" t="s">
        <v>184</v>
      </c>
      <c r="AT164" s="23" t="s">
        <v>129</v>
      </c>
      <c r="AU164" s="23" t="s">
        <v>135</v>
      </c>
      <c r="AY164" s="23" t="s">
        <v>126</v>
      </c>
      <c r="BE164" s="213">
        <f>IF(N164="základní",J164,0)</f>
        <v>0</v>
      </c>
      <c r="BF164" s="213">
        <f>IF(N164="snížená",J164,0)</f>
        <v>0</v>
      </c>
      <c r="BG164" s="213">
        <f>IF(N164="zákl. přenesená",J164,0)</f>
        <v>0</v>
      </c>
      <c r="BH164" s="213">
        <f>IF(N164="sníž. přenesená",J164,0)</f>
        <v>0</v>
      </c>
      <c r="BI164" s="213">
        <f>IF(N164="nulová",J164,0)</f>
        <v>0</v>
      </c>
      <c r="BJ164" s="23" t="s">
        <v>135</v>
      </c>
      <c r="BK164" s="213">
        <f>ROUND(I164*H164,2)</f>
        <v>0</v>
      </c>
      <c r="BL164" s="23" t="s">
        <v>184</v>
      </c>
      <c r="BM164" s="23" t="s">
        <v>316</v>
      </c>
    </row>
    <row r="165" spans="2:47" s="1" customFormat="1" ht="13.5">
      <c r="B165" s="46"/>
      <c r="D165" s="214" t="s">
        <v>137</v>
      </c>
      <c r="F165" s="215" t="s">
        <v>317</v>
      </c>
      <c r="I165" s="175"/>
      <c r="L165" s="46"/>
      <c r="M165" s="216"/>
      <c r="N165" s="47"/>
      <c r="O165" s="47"/>
      <c r="P165" s="47"/>
      <c r="Q165" s="47"/>
      <c r="R165" s="47"/>
      <c r="S165" s="47"/>
      <c r="T165" s="85"/>
      <c r="AT165" s="23" t="s">
        <v>137</v>
      </c>
      <c r="AU165" s="23" t="s">
        <v>135</v>
      </c>
    </row>
    <row r="166" spans="2:65" s="1" customFormat="1" ht="25.5" customHeight="1">
      <c r="B166" s="201"/>
      <c r="C166" s="202" t="s">
        <v>318</v>
      </c>
      <c r="D166" s="202" t="s">
        <v>129</v>
      </c>
      <c r="E166" s="203" t="s">
        <v>319</v>
      </c>
      <c r="F166" s="204" t="s">
        <v>320</v>
      </c>
      <c r="G166" s="205" t="s">
        <v>219</v>
      </c>
      <c r="H166" s="206">
        <v>82.5</v>
      </c>
      <c r="I166" s="207"/>
      <c r="J166" s="208">
        <f>ROUND(I166*H166,2)</f>
        <v>0</v>
      </c>
      <c r="K166" s="204" t="s">
        <v>133</v>
      </c>
      <c r="L166" s="46"/>
      <c r="M166" s="209" t="s">
        <v>5</v>
      </c>
      <c r="N166" s="210" t="s">
        <v>48</v>
      </c>
      <c r="O166" s="47"/>
      <c r="P166" s="211">
        <f>O166*H166</f>
        <v>0</v>
      </c>
      <c r="Q166" s="211">
        <v>0.0002</v>
      </c>
      <c r="R166" s="211">
        <f>Q166*H166</f>
        <v>0.0165</v>
      </c>
      <c r="S166" s="211">
        <v>0</v>
      </c>
      <c r="T166" s="212">
        <f>S166*H166</f>
        <v>0</v>
      </c>
      <c r="AR166" s="23" t="s">
        <v>184</v>
      </c>
      <c r="AT166" s="23" t="s">
        <v>129</v>
      </c>
      <c r="AU166" s="23" t="s">
        <v>135</v>
      </c>
      <c r="AY166" s="23" t="s">
        <v>126</v>
      </c>
      <c r="BE166" s="213">
        <f>IF(N166="základní",J166,0)</f>
        <v>0</v>
      </c>
      <c r="BF166" s="213">
        <f>IF(N166="snížená",J166,0)</f>
        <v>0</v>
      </c>
      <c r="BG166" s="213">
        <f>IF(N166="zákl. přenesená",J166,0)</f>
        <v>0</v>
      </c>
      <c r="BH166" s="213">
        <f>IF(N166="sníž. přenesená",J166,0)</f>
        <v>0</v>
      </c>
      <c r="BI166" s="213">
        <f>IF(N166="nulová",J166,0)</f>
        <v>0</v>
      </c>
      <c r="BJ166" s="23" t="s">
        <v>135</v>
      </c>
      <c r="BK166" s="213">
        <f>ROUND(I166*H166,2)</f>
        <v>0</v>
      </c>
      <c r="BL166" s="23" t="s">
        <v>184</v>
      </c>
      <c r="BM166" s="23" t="s">
        <v>321</v>
      </c>
    </row>
    <row r="167" spans="2:47" s="1" customFormat="1" ht="13.5">
      <c r="B167" s="46"/>
      <c r="D167" s="214" t="s">
        <v>137</v>
      </c>
      <c r="F167" s="215" t="s">
        <v>317</v>
      </c>
      <c r="I167" s="175"/>
      <c r="L167" s="46"/>
      <c r="M167" s="216"/>
      <c r="N167" s="47"/>
      <c r="O167" s="47"/>
      <c r="P167" s="47"/>
      <c r="Q167" s="47"/>
      <c r="R167" s="47"/>
      <c r="S167" s="47"/>
      <c r="T167" s="85"/>
      <c r="AT167" s="23" t="s">
        <v>137</v>
      </c>
      <c r="AU167" s="23" t="s">
        <v>135</v>
      </c>
    </row>
    <row r="168" spans="2:65" s="1" customFormat="1" ht="25.5" customHeight="1">
      <c r="B168" s="201"/>
      <c r="C168" s="202" t="s">
        <v>322</v>
      </c>
      <c r="D168" s="202" t="s">
        <v>129</v>
      </c>
      <c r="E168" s="203" t="s">
        <v>323</v>
      </c>
      <c r="F168" s="204" t="s">
        <v>324</v>
      </c>
      <c r="G168" s="205" t="s">
        <v>219</v>
      </c>
      <c r="H168" s="206">
        <v>30.5</v>
      </c>
      <c r="I168" s="207"/>
      <c r="J168" s="208">
        <f>ROUND(I168*H168,2)</f>
        <v>0</v>
      </c>
      <c r="K168" s="204" t="s">
        <v>133</v>
      </c>
      <c r="L168" s="46"/>
      <c r="M168" s="209" t="s">
        <v>5</v>
      </c>
      <c r="N168" s="210" t="s">
        <v>48</v>
      </c>
      <c r="O168" s="47"/>
      <c r="P168" s="211">
        <f>O168*H168</f>
        <v>0</v>
      </c>
      <c r="Q168" s="211">
        <v>0.01147</v>
      </c>
      <c r="R168" s="211">
        <f>Q168*H168</f>
        <v>0.34983499999999995</v>
      </c>
      <c r="S168" s="211">
        <v>0</v>
      </c>
      <c r="T168" s="212">
        <f>S168*H168</f>
        <v>0</v>
      </c>
      <c r="AR168" s="23" t="s">
        <v>184</v>
      </c>
      <c r="AT168" s="23" t="s">
        <v>129</v>
      </c>
      <c r="AU168" s="23" t="s">
        <v>135</v>
      </c>
      <c r="AY168" s="23" t="s">
        <v>126</v>
      </c>
      <c r="BE168" s="213">
        <f>IF(N168="základní",J168,0)</f>
        <v>0</v>
      </c>
      <c r="BF168" s="213">
        <f>IF(N168="snížená",J168,0)</f>
        <v>0</v>
      </c>
      <c r="BG168" s="213">
        <f>IF(N168="zákl. přenesená",J168,0)</f>
        <v>0</v>
      </c>
      <c r="BH168" s="213">
        <f>IF(N168="sníž. přenesená",J168,0)</f>
        <v>0</v>
      </c>
      <c r="BI168" s="213">
        <f>IF(N168="nulová",J168,0)</f>
        <v>0</v>
      </c>
      <c r="BJ168" s="23" t="s">
        <v>135</v>
      </c>
      <c r="BK168" s="213">
        <f>ROUND(I168*H168,2)</f>
        <v>0</v>
      </c>
      <c r="BL168" s="23" t="s">
        <v>184</v>
      </c>
      <c r="BM168" s="23" t="s">
        <v>325</v>
      </c>
    </row>
    <row r="169" spans="2:47" s="1" customFormat="1" ht="13.5">
      <c r="B169" s="46"/>
      <c r="D169" s="214" t="s">
        <v>137</v>
      </c>
      <c r="F169" s="215" t="s">
        <v>317</v>
      </c>
      <c r="I169" s="175"/>
      <c r="L169" s="46"/>
      <c r="M169" s="216"/>
      <c r="N169" s="47"/>
      <c r="O169" s="47"/>
      <c r="P169" s="47"/>
      <c r="Q169" s="47"/>
      <c r="R169" s="47"/>
      <c r="S169" s="47"/>
      <c r="T169" s="85"/>
      <c r="AT169" s="23" t="s">
        <v>137</v>
      </c>
      <c r="AU169" s="23" t="s">
        <v>135</v>
      </c>
    </row>
    <row r="170" spans="2:65" s="1" customFormat="1" ht="25.5" customHeight="1">
      <c r="B170" s="201"/>
      <c r="C170" s="202" t="s">
        <v>326</v>
      </c>
      <c r="D170" s="202" t="s">
        <v>129</v>
      </c>
      <c r="E170" s="203" t="s">
        <v>327</v>
      </c>
      <c r="F170" s="204" t="s">
        <v>328</v>
      </c>
      <c r="G170" s="205" t="s">
        <v>219</v>
      </c>
      <c r="H170" s="206">
        <v>49.5</v>
      </c>
      <c r="I170" s="207"/>
      <c r="J170" s="208">
        <f>ROUND(I170*H170,2)</f>
        <v>0</v>
      </c>
      <c r="K170" s="204" t="s">
        <v>133</v>
      </c>
      <c r="L170" s="46"/>
      <c r="M170" s="209" t="s">
        <v>5</v>
      </c>
      <c r="N170" s="210" t="s">
        <v>48</v>
      </c>
      <c r="O170" s="47"/>
      <c r="P170" s="211">
        <f>O170*H170</f>
        <v>0</v>
      </c>
      <c r="Q170" s="211">
        <v>0.01147</v>
      </c>
      <c r="R170" s="211">
        <f>Q170*H170</f>
        <v>0.567765</v>
      </c>
      <c r="S170" s="211">
        <v>0</v>
      </c>
      <c r="T170" s="212">
        <f>S170*H170</f>
        <v>0</v>
      </c>
      <c r="AR170" s="23" t="s">
        <v>184</v>
      </c>
      <c r="AT170" s="23" t="s">
        <v>129</v>
      </c>
      <c r="AU170" s="23" t="s">
        <v>135</v>
      </c>
      <c r="AY170" s="23" t="s">
        <v>126</v>
      </c>
      <c r="BE170" s="213">
        <f>IF(N170="základní",J170,0)</f>
        <v>0</v>
      </c>
      <c r="BF170" s="213">
        <f>IF(N170="snížená",J170,0)</f>
        <v>0</v>
      </c>
      <c r="BG170" s="213">
        <f>IF(N170="zákl. přenesená",J170,0)</f>
        <v>0</v>
      </c>
      <c r="BH170" s="213">
        <f>IF(N170="sníž. přenesená",J170,0)</f>
        <v>0</v>
      </c>
      <c r="BI170" s="213">
        <f>IF(N170="nulová",J170,0)</f>
        <v>0</v>
      </c>
      <c r="BJ170" s="23" t="s">
        <v>135</v>
      </c>
      <c r="BK170" s="213">
        <f>ROUND(I170*H170,2)</f>
        <v>0</v>
      </c>
      <c r="BL170" s="23" t="s">
        <v>184</v>
      </c>
      <c r="BM170" s="23" t="s">
        <v>329</v>
      </c>
    </row>
    <row r="171" spans="2:47" s="1" customFormat="1" ht="13.5">
      <c r="B171" s="46"/>
      <c r="D171" s="214" t="s">
        <v>137</v>
      </c>
      <c r="F171" s="215" t="s">
        <v>317</v>
      </c>
      <c r="I171" s="175"/>
      <c r="L171" s="46"/>
      <c r="M171" s="216"/>
      <c r="N171" s="47"/>
      <c r="O171" s="47"/>
      <c r="P171" s="47"/>
      <c r="Q171" s="47"/>
      <c r="R171" s="47"/>
      <c r="S171" s="47"/>
      <c r="T171" s="85"/>
      <c r="AT171" s="23" t="s">
        <v>137</v>
      </c>
      <c r="AU171" s="23" t="s">
        <v>135</v>
      </c>
    </row>
    <row r="172" spans="2:65" s="1" customFormat="1" ht="25.5" customHeight="1">
      <c r="B172" s="201"/>
      <c r="C172" s="202" t="s">
        <v>330</v>
      </c>
      <c r="D172" s="202" t="s">
        <v>129</v>
      </c>
      <c r="E172" s="203" t="s">
        <v>331</v>
      </c>
      <c r="F172" s="204" t="s">
        <v>332</v>
      </c>
      <c r="G172" s="205" t="s">
        <v>219</v>
      </c>
      <c r="H172" s="206">
        <v>17</v>
      </c>
      <c r="I172" s="207"/>
      <c r="J172" s="208">
        <f>ROUND(I172*H172,2)</f>
        <v>0</v>
      </c>
      <c r="K172" s="204" t="s">
        <v>133</v>
      </c>
      <c r="L172" s="46"/>
      <c r="M172" s="209" t="s">
        <v>5</v>
      </c>
      <c r="N172" s="210" t="s">
        <v>48</v>
      </c>
      <c r="O172" s="47"/>
      <c r="P172" s="211">
        <f>O172*H172</f>
        <v>0</v>
      </c>
      <c r="Q172" s="211">
        <v>4E-05</v>
      </c>
      <c r="R172" s="211">
        <f>Q172*H172</f>
        <v>0.00068</v>
      </c>
      <c r="S172" s="211">
        <v>0</v>
      </c>
      <c r="T172" s="212">
        <f>S172*H172</f>
        <v>0</v>
      </c>
      <c r="AR172" s="23" t="s">
        <v>184</v>
      </c>
      <c r="AT172" s="23" t="s">
        <v>129</v>
      </c>
      <c r="AU172" s="23" t="s">
        <v>135</v>
      </c>
      <c r="AY172" s="23" t="s">
        <v>126</v>
      </c>
      <c r="BE172" s="213">
        <f>IF(N172="základní",J172,0)</f>
        <v>0</v>
      </c>
      <c r="BF172" s="213">
        <f>IF(N172="snížená",J172,0)</f>
        <v>0</v>
      </c>
      <c r="BG172" s="213">
        <f>IF(N172="zákl. přenesená",J172,0)</f>
        <v>0</v>
      </c>
      <c r="BH172" s="213">
        <f>IF(N172="sníž. přenesená",J172,0)</f>
        <v>0</v>
      </c>
      <c r="BI172" s="213">
        <f>IF(N172="nulová",J172,0)</f>
        <v>0</v>
      </c>
      <c r="BJ172" s="23" t="s">
        <v>135</v>
      </c>
      <c r="BK172" s="213">
        <f>ROUND(I172*H172,2)</f>
        <v>0</v>
      </c>
      <c r="BL172" s="23" t="s">
        <v>184</v>
      </c>
      <c r="BM172" s="23" t="s">
        <v>333</v>
      </c>
    </row>
    <row r="173" spans="2:47" s="1" customFormat="1" ht="13.5">
      <c r="B173" s="46"/>
      <c r="D173" s="214" t="s">
        <v>137</v>
      </c>
      <c r="F173" s="215" t="s">
        <v>317</v>
      </c>
      <c r="I173" s="175"/>
      <c r="L173" s="46"/>
      <c r="M173" s="216"/>
      <c r="N173" s="47"/>
      <c r="O173" s="47"/>
      <c r="P173" s="47"/>
      <c r="Q173" s="47"/>
      <c r="R173" s="47"/>
      <c r="S173" s="47"/>
      <c r="T173" s="85"/>
      <c r="AT173" s="23" t="s">
        <v>137</v>
      </c>
      <c r="AU173" s="23" t="s">
        <v>135</v>
      </c>
    </row>
    <row r="174" spans="2:65" s="1" customFormat="1" ht="25.5" customHeight="1">
      <c r="B174" s="201"/>
      <c r="C174" s="202" t="s">
        <v>334</v>
      </c>
      <c r="D174" s="202" t="s">
        <v>129</v>
      </c>
      <c r="E174" s="203" t="s">
        <v>335</v>
      </c>
      <c r="F174" s="204" t="s">
        <v>336</v>
      </c>
      <c r="G174" s="205" t="s">
        <v>132</v>
      </c>
      <c r="H174" s="206">
        <v>375</v>
      </c>
      <c r="I174" s="207"/>
      <c r="J174" s="208">
        <f>ROUND(I174*H174,2)</f>
        <v>0</v>
      </c>
      <c r="K174" s="204" t="s">
        <v>133</v>
      </c>
      <c r="L174" s="46"/>
      <c r="M174" s="209" t="s">
        <v>5</v>
      </c>
      <c r="N174" s="210" t="s">
        <v>48</v>
      </c>
      <c r="O174" s="47"/>
      <c r="P174" s="211">
        <f>O174*H174</f>
        <v>0</v>
      </c>
      <c r="Q174" s="211">
        <v>4E-05</v>
      </c>
      <c r="R174" s="211">
        <f>Q174*H174</f>
        <v>0.015000000000000001</v>
      </c>
      <c r="S174" s="211">
        <v>0</v>
      </c>
      <c r="T174" s="212">
        <f>S174*H174</f>
        <v>0</v>
      </c>
      <c r="AR174" s="23" t="s">
        <v>184</v>
      </c>
      <c r="AT174" s="23" t="s">
        <v>129</v>
      </c>
      <c r="AU174" s="23" t="s">
        <v>135</v>
      </c>
      <c r="AY174" s="23" t="s">
        <v>126</v>
      </c>
      <c r="BE174" s="213">
        <f>IF(N174="základní",J174,0)</f>
        <v>0</v>
      </c>
      <c r="BF174" s="213">
        <f>IF(N174="snížená",J174,0)</f>
        <v>0</v>
      </c>
      <c r="BG174" s="213">
        <f>IF(N174="zákl. přenesená",J174,0)</f>
        <v>0</v>
      </c>
      <c r="BH174" s="213">
        <f>IF(N174="sníž. přenesená",J174,0)</f>
        <v>0</v>
      </c>
      <c r="BI174" s="213">
        <f>IF(N174="nulová",J174,0)</f>
        <v>0</v>
      </c>
      <c r="BJ174" s="23" t="s">
        <v>135</v>
      </c>
      <c r="BK174" s="213">
        <f>ROUND(I174*H174,2)</f>
        <v>0</v>
      </c>
      <c r="BL174" s="23" t="s">
        <v>184</v>
      </c>
      <c r="BM174" s="23" t="s">
        <v>337</v>
      </c>
    </row>
    <row r="175" spans="2:47" s="1" customFormat="1" ht="13.5">
      <c r="B175" s="46"/>
      <c r="D175" s="214" t="s">
        <v>137</v>
      </c>
      <c r="F175" s="215" t="s">
        <v>317</v>
      </c>
      <c r="I175" s="175"/>
      <c r="L175" s="46"/>
      <c r="M175" s="216"/>
      <c r="N175" s="47"/>
      <c r="O175" s="47"/>
      <c r="P175" s="47"/>
      <c r="Q175" s="47"/>
      <c r="R175" s="47"/>
      <c r="S175" s="47"/>
      <c r="T175" s="85"/>
      <c r="AT175" s="23" t="s">
        <v>137</v>
      </c>
      <c r="AU175" s="23" t="s">
        <v>135</v>
      </c>
    </row>
    <row r="176" spans="2:65" s="1" customFormat="1" ht="25.5" customHeight="1">
      <c r="B176" s="201"/>
      <c r="C176" s="202" t="s">
        <v>338</v>
      </c>
      <c r="D176" s="202" t="s">
        <v>129</v>
      </c>
      <c r="E176" s="203" t="s">
        <v>339</v>
      </c>
      <c r="F176" s="204" t="s">
        <v>340</v>
      </c>
      <c r="G176" s="205" t="s">
        <v>132</v>
      </c>
      <c r="H176" s="206">
        <v>175</v>
      </c>
      <c r="I176" s="207"/>
      <c r="J176" s="208">
        <f>ROUND(I176*H176,2)</f>
        <v>0</v>
      </c>
      <c r="K176" s="204" t="s">
        <v>133</v>
      </c>
      <c r="L176" s="46"/>
      <c r="M176" s="209" t="s">
        <v>5</v>
      </c>
      <c r="N176" s="210" t="s">
        <v>48</v>
      </c>
      <c r="O176" s="47"/>
      <c r="P176" s="211">
        <f>O176*H176</f>
        <v>0</v>
      </c>
      <c r="Q176" s="211">
        <v>0.00012</v>
      </c>
      <c r="R176" s="211">
        <f>Q176*H176</f>
        <v>0.021</v>
      </c>
      <c r="S176" s="211">
        <v>0</v>
      </c>
      <c r="T176" s="212">
        <f>S176*H176</f>
        <v>0</v>
      </c>
      <c r="AR176" s="23" t="s">
        <v>184</v>
      </c>
      <c r="AT176" s="23" t="s">
        <v>129</v>
      </c>
      <c r="AU176" s="23" t="s">
        <v>135</v>
      </c>
      <c r="AY176" s="23" t="s">
        <v>126</v>
      </c>
      <c r="BE176" s="213">
        <f>IF(N176="základní",J176,0)</f>
        <v>0</v>
      </c>
      <c r="BF176" s="213">
        <f>IF(N176="snížená",J176,0)</f>
        <v>0</v>
      </c>
      <c r="BG176" s="213">
        <f>IF(N176="zákl. přenesená",J176,0)</f>
        <v>0</v>
      </c>
      <c r="BH176" s="213">
        <f>IF(N176="sníž. přenesená",J176,0)</f>
        <v>0</v>
      </c>
      <c r="BI176" s="213">
        <f>IF(N176="nulová",J176,0)</f>
        <v>0</v>
      </c>
      <c r="BJ176" s="23" t="s">
        <v>135</v>
      </c>
      <c r="BK176" s="213">
        <f>ROUND(I176*H176,2)</f>
        <v>0</v>
      </c>
      <c r="BL176" s="23" t="s">
        <v>184</v>
      </c>
      <c r="BM176" s="23" t="s">
        <v>341</v>
      </c>
    </row>
    <row r="177" spans="2:47" s="1" customFormat="1" ht="13.5">
      <c r="B177" s="46"/>
      <c r="D177" s="214" t="s">
        <v>137</v>
      </c>
      <c r="F177" s="215" t="s">
        <v>317</v>
      </c>
      <c r="I177" s="175"/>
      <c r="L177" s="46"/>
      <c r="M177" s="216"/>
      <c r="N177" s="47"/>
      <c r="O177" s="47"/>
      <c r="P177" s="47"/>
      <c r="Q177" s="47"/>
      <c r="R177" s="47"/>
      <c r="S177" s="47"/>
      <c r="T177" s="85"/>
      <c r="AT177" s="23" t="s">
        <v>137</v>
      </c>
      <c r="AU177" s="23" t="s">
        <v>135</v>
      </c>
    </row>
    <row r="178" spans="2:65" s="1" customFormat="1" ht="25.5" customHeight="1">
      <c r="B178" s="201"/>
      <c r="C178" s="202" t="s">
        <v>342</v>
      </c>
      <c r="D178" s="202" t="s">
        <v>129</v>
      </c>
      <c r="E178" s="203" t="s">
        <v>343</v>
      </c>
      <c r="F178" s="204" t="s">
        <v>344</v>
      </c>
      <c r="G178" s="205" t="s">
        <v>132</v>
      </c>
      <c r="H178" s="206">
        <v>550</v>
      </c>
      <c r="I178" s="207"/>
      <c r="J178" s="208">
        <f>ROUND(I178*H178,2)</f>
        <v>0</v>
      </c>
      <c r="K178" s="204" t="s">
        <v>133</v>
      </c>
      <c r="L178" s="46"/>
      <c r="M178" s="209" t="s">
        <v>5</v>
      </c>
      <c r="N178" s="210" t="s">
        <v>48</v>
      </c>
      <c r="O178" s="47"/>
      <c r="P178" s="211">
        <f>O178*H178</f>
        <v>0</v>
      </c>
      <c r="Q178" s="211">
        <v>0</v>
      </c>
      <c r="R178" s="211">
        <f>Q178*H178</f>
        <v>0</v>
      </c>
      <c r="S178" s="211">
        <v>0</v>
      </c>
      <c r="T178" s="212">
        <f>S178*H178</f>
        <v>0</v>
      </c>
      <c r="AR178" s="23" t="s">
        <v>184</v>
      </c>
      <c r="AT178" s="23" t="s">
        <v>129</v>
      </c>
      <c r="AU178" s="23" t="s">
        <v>135</v>
      </c>
      <c r="AY178" s="23" t="s">
        <v>126</v>
      </c>
      <c r="BE178" s="213">
        <f>IF(N178="základní",J178,0)</f>
        <v>0</v>
      </c>
      <c r="BF178" s="213">
        <f>IF(N178="snížená",J178,0)</f>
        <v>0</v>
      </c>
      <c r="BG178" s="213">
        <f>IF(N178="zákl. přenesená",J178,0)</f>
        <v>0</v>
      </c>
      <c r="BH178" s="213">
        <f>IF(N178="sníž. přenesená",J178,0)</f>
        <v>0</v>
      </c>
      <c r="BI178" s="213">
        <f>IF(N178="nulová",J178,0)</f>
        <v>0</v>
      </c>
      <c r="BJ178" s="23" t="s">
        <v>135</v>
      </c>
      <c r="BK178" s="213">
        <f>ROUND(I178*H178,2)</f>
        <v>0</v>
      </c>
      <c r="BL178" s="23" t="s">
        <v>184</v>
      </c>
      <c r="BM178" s="23" t="s">
        <v>345</v>
      </c>
    </row>
    <row r="179" spans="2:47" s="1" customFormat="1" ht="13.5">
      <c r="B179" s="46"/>
      <c r="D179" s="214" t="s">
        <v>137</v>
      </c>
      <c r="F179" s="215" t="s">
        <v>346</v>
      </c>
      <c r="I179" s="175"/>
      <c r="L179" s="46"/>
      <c r="M179" s="216"/>
      <c r="N179" s="47"/>
      <c r="O179" s="47"/>
      <c r="P179" s="47"/>
      <c r="Q179" s="47"/>
      <c r="R179" s="47"/>
      <c r="S179" s="47"/>
      <c r="T179" s="85"/>
      <c r="AT179" s="23" t="s">
        <v>137</v>
      </c>
      <c r="AU179" s="23" t="s">
        <v>135</v>
      </c>
    </row>
    <row r="180" spans="2:65" s="1" customFormat="1" ht="25.5" customHeight="1">
      <c r="B180" s="201"/>
      <c r="C180" s="225" t="s">
        <v>347</v>
      </c>
      <c r="D180" s="225" t="s">
        <v>194</v>
      </c>
      <c r="E180" s="226" t="s">
        <v>348</v>
      </c>
      <c r="F180" s="227" t="s">
        <v>349</v>
      </c>
      <c r="G180" s="228" t="s">
        <v>132</v>
      </c>
      <c r="H180" s="229">
        <v>605</v>
      </c>
      <c r="I180" s="230"/>
      <c r="J180" s="231">
        <f>ROUND(I180*H180,2)</f>
        <v>0</v>
      </c>
      <c r="K180" s="227" t="s">
        <v>133</v>
      </c>
      <c r="L180" s="232"/>
      <c r="M180" s="233" t="s">
        <v>5</v>
      </c>
      <c r="N180" s="234" t="s">
        <v>48</v>
      </c>
      <c r="O180" s="47"/>
      <c r="P180" s="211">
        <f>O180*H180</f>
        <v>0</v>
      </c>
      <c r="Q180" s="211">
        <v>0.00022</v>
      </c>
      <c r="R180" s="211">
        <f>Q180*H180</f>
        <v>0.1331</v>
      </c>
      <c r="S180" s="211">
        <v>0</v>
      </c>
      <c r="T180" s="212">
        <f>S180*H180</f>
        <v>0</v>
      </c>
      <c r="AR180" s="23" t="s">
        <v>197</v>
      </c>
      <c r="AT180" s="23" t="s">
        <v>194</v>
      </c>
      <c r="AU180" s="23" t="s">
        <v>135</v>
      </c>
      <c r="AY180" s="23" t="s">
        <v>126</v>
      </c>
      <c r="BE180" s="213">
        <f>IF(N180="základní",J180,0)</f>
        <v>0</v>
      </c>
      <c r="BF180" s="213">
        <f>IF(N180="snížená",J180,0)</f>
        <v>0</v>
      </c>
      <c r="BG180" s="213">
        <f>IF(N180="zákl. přenesená",J180,0)</f>
        <v>0</v>
      </c>
      <c r="BH180" s="213">
        <f>IF(N180="sníž. přenesená",J180,0)</f>
        <v>0</v>
      </c>
      <c r="BI180" s="213">
        <f>IF(N180="nulová",J180,0)</f>
        <v>0</v>
      </c>
      <c r="BJ180" s="23" t="s">
        <v>135</v>
      </c>
      <c r="BK180" s="213">
        <f>ROUND(I180*H180,2)</f>
        <v>0</v>
      </c>
      <c r="BL180" s="23" t="s">
        <v>184</v>
      </c>
      <c r="BM180" s="23" t="s">
        <v>350</v>
      </c>
    </row>
    <row r="181" spans="2:51" s="11" customFormat="1" ht="13.5">
      <c r="B181" s="217"/>
      <c r="D181" s="214" t="s">
        <v>139</v>
      </c>
      <c r="F181" s="219" t="s">
        <v>351</v>
      </c>
      <c r="H181" s="220">
        <v>605</v>
      </c>
      <c r="I181" s="221"/>
      <c r="L181" s="217"/>
      <c r="M181" s="222"/>
      <c r="N181" s="223"/>
      <c r="O181" s="223"/>
      <c r="P181" s="223"/>
      <c r="Q181" s="223"/>
      <c r="R181" s="223"/>
      <c r="S181" s="223"/>
      <c r="T181" s="224"/>
      <c r="AT181" s="218" t="s">
        <v>139</v>
      </c>
      <c r="AU181" s="218" t="s">
        <v>135</v>
      </c>
      <c r="AV181" s="11" t="s">
        <v>135</v>
      </c>
      <c r="AW181" s="11" t="s">
        <v>6</v>
      </c>
      <c r="AX181" s="11" t="s">
        <v>83</v>
      </c>
      <c r="AY181" s="218" t="s">
        <v>126</v>
      </c>
    </row>
    <row r="182" spans="2:65" s="1" customFormat="1" ht="16.5" customHeight="1">
      <c r="B182" s="201"/>
      <c r="C182" s="202" t="s">
        <v>352</v>
      </c>
      <c r="D182" s="202" t="s">
        <v>129</v>
      </c>
      <c r="E182" s="203" t="s">
        <v>353</v>
      </c>
      <c r="F182" s="204" t="s">
        <v>354</v>
      </c>
      <c r="G182" s="205" t="s">
        <v>219</v>
      </c>
      <c r="H182" s="206">
        <v>80</v>
      </c>
      <c r="I182" s="207"/>
      <c r="J182" s="208">
        <f>ROUND(I182*H182,2)</f>
        <v>0</v>
      </c>
      <c r="K182" s="204" t="s">
        <v>133</v>
      </c>
      <c r="L182" s="46"/>
      <c r="M182" s="209" t="s">
        <v>5</v>
      </c>
      <c r="N182" s="210" t="s">
        <v>48</v>
      </c>
      <c r="O182" s="47"/>
      <c r="P182" s="211">
        <f>O182*H182</f>
        <v>0</v>
      </c>
      <c r="Q182" s="211">
        <v>0</v>
      </c>
      <c r="R182" s="211">
        <f>Q182*H182</f>
        <v>0</v>
      </c>
      <c r="S182" s="211">
        <v>0</v>
      </c>
      <c r="T182" s="212">
        <f>S182*H182</f>
        <v>0</v>
      </c>
      <c r="AR182" s="23" t="s">
        <v>184</v>
      </c>
      <c r="AT182" s="23" t="s">
        <v>129</v>
      </c>
      <c r="AU182" s="23" t="s">
        <v>135</v>
      </c>
      <c r="AY182" s="23" t="s">
        <v>126</v>
      </c>
      <c r="BE182" s="213">
        <f>IF(N182="základní",J182,0)</f>
        <v>0</v>
      </c>
      <c r="BF182" s="213">
        <f>IF(N182="snížená",J182,0)</f>
        <v>0</v>
      </c>
      <c r="BG182" s="213">
        <f>IF(N182="zákl. přenesená",J182,0)</f>
        <v>0</v>
      </c>
      <c r="BH182" s="213">
        <f>IF(N182="sníž. přenesená",J182,0)</f>
        <v>0</v>
      </c>
      <c r="BI182" s="213">
        <f>IF(N182="nulová",J182,0)</f>
        <v>0</v>
      </c>
      <c r="BJ182" s="23" t="s">
        <v>135</v>
      </c>
      <c r="BK182" s="213">
        <f>ROUND(I182*H182,2)</f>
        <v>0</v>
      </c>
      <c r="BL182" s="23" t="s">
        <v>184</v>
      </c>
      <c r="BM182" s="23" t="s">
        <v>355</v>
      </c>
    </row>
    <row r="183" spans="2:47" s="1" customFormat="1" ht="13.5">
      <c r="B183" s="46"/>
      <c r="D183" s="214" t="s">
        <v>137</v>
      </c>
      <c r="F183" s="215" t="s">
        <v>346</v>
      </c>
      <c r="I183" s="175"/>
      <c r="L183" s="46"/>
      <c r="M183" s="216"/>
      <c r="N183" s="47"/>
      <c r="O183" s="47"/>
      <c r="P183" s="47"/>
      <c r="Q183" s="47"/>
      <c r="R183" s="47"/>
      <c r="S183" s="47"/>
      <c r="T183" s="85"/>
      <c r="AT183" s="23" t="s">
        <v>137</v>
      </c>
      <c r="AU183" s="23" t="s">
        <v>135</v>
      </c>
    </row>
    <row r="184" spans="2:65" s="1" customFormat="1" ht="16.5" customHeight="1">
      <c r="B184" s="201"/>
      <c r="C184" s="202" t="s">
        <v>356</v>
      </c>
      <c r="D184" s="202" t="s">
        <v>129</v>
      </c>
      <c r="E184" s="203" t="s">
        <v>357</v>
      </c>
      <c r="F184" s="204" t="s">
        <v>358</v>
      </c>
      <c r="G184" s="205" t="s">
        <v>219</v>
      </c>
      <c r="H184" s="206">
        <v>17</v>
      </c>
      <c r="I184" s="207"/>
      <c r="J184" s="208">
        <f>ROUND(I184*H184,2)</f>
        <v>0</v>
      </c>
      <c r="K184" s="204" t="s">
        <v>133</v>
      </c>
      <c r="L184" s="46"/>
      <c r="M184" s="209" t="s">
        <v>5</v>
      </c>
      <c r="N184" s="210" t="s">
        <v>48</v>
      </c>
      <c r="O184" s="47"/>
      <c r="P184" s="211">
        <f>O184*H184</f>
        <v>0</v>
      </c>
      <c r="Q184" s="211">
        <v>0</v>
      </c>
      <c r="R184" s="211">
        <f>Q184*H184</f>
        <v>0</v>
      </c>
      <c r="S184" s="211">
        <v>0</v>
      </c>
      <c r="T184" s="212">
        <f>S184*H184</f>
        <v>0</v>
      </c>
      <c r="AR184" s="23" t="s">
        <v>184</v>
      </c>
      <c r="AT184" s="23" t="s">
        <v>129</v>
      </c>
      <c r="AU184" s="23" t="s">
        <v>135</v>
      </c>
      <c r="AY184" s="23" t="s">
        <v>126</v>
      </c>
      <c r="BE184" s="213">
        <f>IF(N184="základní",J184,0)</f>
        <v>0</v>
      </c>
      <c r="BF184" s="213">
        <f>IF(N184="snížená",J184,0)</f>
        <v>0</v>
      </c>
      <c r="BG184" s="213">
        <f>IF(N184="zákl. přenesená",J184,0)</f>
        <v>0</v>
      </c>
      <c r="BH184" s="213">
        <f>IF(N184="sníž. přenesená",J184,0)</f>
        <v>0</v>
      </c>
      <c r="BI184" s="213">
        <f>IF(N184="nulová",J184,0)</f>
        <v>0</v>
      </c>
      <c r="BJ184" s="23" t="s">
        <v>135</v>
      </c>
      <c r="BK184" s="213">
        <f>ROUND(I184*H184,2)</f>
        <v>0</v>
      </c>
      <c r="BL184" s="23" t="s">
        <v>184</v>
      </c>
      <c r="BM184" s="23" t="s">
        <v>359</v>
      </c>
    </row>
    <row r="185" spans="2:47" s="1" customFormat="1" ht="13.5">
      <c r="B185" s="46"/>
      <c r="D185" s="214" t="s">
        <v>137</v>
      </c>
      <c r="F185" s="215" t="s">
        <v>346</v>
      </c>
      <c r="I185" s="175"/>
      <c r="L185" s="46"/>
      <c r="M185" s="216"/>
      <c r="N185" s="47"/>
      <c r="O185" s="47"/>
      <c r="P185" s="47"/>
      <c r="Q185" s="47"/>
      <c r="R185" s="47"/>
      <c r="S185" s="47"/>
      <c r="T185" s="85"/>
      <c r="AT185" s="23" t="s">
        <v>137</v>
      </c>
      <c r="AU185" s="23" t="s">
        <v>135</v>
      </c>
    </row>
    <row r="186" spans="2:65" s="1" customFormat="1" ht="16.5" customHeight="1">
      <c r="B186" s="201"/>
      <c r="C186" s="202" t="s">
        <v>360</v>
      </c>
      <c r="D186" s="202" t="s">
        <v>129</v>
      </c>
      <c r="E186" s="203" t="s">
        <v>361</v>
      </c>
      <c r="F186" s="204" t="s">
        <v>362</v>
      </c>
      <c r="G186" s="205" t="s">
        <v>219</v>
      </c>
      <c r="H186" s="206">
        <v>82.5</v>
      </c>
      <c r="I186" s="207"/>
      <c r="J186" s="208">
        <f>ROUND(I186*H186,2)</f>
        <v>0</v>
      </c>
      <c r="K186" s="204" t="s">
        <v>133</v>
      </c>
      <c r="L186" s="46"/>
      <c r="M186" s="209" t="s">
        <v>5</v>
      </c>
      <c r="N186" s="210" t="s">
        <v>48</v>
      </c>
      <c r="O186" s="47"/>
      <c r="P186" s="211">
        <f>O186*H186</f>
        <v>0</v>
      </c>
      <c r="Q186" s="211">
        <v>0</v>
      </c>
      <c r="R186" s="211">
        <f>Q186*H186</f>
        <v>0</v>
      </c>
      <c r="S186" s="211">
        <v>0</v>
      </c>
      <c r="T186" s="212">
        <f>S186*H186</f>
        <v>0</v>
      </c>
      <c r="AR186" s="23" t="s">
        <v>184</v>
      </c>
      <c r="AT186" s="23" t="s">
        <v>129</v>
      </c>
      <c r="AU186" s="23" t="s">
        <v>135</v>
      </c>
      <c r="AY186" s="23" t="s">
        <v>126</v>
      </c>
      <c r="BE186" s="213">
        <f>IF(N186="základní",J186,0)</f>
        <v>0</v>
      </c>
      <c r="BF186" s="213">
        <f>IF(N186="snížená",J186,0)</f>
        <v>0</v>
      </c>
      <c r="BG186" s="213">
        <f>IF(N186="zákl. přenesená",J186,0)</f>
        <v>0</v>
      </c>
      <c r="BH186" s="213">
        <f>IF(N186="sníž. přenesená",J186,0)</f>
        <v>0</v>
      </c>
      <c r="BI186" s="213">
        <f>IF(N186="nulová",J186,0)</f>
        <v>0</v>
      </c>
      <c r="BJ186" s="23" t="s">
        <v>135</v>
      </c>
      <c r="BK186" s="213">
        <f>ROUND(I186*H186,2)</f>
        <v>0</v>
      </c>
      <c r="BL186" s="23" t="s">
        <v>184</v>
      </c>
      <c r="BM186" s="23" t="s">
        <v>363</v>
      </c>
    </row>
    <row r="187" spans="2:47" s="1" customFormat="1" ht="13.5">
      <c r="B187" s="46"/>
      <c r="D187" s="214" t="s">
        <v>137</v>
      </c>
      <c r="F187" s="215" t="s">
        <v>346</v>
      </c>
      <c r="I187" s="175"/>
      <c r="L187" s="46"/>
      <c r="M187" s="216"/>
      <c r="N187" s="47"/>
      <c r="O187" s="47"/>
      <c r="P187" s="47"/>
      <c r="Q187" s="47"/>
      <c r="R187" s="47"/>
      <c r="S187" s="47"/>
      <c r="T187" s="85"/>
      <c r="AT187" s="23" t="s">
        <v>137</v>
      </c>
      <c r="AU187" s="23" t="s">
        <v>135</v>
      </c>
    </row>
    <row r="188" spans="2:65" s="1" customFormat="1" ht="25.5" customHeight="1">
      <c r="B188" s="201"/>
      <c r="C188" s="202" t="s">
        <v>364</v>
      </c>
      <c r="D188" s="202" t="s">
        <v>129</v>
      </c>
      <c r="E188" s="203" t="s">
        <v>365</v>
      </c>
      <c r="F188" s="204" t="s">
        <v>366</v>
      </c>
      <c r="G188" s="205" t="s">
        <v>132</v>
      </c>
      <c r="H188" s="206">
        <v>550</v>
      </c>
      <c r="I188" s="207"/>
      <c r="J188" s="208">
        <f>ROUND(I188*H188,2)</f>
        <v>0</v>
      </c>
      <c r="K188" s="204" t="s">
        <v>133</v>
      </c>
      <c r="L188" s="46"/>
      <c r="M188" s="209" t="s">
        <v>5</v>
      </c>
      <c r="N188" s="210" t="s">
        <v>48</v>
      </c>
      <c r="O188" s="47"/>
      <c r="P188" s="211">
        <f>O188*H188</f>
        <v>0</v>
      </c>
      <c r="Q188" s="211">
        <v>0</v>
      </c>
      <c r="R188" s="211">
        <f>Q188*H188</f>
        <v>0</v>
      </c>
      <c r="S188" s="211">
        <v>0</v>
      </c>
      <c r="T188" s="212">
        <f>S188*H188</f>
        <v>0</v>
      </c>
      <c r="AR188" s="23" t="s">
        <v>184</v>
      </c>
      <c r="AT188" s="23" t="s">
        <v>129</v>
      </c>
      <c r="AU188" s="23" t="s">
        <v>135</v>
      </c>
      <c r="AY188" s="23" t="s">
        <v>126</v>
      </c>
      <c r="BE188" s="213">
        <f>IF(N188="základní",J188,0)</f>
        <v>0</v>
      </c>
      <c r="BF188" s="213">
        <f>IF(N188="snížená",J188,0)</f>
        <v>0</v>
      </c>
      <c r="BG188" s="213">
        <f>IF(N188="zákl. přenesená",J188,0)</f>
        <v>0</v>
      </c>
      <c r="BH188" s="213">
        <f>IF(N188="sníž. přenesená",J188,0)</f>
        <v>0</v>
      </c>
      <c r="BI188" s="213">
        <f>IF(N188="nulová",J188,0)</f>
        <v>0</v>
      </c>
      <c r="BJ188" s="23" t="s">
        <v>135</v>
      </c>
      <c r="BK188" s="213">
        <f>ROUND(I188*H188,2)</f>
        <v>0</v>
      </c>
      <c r="BL188" s="23" t="s">
        <v>184</v>
      </c>
      <c r="BM188" s="23" t="s">
        <v>367</v>
      </c>
    </row>
    <row r="189" spans="2:47" s="1" customFormat="1" ht="13.5">
      <c r="B189" s="46"/>
      <c r="D189" s="214" t="s">
        <v>137</v>
      </c>
      <c r="F189" s="215" t="s">
        <v>346</v>
      </c>
      <c r="I189" s="175"/>
      <c r="L189" s="46"/>
      <c r="M189" s="216"/>
      <c r="N189" s="47"/>
      <c r="O189" s="47"/>
      <c r="P189" s="47"/>
      <c r="Q189" s="47"/>
      <c r="R189" s="47"/>
      <c r="S189" s="47"/>
      <c r="T189" s="85"/>
      <c r="AT189" s="23" t="s">
        <v>137</v>
      </c>
      <c r="AU189" s="23" t="s">
        <v>135</v>
      </c>
    </row>
    <row r="190" spans="2:65" s="1" customFormat="1" ht="38.25" customHeight="1">
      <c r="B190" s="201"/>
      <c r="C190" s="202" t="s">
        <v>368</v>
      </c>
      <c r="D190" s="202" t="s">
        <v>129</v>
      </c>
      <c r="E190" s="203" t="s">
        <v>369</v>
      </c>
      <c r="F190" s="204" t="s">
        <v>370</v>
      </c>
      <c r="G190" s="205" t="s">
        <v>155</v>
      </c>
      <c r="H190" s="206">
        <v>25.023</v>
      </c>
      <c r="I190" s="207"/>
      <c r="J190" s="208">
        <f>ROUND(I190*H190,2)</f>
        <v>0</v>
      </c>
      <c r="K190" s="204" t="s">
        <v>133</v>
      </c>
      <c r="L190" s="46"/>
      <c r="M190" s="209" t="s">
        <v>5</v>
      </c>
      <c r="N190" s="210" t="s">
        <v>48</v>
      </c>
      <c r="O190" s="47"/>
      <c r="P190" s="211">
        <f>O190*H190</f>
        <v>0</v>
      </c>
      <c r="Q190" s="211">
        <v>0</v>
      </c>
      <c r="R190" s="211">
        <f>Q190*H190</f>
        <v>0</v>
      </c>
      <c r="S190" s="211">
        <v>0</v>
      </c>
      <c r="T190" s="212">
        <f>S190*H190</f>
        <v>0</v>
      </c>
      <c r="AR190" s="23" t="s">
        <v>184</v>
      </c>
      <c r="AT190" s="23" t="s">
        <v>129</v>
      </c>
      <c r="AU190" s="23" t="s">
        <v>135</v>
      </c>
      <c r="AY190" s="23" t="s">
        <v>126</v>
      </c>
      <c r="BE190" s="213">
        <f>IF(N190="základní",J190,0)</f>
        <v>0</v>
      </c>
      <c r="BF190" s="213">
        <f>IF(N190="snížená",J190,0)</f>
        <v>0</v>
      </c>
      <c r="BG190" s="213">
        <f>IF(N190="zákl. přenesená",J190,0)</f>
        <v>0</v>
      </c>
      <c r="BH190" s="213">
        <f>IF(N190="sníž. přenesená",J190,0)</f>
        <v>0</v>
      </c>
      <c r="BI190" s="213">
        <f>IF(N190="nulová",J190,0)</f>
        <v>0</v>
      </c>
      <c r="BJ190" s="23" t="s">
        <v>135</v>
      </c>
      <c r="BK190" s="213">
        <f>ROUND(I190*H190,2)</f>
        <v>0</v>
      </c>
      <c r="BL190" s="23" t="s">
        <v>184</v>
      </c>
      <c r="BM190" s="23" t="s">
        <v>371</v>
      </c>
    </row>
    <row r="191" spans="2:47" s="1" customFormat="1" ht="13.5">
      <c r="B191" s="46"/>
      <c r="D191" s="214" t="s">
        <v>137</v>
      </c>
      <c r="F191" s="215" t="s">
        <v>372</v>
      </c>
      <c r="I191" s="175"/>
      <c r="L191" s="46"/>
      <c r="M191" s="216"/>
      <c r="N191" s="47"/>
      <c r="O191" s="47"/>
      <c r="P191" s="47"/>
      <c r="Q191" s="47"/>
      <c r="R191" s="47"/>
      <c r="S191" s="47"/>
      <c r="T191" s="85"/>
      <c r="AT191" s="23" t="s">
        <v>137</v>
      </c>
      <c r="AU191" s="23" t="s">
        <v>135</v>
      </c>
    </row>
    <row r="192" spans="2:63" s="10" customFormat="1" ht="37.4" customHeight="1">
      <c r="B192" s="188"/>
      <c r="D192" s="189" t="s">
        <v>75</v>
      </c>
      <c r="E192" s="190" t="s">
        <v>194</v>
      </c>
      <c r="F192" s="190" t="s">
        <v>373</v>
      </c>
      <c r="I192" s="191"/>
      <c r="J192" s="192">
        <f>BK192</f>
        <v>0</v>
      </c>
      <c r="L192" s="188"/>
      <c r="M192" s="193"/>
      <c r="N192" s="194"/>
      <c r="O192" s="194"/>
      <c r="P192" s="195">
        <f>P193</f>
        <v>0</v>
      </c>
      <c r="Q192" s="194"/>
      <c r="R192" s="195">
        <f>R193</f>
        <v>0</v>
      </c>
      <c r="S192" s="194"/>
      <c r="T192" s="196">
        <f>T193</f>
        <v>0</v>
      </c>
      <c r="AR192" s="189" t="s">
        <v>145</v>
      </c>
      <c r="AT192" s="197" t="s">
        <v>75</v>
      </c>
      <c r="AU192" s="197" t="s">
        <v>76</v>
      </c>
      <c r="AY192" s="189" t="s">
        <v>126</v>
      </c>
      <c r="BK192" s="198">
        <f>BK193</f>
        <v>0</v>
      </c>
    </row>
    <row r="193" spans="2:63" s="10" customFormat="1" ht="19.9" customHeight="1">
      <c r="B193" s="188"/>
      <c r="D193" s="189" t="s">
        <v>75</v>
      </c>
      <c r="E193" s="199" t="s">
        <v>374</v>
      </c>
      <c r="F193" s="199" t="s">
        <v>375</v>
      </c>
      <c r="I193" s="191"/>
      <c r="J193" s="200">
        <f>BK193</f>
        <v>0</v>
      </c>
      <c r="L193" s="188"/>
      <c r="M193" s="193"/>
      <c r="N193" s="194"/>
      <c r="O193" s="194"/>
      <c r="P193" s="195">
        <f>P194</f>
        <v>0</v>
      </c>
      <c r="Q193" s="194"/>
      <c r="R193" s="195">
        <f>R194</f>
        <v>0</v>
      </c>
      <c r="S193" s="194"/>
      <c r="T193" s="196">
        <f>T194</f>
        <v>0</v>
      </c>
      <c r="AR193" s="189" t="s">
        <v>145</v>
      </c>
      <c r="AT193" s="197" t="s">
        <v>75</v>
      </c>
      <c r="AU193" s="197" t="s">
        <v>83</v>
      </c>
      <c r="AY193" s="189" t="s">
        <v>126</v>
      </c>
      <c r="BK193" s="198">
        <f>BK194</f>
        <v>0</v>
      </c>
    </row>
    <row r="194" spans="2:65" s="1" customFormat="1" ht="16.5" customHeight="1">
      <c r="B194" s="201"/>
      <c r="C194" s="202" t="s">
        <v>376</v>
      </c>
      <c r="D194" s="202" t="s">
        <v>129</v>
      </c>
      <c r="E194" s="203" t="s">
        <v>377</v>
      </c>
      <c r="F194" s="204" t="s">
        <v>378</v>
      </c>
      <c r="G194" s="205" t="s">
        <v>379</v>
      </c>
      <c r="H194" s="206">
        <v>1</v>
      </c>
      <c r="I194" s="207"/>
      <c r="J194" s="208">
        <f>ROUND(I194*H194,2)</f>
        <v>0</v>
      </c>
      <c r="K194" s="204" t="s">
        <v>380</v>
      </c>
      <c r="L194" s="46"/>
      <c r="M194" s="209" t="s">
        <v>5</v>
      </c>
      <c r="N194" s="242" t="s">
        <v>48</v>
      </c>
      <c r="O194" s="243"/>
      <c r="P194" s="244">
        <f>O194*H194</f>
        <v>0</v>
      </c>
      <c r="Q194" s="244">
        <v>0</v>
      </c>
      <c r="R194" s="244">
        <f>Q194*H194</f>
        <v>0</v>
      </c>
      <c r="S194" s="244">
        <v>0</v>
      </c>
      <c r="T194" s="245">
        <f>S194*H194</f>
        <v>0</v>
      </c>
      <c r="AR194" s="23" t="s">
        <v>381</v>
      </c>
      <c r="AT194" s="23" t="s">
        <v>129</v>
      </c>
      <c r="AU194" s="23" t="s">
        <v>135</v>
      </c>
      <c r="AY194" s="23" t="s">
        <v>126</v>
      </c>
      <c r="BE194" s="213">
        <f>IF(N194="základní",J194,0)</f>
        <v>0</v>
      </c>
      <c r="BF194" s="213">
        <f>IF(N194="snížená",J194,0)</f>
        <v>0</v>
      </c>
      <c r="BG194" s="213">
        <f>IF(N194="zákl. přenesená",J194,0)</f>
        <v>0</v>
      </c>
      <c r="BH194" s="213">
        <f>IF(N194="sníž. přenesená",J194,0)</f>
        <v>0</v>
      </c>
      <c r="BI194" s="213">
        <f>IF(N194="nulová",J194,0)</f>
        <v>0</v>
      </c>
      <c r="BJ194" s="23" t="s">
        <v>135</v>
      </c>
      <c r="BK194" s="213">
        <f>ROUND(I194*H194,2)</f>
        <v>0</v>
      </c>
      <c r="BL194" s="23" t="s">
        <v>381</v>
      </c>
      <c r="BM194" s="23" t="s">
        <v>382</v>
      </c>
    </row>
    <row r="195" spans="2:12" s="1" customFormat="1" ht="6.95" customHeight="1">
      <c r="B195" s="67"/>
      <c r="C195" s="68"/>
      <c r="D195" s="68"/>
      <c r="E195" s="68"/>
      <c r="F195" s="68"/>
      <c r="G195" s="68"/>
      <c r="H195" s="68"/>
      <c r="I195" s="152"/>
      <c r="J195" s="68"/>
      <c r="K195" s="68"/>
      <c r="L195" s="46"/>
    </row>
  </sheetData>
  <autoFilter ref="C84:K194"/>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23"/>
      <c r="C1" s="123"/>
      <c r="D1" s="124" t="s">
        <v>1</v>
      </c>
      <c r="E1" s="123"/>
      <c r="F1" s="125" t="s">
        <v>88</v>
      </c>
      <c r="G1" s="125" t="s">
        <v>89</v>
      </c>
      <c r="H1" s="125"/>
      <c r="I1" s="126"/>
      <c r="J1" s="125" t="s">
        <v>90</v>
      </c>
      <c r="K1" s="124" t="s">
        <v>91</v>
      </c>
      <c r="L1" s="125" t="s">
        <v>92</v>
      </c>
      <c r="M1" s="125"/>
      <c r="N1" s="125"/>
      <c r="O1" s="125"/>
      <c r="P1" s="125"/>
      <c r="Q1" s="125"/>
      <c r="R1" s="125"/>
      <c r="S1" s="125"/>
      <c r="T1" s="125"/>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22" t="s">
        <v>8</v>
      </c>
      <c r="AT2" s="23" t="s">
        <v>87</v>
      </c>
    </row>
    <row r="3" spans="2:46" ht="6.95" customHeight="1">
      <c r="B3" s="24"/>
      <c r="C3" s="25"/>
      <c r="D3" s="25"/>
      <c r="E3" s="25"/>
      <c r="F3" s="25"/>
      <c r="G3" s="25"/>
      <c r="H3" s="25"/>
      <c r="I3" s="127"/>
      <c r="J3" s="25"/>
      <c r="K3" s="26"/>
      <c r="AT3" s="23" t="s">
        <v>83</v>
      </c>
    </row>
    <row r="4" spans="2:46" ht="36.95" customHeight="1">
      <c r="B4" s="27"/>
      <c r="C4" s="28"/>
      <c r="D4" s="29" t="s">
        <v>93</v>
      </c>
      <c r="E4" s="28"/>
      <c r="F4" s="28"/>
      <c r="G4" s="28"/>
      <c r="H4" s="28"/>
      <c r="I4" s="128"/>
      <c r="J4" s="28"/>
      <c r="K4" s="30"/>
      <c r="M4" s="31" t="s">
        <v>13</v>
      </c>
      <c r="AT4" s="23" t="s">
        <v>6</v>
      </c>
    </row>
    <row r="5" spans="2:11" ht="6.95" customHeight="1">
      <c r="B5" s="27"/>
      <c r="C5" s="28"/>
      <c r="D5" s="28"/>
      <c r="E5" s="28"/>
      <c r="F5" s="28"/>
      <c r="G5" s="28"/>
      <c r="H5" s="28"/>
      <c r="I5" s="128"/>
      <c r="J5" s="28"/>
      <c r="K5" s="30"/>
    </row>
    <row r="6" spans="2:11" ht="13.5">
      <c r="B6" s="27"/>
      <c r="C6" s="28"/>
      <c r="D6" s="39" t="s">
        <v>19</v>
      </c>
      <c r="E6" s="28"/>
      <c r="F6" s="28"/>
      <c r="G6" s="28"/>
      <c r="H6" s="28"/>
      <c r="I6" s="128"/>
      <c r="J6" s="28"/>
      <c r="K6" s="30"/>
    </row>
    <row r="7" spans="2:11" ht="16.5" customHeight="1">
      <c r="B7" s="27"/>
      <c r="C7" s="28"/>
      <c r="D7" s="28"/>
      <c r="E7" s="129" t="str">
        <f>'Rekapitulace stavby'!K6</f>
        <v>SÚ střešní konstrukce BD města Krnov,Hlavní náměstí č.p.90/22</v>
      </c>
      <c r="F7" s="39"/>
      <c r="G7" s="39"/>
      <c r="H7" s="39"/>
      <c r="I7" s="128"/>
      <c r="J7" s="28"/>
      <c r="K7" s="30"/>
    </row>
    <row r="8" spans="2:11" s="1" customFormat="1" ht="13.5">
      <c r="B8" s="46"/>
      <c r="C8" s="47"/>
      <c r="D8" s="39" t="s">
        <v>94</v>
      </c>
      <c r="E8" s="47"/>
      <c r="F8" s="47"/>
      <c r="G8" s="47"/>
      <c r="H8" s="47"/>
      <c r="I8" s="130"/>
      <c r="J8" s="47"/>
      <c r="K8" s="51"/>
    </row>
    <row r="9" spans="2:11" s="1" customFormat="1" ht="36.95" customHeight="1">
      <c r="B9" s="46"/>
      <c r="C9" s="47"/>
      <c r="D9" s="47"/>
      <c r="E9" s="131" t="s">
        <v>383</v>
      </c>
      <c r="F9" s="47"/>
      <c r="G9" s="47"/>
      <c r="H9" s="47"/>
      <c r="I9" s="130"/>
      <c r="J9" s="47"/>
      <c r="K9" s="51"/>
    </row>
    <row r="10" spans="2:11" s="1" customFormat="1" ht="13.5">
      <c r="B10" s="46"/>
      <c r="C10" s="47"/>
      <c r="D10" s="47"/>
      <c r="E10" s="47"/>
      <c r="F10" s="47"/>
      <c r="G10" s="47"/>
      <c r="H10" s="47"/>
      <c r="I10" s="130"/>
      <c r="J10" s="47"/>
      <c r="K10" s="51"/>
    </row>
    <row r="11" spans="2:11" s="1" customFormat="1" ht="14.4" customHeight="1">
      <c r="B11" s="46"/>
      <c r="C11" s="47"/>
      <c r="D11" s="39" t="s">
        <v>21</v>
      </c>
      <c r="E11" s="47"/>
      <c r="F11" s="34" t="s">
        <v>22</v>
      </c>
      <c r="G11" s="47"/>
      <c r="H11" s="47"/>
      <c r="I11" s="132" t="s">
        <v>23</v>
      </c>
      <c r="J11" s="34" t="s">
        <v>5</v>
      </c>
      <c r="K11" s="51"/>
    </row>
    <row r="12" spans="2:11" s="1" customFormat="1" ht="14.4" customHeight="1">
      <c r="B12" s="46"/>
      <c r="C12" s="47"/>
      <c r="D12" s="39" t="s">
        <v>24</v>
      </c>
      <c r="E12" s="47"/>
      <c r="F12" s="34" t="s">
        <v>25</v>
      </c>
      <c r="G12" s="47"/>
      <c r="H12" s="47"/>
      <c r="I12" s="132" t="s">
        <v>26</v>
      </c>
      <c r="J12" s="133" t="str">
        <f>'Rekapitulace stavby'!AN8</f>
        <v>10. 12. 2018</v>
      </c>
      <c r="K12" s="51"/>
    </row>
    <row r="13" spans="2:11" s="1" customFormat="1" ht="21.8" customHeight="1">
      <c r="B13" s="46"/>
      <c r="C13" s="47"/>
      <c r="D13" s="33" t="s">
        <v>28</v>
      </c>
      <c r="E13" s="47"/>
      <c r="F13" s="41" t="s">
        <v>29</v>
      </c>
      <c r="G13" s="47"/>
      <c r="H13" s="47"/>
      <c r="I13" s="130"/>
      <c r="J13" s="47"/>
      <c r="K13" s="51"/>
    </row>
    <row r="14" spans="2:11" s="1" customFormat="1" ht="14.4" customHeight="1">
      <c r="B14" s="46"/>
      <c r="C14" s="47"/>
      <c r="D14" s="39" t="s">
        <v>30</v>
      </c>
      <c r="E14" s="47"/>
      <c r="F14" s="47"/>
      <c r="G14" s="47"/>
      <c r="H14" s="47"/>
      <c r="I14" s="132" t="s">
        <v>31</v>
      </c>
      <c r="J14" s="34" t="s">
        <v>5</v>
      </c>
      <c r="K14" s="51"/>
    </row>
    <row r="15" spans="2:11" s="1" customFormat="1" ht="18" customHeight="1">
      <c r="B15" s="46"/>
      <c r="C15" s="47"/>
      <c r="D15" s="47"/>
      <c r="E15" s="34" t="s">
        <v>32</v>
      </c>
      <c r="F15" s="47"/>
      <c r="G15" s="47"/>
      <c r="H15" s="47"/>
      <c r="I15" s="132" t="s">
        <v>33</v>
      </c>
      <c r="J15" s="34" t="s">
        <v>5</v>
      </c>
      <c r="K15" s="51"/>
    </row>
    <row r="16" spans="2:11" s="1" customFormat="1" ht="6.95" customHeight="1">
      <c r="B16" s="46"/>
      <c r="C16" s="47"/>
      <c r="D16" s="47"/>
      <c r="E16" s="47"/>
      <c r="F16" s="47"/>
      <c r="G16" s="47"/>
      <c r="H16" s="47"/>
      <c r="I16" s="130"/>
      <c r="J16" s="47"/>
      <c r="K16" s="51"/>
    </row>
    <row r="17" spans="2:11" s="1" customFormat="1" ht="14.4" customHeight="1">
      <c r="B17" s="46"/>
      <c r="C17" s="47"/>
      <c r="D17" s="39" t="s">
        <v>34</v>
      </c>
      <c r="E17" s="47"/>
      <c r="F17" s="47"/>
      <c r="G17" s="47"/>
      <c r="H17" s="47"/>
      <c r="I17" s="132" t="s">
        <v>31</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32" t="s">
        <v>33</v>
      </c>
      <c r="J18" s="34" t="str">
        <f>IF('Rekapitulace stavby'!AN14="Vyplň údaj","",IF('Rekapitulace stavby'!AN14="","",'Rekapitulace stavby'!AN14))</f>
        <v/>
      </c>
      <c r="K18" s="51"/>
    </row>
    <row r="19" spans="2:11" s="1" customFormat="1" ht="6.95" customHeight="1">
      <c r="B19" s="46"/>
      <c r="C19" s="47"/>
      <c r="D19" s="47"/>
      <c r="E19" s="47"/>
      <c r="F19" s="47"/>
      <c r="G19" s="47"/>
      <c r="H19" s="47"/>
      <c r="I19" s="130"/>
      <c r="J19" s="47"/>
      <c r="K19" s="51"/>
    </row>
    <row r="20" spans="2:11" s="1" customFormat="1" ht="14.4" customHeight="1">
      <c r="B20" s="46"/>
      <c r="C20" s="47"/>
      <c r="D20" s="39" t="s">
        <v>36</v>
      </c>
      <c r="E20" s="47"/>
      <c r="F20" s="47"/>
      <c r="G20" s="47"/>
      <c r="H20" s="47"/>
      <c r="I20" s="132" t="s">
        <v>31</v>
      </c>
      <c r="J20" s="34" t="s">
        <v>37</v>
      </c>
      <c r="K20" s="51"/>
    </row>
    <row r="21" spans="2:11" s="1" customFormat="1" ht="18" customHeight="1">
      <c r="B21" s="46"/>
      <c r="C21" s="47"/>
      <c r="D21" s="47"/>
      <c r="E21" s="34" t="s">
        <v>38</v>
      </c>
      <c r="F21" s="47"/>
      <c r="G21" s="47"/>
      <c r="H21" s="47"/>
      <c r="I21" s="132" t="s">
        <v>33</v>
      </c>
      <c r="J21" s="34" t="s">
        <v>5</v>
      </c>
      <c r="K21" s="51"/>
    </row>
    <row r="22" spans="2:11" s="1" customFormat="1" ht="6.95" customHeight="1">
      <c r="B22" s="46"/>
      <c r="C22" s="47"/>
      <c r="D22" s="47"/>
      <c r="E22" s="47"/>
      <c r="F22" s="47"/>
      <c r="G22" s="47"/>
      <c r="H22" s="47"/>
      <c r="I22" s="130"/>
      <c r="J22" s="47"/>
      <c r="K22" s="51"/>
    </row>
    <row r="23" spans="2:11" s="1" customFormat="1" ht="14.4" customHeight="1">
      <c r="B23" s="46"/>
      <c r="C23" s="47"/>
      <c r="D23" s="39" t="s">
        <v>40</v>
      </c>
      <c r="E23" s="47"/>
      <c r="F23" s="47"/>
      <c r="G23" s="47"/>
      <c r="H23" s="47"/>
      <c r="I23" s="130"/>
      <c r="J23" s="47"/>
      <c r="K23" s="51"/>
    </row>
    <row r="24" spans="2:11" s="6" customFormat="1" ht="16.5" customHeight="1">
      <c r="B24" s="134"/>
      <c r="C24" s="135"/>
      <c r="D24" s="135"/>
      <c r="E24" s="44" t="s">
        <v>5</v>
      </c>
      <c r="F24" s="44"/>
      <c r="G24" s="44"/>
      <c r="H24" s="44"/>
      <c r="I24" s="136"/>
      <c r="J24" s="135"/>
      <c r="K24" s="137"/>
    </row>
    <row r="25" spans="2:11" s="1" customFormat="1" ht="6.95" customHeight="1">
      <c r="B25" s="46"/>
      <c r="C25" s="47"/>
      <c r="D25" s="47"/>
      <c r="E25" s="47"/>
      <c r="F25" s="47"/>
      <c r="G25" s="47"/>
      <c r="H25" s="47"/>
      <c r="I25" s="130"/>
      <c r="J25" s="47"/>
      <c r="K25" s="51"/>
    </row>
    <row r="26" spans="2:11" s="1" customFormat="1" ht="6.95" customHeight="1">
      <c r="B26" s="46"/>
      <c r="C26" s="47"/>
      <c r="D26" s="82"/>
      <c r="E26" s="82"/>
      <c r="F26" s="82"/>
      <c r="G26" s="82"/>
      <c r="H26" s="82"/>
      <c r="I26" s="138"/>
      <c r="J26" s="82"/>
      <c r="K26" s="139"/>
    </row>
    <row r="27" spans="2:11" s="1" customFormat="1" ht="25.4" customHeight="1">
      <c r="B27" s="46"/>
      <c r="C27" s="47"/>
      <c r="D27" s="140" t="s">
        <v>42</v>
      </c>
      <c r="E27" s="47"/>
      <c r="F27" s="47"/>
      <c r="G27" s="47"/>
      <c r="H27" s="47"/>
      <c r="I27" s="130"/>
      <c r="J27" s="141">
        <f>ROUND(J79,2)</f>
        <v>0</v>
      </c>
      <c r="K27" s="51"/>
    </row>
    <row r="28" spans="2:11" s="1" customFormat="1" ht="6.95" customHeight="1">
      <c r="B28" s="46"/>
      <c r="C28" s="47"/>
      <c r="D28" s="82"/>
      <c r="E28" s="82"/>
      <c r="F28" s="82"/>
      <c r="G28" s="82"/>
      <c r="H28" s="82"/>
      <c r="I28" s="138"/>
      <c r="J28" s="82"/>
      <c r="K28" s="139"/>
    </row>
    <row r="29" spans="2:11" s="1" customFormat="1" ht="14.4" customHeight="1">
      <c r="B29" s="46"/>
      <c r="C29" s="47"/>
      <c r="D29" s="47"/>
      <c r="E29" s="47"/>
      <c r="F29" s="52" t="s">
        <v>44</v>
      </c>
      <c r="G29" s="47"/>
      <c r="H29" s="47"/>
      <c r="I29" s="142" t="s">
        <v>43</v>
      </c>
      <c r="J29" s="52" t="s">
        <v>45</v>
      </c>
      <c r="K29" s="51"/>
    </row>
    <row r="30" spans="2:11" s="1" customFormat="1" ht="14.4" customHeight="1">
      <c r="B30" s="46"/>
      <c r="C30" s="47"/>
      <c r="D30" s="55" t="s">
        <v>46</v>
      </c>
      <c r="E30" s="55" t="s">
        <v>47</v>
      </c>
      <c r="F30" s="143">
        <f>ROUND(SUM(BE79:BE90),2)</f>
        <v>0</v>
      </c>
      <c r="G30" s="47"/>
      <c r="H30" s="47"/>
      <c r="I30" s="144">
        <v>0.21</v>
      </c>
      <c r="J30" s="143">
        <f>ROUND(ROUND((SUM(BE79:BE90)),2)*I30,2)</f>
        <v>0</v>
      </c>
      <c r="K30" s="51"/>
    </row>
    <row r="31" spans="2:11" s="1" customFormat="1" ht="14.4" customHeight="1">
      <c r="B31" s="46"/>
      <c r="C31" s="47"/>
      <c r="D31" s="47"/>
      <c r="E31" s="55" t="s">
        <v>48</v>
      </c>
      <c r="F31" s="143">
        <f>ROUND(SUM(BF79:BF90),2)</f>
        <v>0</v>
      </c>
      <c r="G31" s="47"/>
      <c r="H31" s="47"/>
      <c r="I31" s="144">
        <v>0.15</v>
      </c>
      <c r="J31" s="143">
        <f>ROUND(ROUND((SUM(BF79:BF90)),2)*I31,2)</f>
        <v>0</v>
      </c>
      <c r="K31" s="51"/>
    </row>
    <row r="32" spans="2:11" s="1" customFormat="1" ht="14.4" customHeight="1" hidden="1">
      <c r="B32" s="46"/>
      <c r="C32" s="47"/>
      <c r="D32" s="47"/>
      <c r="E32" s="55" t="s">
        <v>49</v>
      </c>
      <c r="F32" s="143">
        <f>ROUND(SUM(BG79:BG90),2)</f>
        <v>0</v>
      </c>
      <c r="G32" s="47"/>
      <c r="H32" s="47"/>
      <c r="I32" s="144">
        <v>0.21</v>
      </c>
      <c r="J32" s="143">
        <v>0</v>
      </c>
      <c r="K32" s="51"/>
    </row>
    <row r="33" spans="2:11" s="1" customFormat="1" ht="14.4" customHeight="1" hidden="1">
      <c r="B33" s="46"/>
      <c r="C33" s="47"/>
      <c r="D33" s="47"/>
      <c r="E33" s="55" t="s">
        <v>50</v>
      </c>
      <c r="F33" s="143">
        <f>ROUND(SUM(BH79:BH90),2)</f>
        <v>0</v>
      </c>
      <c r="G33" s="47"/>
      <c r="H33" s="47"/>
      <c r="I33" s="144">
        <v>0.15</v>
      </c>
      <c r="J33" s="143">
        <v>0</v>
      </c>
      <c r="K33" s="51"/>
    </row>
    <row r="34" spans="2:11" s="1" customFormat="1" ht="14.4" customHeight="1" hidden="1">
      <c r="B34" s="46"/>
      <c r="C34" s="47"/>
      <c r="D34" s="47"/>
      <c r="E34" s="55" t="s">
        <v>51</v>
      </c>
      <c r="F34" s="143">
        <f>ROUND(SUM(BI79:BI90),2)</f>
        <v>0</v>
      </c>
      <c r="G34" s="47"/>
      <c r="H34" s="47"/>
      <c r="I34" s="144">
        <v>0</v>
      </c>
      <c r="J34" s="143">
        <v>0</v>
      </c>
      <c r="K34" s="51"/>
    </row>
    <row r="35" spans="2:11" s="1" customFormat="1" ht="6.95" customHeight="1">
      <c r="B35" s="46"/>
      <c r="C35" s="47"/>
      <c r="D35" s="47"/>
      <c r="E35" s="47"/>
      <c r="F35" s="47"/>
      <c r="G35" s="47"/>
      <c r="H35" s="47"/>
      <c r="I35" s="130"/>
      <c r="J35" s="47"/>
      <c r="K35" s="51"/>
    </row>
    <row r="36" spans="2:11" s="1" customFormat="1" ht="25.4" customHeight="1">
      <c r="B36" s="46"/>
      <c r="C36" s="145"/>
      <c r="D36" s="146" t="s">
        <v>52</v>
      </c>
      <c r="E36" s="88"/>
      <c r="F36" s="88"/>
      <c r="G36" s="147" t="s">
        <v>53</v>
      </c>
      <c r="H36" s="148" t="s">
        <v>54</v>
      </c>
      <c r="I36" s="149"/>
      <c r="J36" s="150">
        <f>SUM(J27:J34)</f>
        <v>0</v>
      </c>
      <c r="K36" s="151"/>
    </row>
    <row r="37" spans="2:11" s="1" customFormat="1" ht="14.4" customHeight="1">
      <c r="B37" s="67"/>
      <c r="C37" s="68"/>
      <c r="D37" s="68"/>
      <c r="E37" s="68"/>
      <c r="F37" s="68"/>
      <c r="G37" s="68"/>
      <c r="H37" s="68"/>
      <c r="I37" s="152"/>
      <c r="J37" s="68"/>
      <c r="K37" s="69"/>
    </row>
    <row r="41" spans="2:11" s="1" customFormat="1" ht="6.95" customHeight="1">
      <c r="B41" s="70"/>
      <c r="C41" s="71"/>
      <c r="D41" s="71"/>
      <c r="E41" s="71"/>
      <c r="F41" s="71"/>
      <c r="G41" s="71"/>
      <c r="H41" s="71"/>
      <c r="I41" s="153"/>
      <c r="J41" s="71"/>
      <c r="K41" s="154"/>
    </row>
    <row r="42" spans="2:11" s="1" customFormat="1" ht="36.95" customHeight="1">
      <c r="B42" s="46"/>
      <c r="C42" s="29" t="s">
        <v>96</v>
      </c>
      <c r="D42" s="47"/>
      <c r="E42" s="47"/>
      <c r="F42" s="47"/>
      <c r="G42" s="47"/>
      <c r="H42" s="47"/>
      <c r="I42" s="130"/>
      <c r="J42" s="47"/>
      <c r="K42" s="51"/>
    </row>
    <row r="43" spans="2:11" s="1" customFormat="1" ht="6.95" customHeight="1">
      <c r="B43" s="46"/>
      <c r="C43" s="47"/>
      <c r="D43" s="47"/>
      <c r="E43" s="47"/>
      <c r="F43" s="47"/>
      <c r="G43" s="47"/>
      <c r="H43" s="47"/>
      <c r="I43" s="130"/>
      <c r="J43" s="47"/>
      <c r="K43" s="51"/>
    </row>
    <row r="44" spans="2:11" s="1" customFormat="1" ht="14.4" customHeight="1">
      <c r="B44" s="46"/>
      <c r="C44" s="39" t="s">
        <v>19</v>
      </c>
      <c r="D44" s="47"/>
      <c r="E44" s="47"/>
      <c r="F44" s="47"/>
      <c r="G44" s="47"/>
      <c r="H44" s="47"/>
      <c r="I44" s="130"/>
      <c r="J44" s="47"/>
      <c r="K44" s="51"/>
    </row>
    <row r="45" spans="2:11" s="1" customFormat="1" ht="16.5" customHeight="1">
      <c r="B45" s="46"/>
      <c r="C45" s="47"/>
      <c r="D45" s="47"/>
      <c r="E45" s="129" t="str">
        <f>E7</f>
        <v>SÚ střešní konstrukce BD města Krnov,Hlavní náměstí č.p.90/22</v>
      </c>
      <c r="F45" s="39"/>
      <c r="G45" s="39"/>
      <c r="H45" s="39"/>
      <c r="I45" s="130"/>
      <c r="J45" s="47"/>
      <c r="K45" s="51"/>
    </row>
    <row r="46" spans="2:11" s="1" customFormat="1" ht="14.4" customHeight="1">
      <c r="B46" s="46"/>
      <c r="C46" s="39" t="s">
        <v>94</v>
      </c>
      <c r="D46" s="47"/>
      <c r="E46" s="47"/>
      <c r="F46" s="47"/>
      <c r="G46" s="47"/>
      <c r="H46" s="47"/>
      <c r="I46" s="130"/>
      <c r="J46" s="47"/>
      <c r="K46" s="51"/>
    </row>
    <row r="47" spans="2:11" s="1" customFormat="1" ht="17.25" customHeight="1">
      <c r="B47" s="46"/>
      <c r="C47" s="47"/>
      <c r="D47" s="47"/>
      <c r="E47" s="131" t="str">
        <f>E9</f>
        <v>188062 - Vedlejší a ostatní náklady</v>
      </c>
      <c r="F47" s="47"/>
      <c r="G47" s="47"/>
      <c r="H47" s="47"/>
      <c r="I47" s="130"/>
      <c r="J47" s="47"/>
      <c r="K47" s="51"/>
    </row>
    <row r="48" spans="2:11" s="1" customFormat="1" ht="6.95" customHeight="1">
      <c r="B48" s="46"/>
      <c r="C48" s="47"/>
      <c r="D48" s="47"/>
      <c r="E48" s="47"/>
      <c r="F48" s="47"/>
      <c r="G48" s="47"/>
      <c r="H48" s="47"/>
      <c r="I48" s="130"/>
      <c r="J48" s="47"/>
      <c r="K48" s="51"/>
    </row>
    <row r="49" spans="2:11" s="1" customFormat="1" ht="18" customHeight="1">
      <c r="B49" s="46"/>
      <c r="C49" s="39" t="s">
        <v>24</v>
      </c>
      <c r="D49" s="47"/>
      <c r="E49" s="47"/>
      <c r="F49" s="34" t="str">
        <f>F12</f>
        <v>Krnov</v>
      </c>
      <c r="G49" s="47"/>
      <c r="H49" s="47"/>
      <c r="I49" s="132" t="s">
        <v>26</v>
      </c>
      <c r="J49" s="133" t="str">
        <f>IF(J12="","",J12)</f>
        <v>10. 12. 2018</v>
      </c>
      <c r="K49" s="51"/>
    </row>
    <row r="50" spans="2:11" s="1" customFormat="1" ht="6.95" customHeight="1">
      <c r="B50" s="46"/>
      <c r="C50" s="47"/>
      <c r="D50" s="47"/>
      <c r="E50" s="47"/>
      <c r="F50" s="47"/>
      <c r="G50" s="47"/>
      <c r="H50" s="47"/>
      <c r="I50" s="130"/>
      <c r="J50" s="47"/>
      <c r="K50" s="51"/>
    </row>
    <row r="51" spans="2:11" s="1" customFormat="1" ht="13.5">
      <c r="B51" s="46"/>
      <c r="C51" s="39" t="s">
        <v>30</v>
      </c>
      <c r="D51" s="47"/>
      <c r="E51" s="47"/>
      <c r="F51" s="34" t="str">
        <f>E15</f>
        <v>Město Krnov</v>
      </c>
      <c r="G51" s="47"/>
      <c r="H51" s="47"/>
      <c r="I51" s="132" t="s">
        <v>36</v>
      </c>
      <c r="J51" s="44" t="str">
        <f>E21</f>
        <v>CHCI-DŮM s.r.o.</v>
      </c>
      <c r="K51" s="51"/>
    </row>
    <row r="52" spans="2:11" s="1" customFormat="1" ht="14.4" customHeight="1">
      <c r="B52" s="46"/>
      <c r="C52" s="39" t="s">
        <v>34</v>
      </c>
      <c r="D52" s="47"/>
      <c r="E52" s="47"/>
      <c r="F52" s="34" t="str">
        <f>IF(E18="","",E18)</f>
        <v/>
      </c>
      <c r="G52" s="47"/>
      <c r="H52" s="47"/>
      <c r="I52" s="130"/>
      <c r="J52" s="155"/>
      <c r="K52" s="51"/>
    </row>
    <row r="53" spans="2:11" s="1" customFormat="1" ht="10.3" customHeight="1">
      <c r="B53" s="46"/>
      <c r="C53" s="47"/>
      <c r="D53" s="47"/>
      <c r="E53" s="47"/>
      <c r="F53" s="47"/>
      <c r="G53" s="47"/>
      <c r="H53" s="47"/>
      <c r="I53" s="130"/>
      <c r="J53" s="47"/>
      <c r="K53" s="51"/>
    </row>
    <row r="54" spans="2:11" s="1" customFormat="1" ht="29.25" customHeight="1">
      <c r="B54" s="46"/>
      <c r="C54" s="156" t="s">
        <v>97</v>
      </c>
      <c r="D54" s="145"/>
      <c r="E54" s="145"/>
      <c r="F54" s="145"/>
      <c r="G54" s="145"/>
      <c r="H54" s="145"/>
      <c r="I54" s="157"/>
      <c r="J54" s="158" t="s">
        <v>98</v>
      </c>
      <c r="K54" s="159"/>
    </row>
    <row r="55" spans="2:11" s="1" customFormat="1" ht="10.3" customHeight="1">
      <c r="B55" s="46"/>
      <c r="C55" s="47"/>
      <c r="D55" s="47"/>
      <c r="E55" s="47"/>
      <c r="F55" s="47"/>
      <c r="G55" s="47"/>
      <c r="H55" s="47"/>
      <c r="I55" s="130"/>
      <c r="J55" s="47"/>
      <c r="K55" s="51"/>
    </row>
    <row r="56" spans="2:47" s="1" customFormat="1" ht="29.25" customHeight="1">
      <c r="B56" s="46"/>
      <c r="C56" s="160" t="s">
        <v>99</v>
      </c>
      <c r="D56" s="47"/>
      <c r="E56" s="47"/>
      <c r="F56" s="47"/>
      <c r="G56" s="47"/>
      <c r="H56" s="47"/>
      <c r="I56" s="130"/>
      <c r="J56" s="141">
        <f>J79</f>
        <v>0</v>
      </c>
      <c r="K56" s="51"/>
      <c r="AU56" s="23" t="s">
        <v>100</v>
      </c>
    </row>
    <row r="57" spans="2:11" s="7" customFormat="1" ht="24.95" customHeight="1">
      <c r="B57" s="161"/>
      <c r="C57" s="162"/>
      <c r="D57" s="163" t="s">
        <v>384</v>
      </c>
      <c r="E57" s="164"/>
      <c r="F57" s="164"/>
      <c r="G57" s="164"/>
      <c r="H57" s="164"/>
      <c r="I57" s="165"/>
      <c r="J57" s="166">
        <f>J80</f>
        <v>0</v>
      </c>
      <c r="K57" s="167"/>
    </row>
    <row r="58" spans="2:11" s="8" customFormat="1" ht="19.9" customHeight="1">
      <c r="B58" s="168"/>
      <c r="C58" s="169"/>
      <c r="D58" s="170" t="s">
        <v>385</v>
      </c>
      <c r="E58" s="171"/>
      <c r="F58" s="171"/>
      <c r="G58" s="171"/>
      <c r="H58" s="171"/>
      <c r="I58" s="172"/>
      <c r="J58" s="173">
        <f>J81</f>
        <v>0</v>
      </c>
      <c r="K58" s="174"/>
    </row>
    <row r="59" spans="2:11" s="8" customFormat="1" ht="19.9" customHeight="1">
      <c r="B59" s="168"/>
      <c r="C59" s="169"/>
      <c r="D59" s="170" t="s">
        <v>386</v>
      </c>
      <c r="E59" s="171"/>
      <c r="F59" s="171"/>
      <c r="G59" s="171"/>
      <c r="H59" s="171"/>
      <c r="I59" s="172"/>
      <c r="J59" s="173">
        <f>J88</f>
        <v>0</v>
      </c>
      <c r="K59" s="174"/>
    </row>
    <row r="60" spans="2:11" s="1" customFormat="1" ht="21.8" customHeight="1">
      <c r="B60" s="46"/>
      <c r="C60" s="47"/>
      <c r="D60" s="47"/>
      <c r="E60" s="47"/>
      <c r="F60" s="47"/>
      <c r="G60" s="47"/>
      <c r="H60" s="47"/>
      <c r="I60" s="130"/>
      <c r="J60" s="47"/>
      <c r="K60" s="51"/>
    </row>
    <row r="61" spans="2:11" s="1" customFormat="1" ht="6.95" customHeight="1">
      <c r="B61" s="67"/>
      <c r="C61" s="68"/>
      <c r="D61" s="68"/>
      <c r="E61" s="68"/>
      <c r="F61" s="68"/>
      <c r="G61" s="68"/>
      <c r="H61" s="68"/>
      <c r="I61" s="152"/>
      <c r="J61" s="68"/>
      <c r="K61" s="69"/>
    </row>
    <row r="65" spans="2:12" s="1" customFormat="1" ht="6.95" customHeight="1">
      <c r="B65" s="70"/>
      <c r="C65" s="71"/>
      <c r="D65" s="71"/>
      <c r="E65" s="71"/>
      <c r="F65" s="71"/>
      <c r="G65" s="71"/>
      <c r="H65" s="71"/>
      <c r="I65" s="153"/>
      <c r="J65" s="71"/>
      <c r="K65" s="71"/>
      <c r="L65" s="46"/>
    </row>
    <row r="66" spans="2:12" s="1" customFormat="1" ht="36.95" customHeight="1">
      <c r="B66" s="46"/>
      <c r="C66" s="72" t="s">
        <v>110</v>
      </c>
      <c r="I66" s="175"/>
      <c r="L66" s="46"/>
    </row>
    <row r="67" spans="2:12" s="1" customFormat="1" ht="6.95" customHeight="1">
      <c r="B67" s="46"/>
      <c r="I67" s="175"/>
      <c r="L67" s="46"/>
    </row>
    <row r="68" spans="2:12" s="1" customFormat="1" ht="14.4" customHeight="1">
      <c r="B68" s="46"/>
      <c r="C68" s="74" t="s">
        <v>19</v>
      </c>
      <c r="I68" s="175"/>
      <c r="L68" s="46"/>
    </row>
    <row r="69" spans="2:12" s="1" customFormat="1" ht="16.5" customHeight="1">
      <c r="B69" s="46"/>
      <c r="E69" s="176" t="str">
        <f>E7</f>
        <v>SÚ střešní konstrukce BD města Krnov,Hlavní náměstí č.p.90/22</v>
      </c>
      <c r="F69" s="74"/>
      <c r="G69" s="74"/>
      <c r="H69" s="74"/>
      <c r="I69" s="175"/>
      <c r="L69" s="46"/>
    </row>
    <row r="70" spans="2:12" s="1" customFormat="1" ht="14.4" customHeight="1">
      <c r="B70" s="46"/>
      <c r="C70" s="74" t="s">
        <v>94</v>
      </c>
      <c r="I70" s="175"/>
      <c r="L70" s="46"/>
    </row>
    <row r="71" spans="2:12" s="1" customFormat="1" ht="17.25" customHeight="1">
      <c r="B71" s="46"/>
      <c r="E71" s="77" t="str">
        <f>E9</f>
        <v>188062 - Vedlejší a ostatní náklady</v>
      </c>
      <c r="F71" s="1"/>
      <c r="G71" s="1"/>
      <c r="H71" s="1"/>
      <c r="I71" s="175"/>
      <c r="L71" s="46"/>
    </row>
    <row r="72" spans="2:12" s="1" customFormat="1" ht="6.95" customHeight="1">
      <c r="B72" s="46"/>
      <c r="I72" s="175"/>
      <c r="L72" s="46"/>
    </row>
    <row r="73" spans="2:12" s="1" customFormat="1" ht="18" customHeight="1">
      <c r="B73" s="46"/>
      <c r="C73" s="74" t="s">
        <v>24</v>
      </c>
      <c r="F73" s="177" t="str">
        <f>F12</f>
        <v>Krnov</v>
      </c>
      <c r="I73" s="178" t="s">
        <v>26</v>
      </c>
      <c r="J73" s="79" t="str">
        <f>IF(J12="","",J12)</f>
        <v>10. 12. 2018</v>
      </c>
      <c r="L73" s="46"/>
    </row>
    <row r="74" spans="2:12" s="1" customFormat="1" ht="6.95" customHeight="1">
      <c r="B74" s="46"/>
      <c r="I74" s="175"/>
      <c r="L74" s="46"/>
    </row>
    <row r="75" spans="2:12" s="1" customFormat="1" ht="13.5">
      <c r="B75" s="46"/>
      <c r="C75" s="74" t="s">
        <v>30</v>
      </c>
      <c r="F75" s="177" t="str">
        <f>E15</f>
        <v>Město Krnov</v>
      </c>
      <c r="I75" s="178" t="s">
        <v>36</v>
      </c>
      <c r="J75" s="177" t="str">
        <f>E21</f>
        <v>CHCI-DŮM s.r.o.</v>
      </c>
      <c r="L75" s="46"/>
    </row>
    <row r="76" spans="2:12" s="1" customFormat="1" ht="14.4" customHeight="1">
      <c r="B76" s="46"/>
      <c r="C76" s="74" t="s">
        <v>34</v>
      </c>
      <c r="F76" s="177" t="str">
        <f>IF(E18="","",E18)</f>
        <v/>
      </c>
      <c r="I76" s="175"/>
      <c r="L76" s="46"/>
    </row>
    <row r="77" spans="2:12" s="1" customFormat="1" ht="10.3" customHeight="1">
      <c r="B77" s="46"/>
      <c r="I77" s="175"/>
      <c r="L77" s="46"/>
    </row>
    <row r="78" spans="2:20" s="9" customFormat="1" ht="29.25" customHeight="1">
      <c r="B78" s="179"/>
      <c r="C78" s="180" t="s">
        <v>111</v>
      </c>
      <c r="D78" s="181" t="s">
        <v>61</v>
      </c>
      <c r="E78" s="181" t="s">
        <v>57</v>
      </c>
      <c r="F78" s="181" t="s">
        <v>112</v>
      </c>
      <c r="G78" s="181" t="s">
        <v>113</v>
      </c>
      <c r="H78" s="181" t="s">
        <v>114</v>
      </c>
      <c r="I78" s="182" t="s">
        <v>115</v>
      </c>
      <c r="J78" s="181" t="s">
        <v>98</v>
      </c>
      <c r="K78" s="183" t="s">
        <v>116</v>
      </c>
      <c r="L78" s="179"/>
      <c r="M78" s="92" t="s">
        <v>117</v>
      </c>
      <c r="N78" s="93" t="s">
        <v>46</v>
      </c>
      <c r="O78" s="93" t="s">
        <v>118</v>
      </c>
      <c r="P78" s="93" t="s">
        <v>119</v>
      </c>
      <c r="Q78" s="93" t="s">
        <v>120</v>
      </c>
      <c r="R78" s="93" t="s">
        <v>121</v>
      </c>
      <c r="S78" s="93" t="s">
        <v>122</v>
      </c>
      <c r="T78" s="94" t="s">
        <v>123</v>
      </c>
    </row>
    <row r="79" spans="2:63" s="1" customFormat="1" ht="29.25" customHeight="1">
      <c r="B79" s="46"/>
      <c r="C79" s="96" t="s">
        <v>99</v>
      </c>
      <c r="I79" s="175"/>
      <c r="J79" s="184">
        <f>BK79</f>
        <v>0</v>
      </c>
      <c r="L79" s="46"/>
      <c r="M79" s="95"/>
      <c r="N79" s="82"/>
      <c r="O79" s="82"/>
      <c r="P79" s="185">
        <f>P80</f>
        <v>0</v>
      </c>
      <c r="Q79" s="82"/>
      <c r="R79" s="185">
        <f>R80</f>
        <v>0</v>
      </c>
      <c r="S79" s="82"/>
      <c r="T79" s="186">
        <f>T80</f>
        <v>0</v>
      </c>
      <c r="AT79" s="23" t="s">
        <v>75</v>
      </c>
      <c r="AU79" s="23" t="s">
        <v>100</v>
      </c>
      <c r="BK79" s="187">
        <f>BK80</f>
        <v>0</v>
      </c>
    </row>
    <row r="80" spans="2:63" s="10" customFormat="1" ht="37.4" customHeight="1">
      <c r="B80" s="188"/>
      <c r="D80" s="189" t="s">
        <v>75</v>
      </c>
      <c r="E80" s="190" t="s">
        <v>387</v>
      </c>
      <c r="F80" s="190" t="s">
        <v>388</v>
      </c>
      <c r="I80" s="191"/>
      <c r="J80" s="192">
        <f>BK80</f>
        <v>0</v>
      </c>
      <c r="L80" s="188"/>
      <c r="M80" s="193"/>
      <c r="N80" s="194"/>
      <c r="O80" s="194"/>
      <c r="P80" s="195">
        <f>P81+P88</f>
        <v>0</v>
      </c>
      <c r="Q80" s="194"/>
      <c r="R80" s="195">
        <f>R81+R88</f>
        <v>0</v>
      </c>
      <c r="S80" s="194"/>
      <c r="T80" s="196">
        <f>T81+T88</f>
        <v>0</v>
      </c>
      <c r="AR80" s="189" t="s">
        <v>158</v>
      </c>
      <c r="AT80" s="197" t="s">
        <v>75</v>
      </c>
      <c r="AU80" s="197" t="s">
        <v>76</v>
      </c>
      <c r="AY80" s="189" t="s">
        <v>126</v>
      </c>
      <c r="BK80" s="198">
        <f>BK81+BK88</f>
        <v>0</v>
      </c>
    </row>
    <row r="81" spans="2:63" s="10" customFormat="1" ht="19.9" customHeight="1">
      <c r="B81" s="188"/>
      <c r="D81" s="189" t="s">
        <v>75</v>
      </c>
      <c r="E81" s="199" t="s">
        <v>389</v>
      </c>
      <c r="F81" s="199" t="s">
        <v>390</v>
      </c>
      <c r="I81" s="191"/>
      <c r="J81" s="200">
        <f>BK81</f>
        <v>0</v>
      </c>
      <c r="L81" s="188"/>
      <c r="M81" s="193"/>
      <c r="N81" s="194"/>
      <c r="O81" s="194"/>
      <c r="P81" s="195">
        <f>SUM(P82:P87)</f>
        <v>0</v>
      </c>
      <c r="Q81" s="194"/>
      <c r="R81" s="195">
        <f>SUM(R82:R87)</f>
        <v>0</v>
      </c>
      <c r="S81" s="194"/>
      <c r="T81" s="196">
        <f>SUM(T82:T87)</f>
        <v>0</v>
      </c>
      <c r="AR81" s="189" t="s">
        <v>158</v>
      </c>
      <c r="AT81" s="197" t="s">
        <v>75</v>
      </c>
      <c r="AU81" s="197" t="s">
        <v>83</v>
      </c>
      <c r="AY81" s="189" t="s">
        <v>126</v>
      </c>
      <c r="BK81" s="198">
        <f>SUM(BK82:BK87)</f>
        <v>0</v>
      </c>
    </row>
    <row r="82" spans="2:65" s="1" customFormat="1" ht="16.5" customHeight="1">
      <c r="B82" s="201"/>
      <c r="C82" s="202" t="s">
        <v>83</v>
      </c>
      <c r="D82" s="202" t="s">
        <v>129</v>
      </c>
      <c r="E82" s="203" t="s">
        <v>391</v>
      </c>
      <c r="F82" s="204" t="s">
        <v>392</v>
      </c>
      <c r="G82" s="205" t="s">
        <v>379</v>
      </c>
      <c r="H82" s="206">
        <v>1</v>
      </c>
      <c r="I82" s="207"/>
      <c r="J82" s="208">
        <f>ROUND(I82*H82,2)</f>
        <v>0</v>
      </c>
      <c r="K82" s="204" t="s">
        <v>133</v>
      </c>
      <c r="L82" s="46"/>
      <c r="M82" s="209" t="s">
        <v>5</v>
      </c>
      <c r="N82" s="210" t="s">
        <v>48</v>
      </c>
      <c r="O82" s="47"/>
      <c r="P82" s="211">
        <f>O82*H82</f>
        <v>0</v>
      </c>
      <c r="Q82" s="211">
        <v>0</v>
      </c>
      <c r="R82" s="211">
        <f>Q82*H82</f>
        <v>0</v>
      </c>
      <c r="S82" s="211">
        <v>0</v>
      </c>
      <c r="T82" s="212">
        <f>S82*H82</f>
        <v>0</v>
      </c>
      <c r="AR82" s="23" t="s">
        <v>393</v>
      </c>
      <c r="AT82" s="23" t="s">
        <v>129</v>
      </c>
      <c r="AU82" s="23" t="s">
        <v>135</v>
      </c>
      <c r="AY82" s="23" t="s">
        <v>126</v>
      </c>
      <c r="BE82" s="213">
        <f>IF(N82="základní",J82,0)</f>
        <v>0</v>
      </c>
      <c r="BF82" s="213">
        <f>IF(N82="snížená",J82,0)</f>
        <v>0</v>
      </c>
      <c r="BG82" s="213">
        <f>IF(N82="zákl. přenesená",J82,0)</f>
        <v>0</v>
      </c>
      <c r="BH82" s="213">
        <f>IF(N82="sníž. přenesená",J82,0)</f>
        <v>0</v>
      </c>
      <c r="BI82" s="213">
        <f>IF(N82="nulová",J82,0)</f>
        <v>0</v>
      </c>
      <c r="BJ82" s="23" t="s">
        <v>135</v>
      </c>
      <c r="BK82" s="213">
        <f>ROUND(I82*H82,2)</f>
        <v>0</v>
      </c>
      <c r="BL82" s="23" t="s">
        <v>393</v>
      </c>
      <c r="BM82" s="23" t="s">
        <v>394</v>
      </c>
    </row>
    <row r="83" spans="2:65" s="1" customFormat="1" ht="16.5" customHeight="1">
      <c r="B83" s="201"/>
      <c r="C83" s="202" t="s">
        <v>135</v>
      </c>
      <c r="D83" s="202" t="s">
        <v>129</v>
      </c>
      <c r="E83" s="203" t="s">
        <v>395</v>
      </c>
      <c r="F83" s="204" t="s">
        <v>396</v>
      </c>
      <c r="G83" s="205" t="s">
        <v>379</v>
      </c>
      <c r="H83" s="206">
        <v>1</v>
      </c>
      <c r="I83" s="207"/>
      <c r="J83" s="208">
        <f>ROUND(I83*H83,2)</f>
        <v>0</v>
      </c>
      <c r="K83" s="204" t="s">
        <v>133</v>
      </c>
      <c r="L83" s="46"/>
      <c r="M83" s="209" t="s">
        <v>5</v>
      </c>
      <c r="N83" s="210" t="s">
        <v>48</v>
      </c>
      <c r="O83" s="47"/>
      <c r="P83" s="211">
        <f>O83*H83</f>
        <v>0</v>
      </c>
      <c r="Q83" s="211">
        <v>0</v>
      </c>
      <c r="R83" s="211">
        <f>Q83*H83</f>
        <v>0</v>
      </c>
      <c r="S83" s="211">
        <v>0</v>
      </c>
      <c r="T83" s="212">
        <f>S83*H83</f>
        <v>0</v>
      </c>
      <c r="AR83" s="23" t="s">
        <v>393</v>
      </c>
      <c r="AT83" s="23" t="s">
        <v>129</v>
      </c>
      <c r="AU83" s="23" t="s">
        <v>135</v>
      </c>
      <c r="AY83" s="23" t="s">
        <v>126</v>
      </c>
      <c r="BE83" s="213">
        <f>IF(N83="základní",J83,0)</f>
        <v>0</v>
      </c>
      <c r="BF83" s="213">
        <f>IF(N83="snížená",J83,0)</f>
        <v>0</v>
      </c>
      <c r="BG83" s="213">
        <f>IF(N83="zákl. přenesená",J83,0)</f>
        <v>0</v>
      </c>
      <c r="BH83" s="213">
        <f>IF(N83="sníž. přenesená",J83,0)</f>
        <v>0</v>
      </c>
      <c r="BI83" s="213">
        <f>IF(N83="nulová",J83,0)</f>
        <v>0</v>
      </c>
      <c r="BJ83" s="23" t="s">
        <v>135</v>
      </c>
      <c r="BK83" s="213">
        <f>ROUND(I83*H83,2)</f>
        <v>0</v>
      </c>
      <c r="BL83" s="23" t="s">
        <v>393</v>
      </c>
      <c r="BM83" s="23" t="s">
        <v>397</v>
      </c>
    </row>
    <row r="84" spans="2:65" s="1" customFormat="1" ht="16.5" customHeight="1">
      <c r="B84" s="201"/>
      <c r="C84" s="202" t="s">
        <v>145</v>
      </c>
      <c r="D84" s="202" t="s">
        <v>129</v>
      </c>
      <c r="E84" s="203" t="s">
        <v>398</v>
      </c>
      <c r="F84" s="204" t="s">
        <v>399</v>
      </c>
      <c r="G84" s="205" t="s">
        <v>379</v>
      </c>
      <c r="H84" s="206">
        <v>1</v>
      </c>
      <c r="I84" s="207"/>
      <c r="J84" s="208">
        <f>ROUND(I84*H84,2)</f>
        <v>0</v>
      </c>
      <c r="K84" s="204" t="s">
        <v>133</v>
      </c>
      <c r="L84" s="46"/>
      <c r="M84" s="209" t="s">
        <v>5</v>
      </c>
      <c r="N84" s="210" t="s">
        <v>48</v>
      </c>
      <c r="O84" s="47"/>
      <c r="P84" s="211">
        <f>O84*H84</f>
        <v>0</v>
      </c>
      <c r="Q84" s="211">
        <v>0</v>
      </c>
      <c r="R84" s="211">
        <f>Q84*H84</f>
        <v>0</v>
      </c>
      <c r="S84" s="211">
        <v>0</v>
      </c>
      <c r="T84" s="212">
        <f>S84*H84</f>
        <v>0</v>
      </c>
      <c r="AR84" s="23" t="s">
        <v>393</v>
      </c>
      <c r="AT84" s="23" t="s">
        <v>129</v>
      </c>
      <c r="AU84" s="23" t="s">
        <v>135</v>
      </c>
      <c r="AY84" s="23" t="s">
        <v>126</v>
      </c>
      <c r="BE84" s="213">
        <f>IF(N84="základní",J84,0)</f>
        <v>0</v>
      </c>
      <c r="BF84" s="213">
        <f>IF(N84="snížená",J84,0)</f>
        <v>0</v>
      </c>
      <c r="BG84" s="213">
        <f>IF(N84="zákl. přenesená",J84,0)</f>
        <v>0</v>
      </c>
      <c r="BH84" s="213">
        <f>IF(N84="sníž. přenesená",J84,0)</f>
        <v>0</v>
      </c>
      <c r="BI84" s="213">
        <f>IF(N84="nulová",J84,0)</f>
        <v>0</v>
      </c>
      <c r="BJ84" s="23" t="s">
        <v>135</v>
      </c>
      <c r="BK84" s="213">
        <f>ROUND(I84*H84,2)</f>
        <v>0</v>
      </c>
      <c r="BL84" s="23" t="s">
        <v>393</v>
      </c>
      <c r="BM84" s="23" t="s">
        <v>400</v>
      </c>
    </row>
    <row r="85" spans="2:65" s="1" customFormat="1" ht="16.5" customHeight="1">
      <c r="B85" s="201"/>
      <c r="C85" s="202" t="s">
        <v>134</v>
      </c>
      <c r="D85" s="202" t="s">
        <v>129</v>
      </c>
      <c r="E85" s="203" t="s">
        <v>401</v>
      </c>
      <c r="F85" s="204" t="s">
        <v>402</v>
      </c>
      <c r="G85" s="205" t="s">
        <v>379</v>
      </c>
      <c r="H85" s="206">
        <v>1</v>
      </c>
      <c r="I85" s="207"/>
      <c r="J85" s="208">
        <f>ROUND(I85*H85,2)</f>
        <v>0</v>
      </c>
      <c r="K85" s="204" t="s">
        <v>133</v>
      </c>
      <c r="L85" s="46"/>
      <c r="M85" s="209" t="s">
        <v>5</v>
      </c>
      <c r="N85" s="210" t="s">
        <v>48</v>
      </c>
      <c r="O85" s="47"/>
      <c r="P85" s="211">
        <f>O85*H85</f>
        <v>0</v>
      </c>
      <c r="Q85" s="211">
        <v>0</v>
      </c>
      <c r="R85" s="211">
        <f>Q85*H85</f>
        <v>0</v>
      </c>
      <c r="S85" s="211">
        <v>0</v>
      </c>
      <c r="T85" s="212">
        <f>S85*H85</f>
        <v>0</v>
      </c>
      <c r="AR85" s="23" t="s">
        <v>393</v>
      </c>
      <c r="AT85" s="23" t="s">
        <v>129</v>
      </c>
      <c r="AU85" s="23" t="s">
        <v>135</v>
      </c>
      <c r="AY85" s="23" t="s">
        <v>126</v>
      </c>
      <c r="BE85" s="213">
        <f>IF(N85="základní",J85,0)</f>
        <v>0</v>
      </c>
      <c r="BF85" s="213">
        <f>IF(N85="snížená",J85,0)</f>
        <v>0</v>
      </c>
      <c r="BG85" s="213">
        <f>IF(N85="zákl. přenesená",J85,0)</f>
        <v>0</v>
      </c>
      <c r="BH85" s="213">
        <f>IF(N85="sníž. přenesená",J85,0)</f>
        <v>0</v>
      </c>
      <c r="BI85" s="213">
        <f>IF(N85="nulová",J85,0)</f>
        <v>0</v>
      </c>
      <c r="BJ85" s="23" t="s">
        <v>135</v>
      </c>
      <c r="BK85" s="213">
        <f>ROUND(I85*H85,2)</f>
        <v>0</v>
      </c>
      <c r="BL85" s="23" t="s">
        <v>393</v>
      </c>
      <c r="BM85" s="23" t="s">
        <v>403</v>
      </c>
    </row>
    <row r="86" spans="2:65" s="1" customFormat="1" ht="16.5" customHeight="1">
      <c r="B86" s="201"/>
      <c r="C86" s="202" t="s">
        <v>158</v>
      </c>
      <c r="D86" s="202" t="s">
        <v>129</v>
      </c>
      <c r="E86" s="203" t="s">
        <v>404</v>
      </c>
      <c r="F86" s="204" t="s">
        <v>405</v>
      </c>
      <c r="G86" s="205" t="s">
        <v>379</v>
      </c>
      <c r="H86" s="206">
        <v>1</v>
      </c>
      <c r="I86" s="207"/>
      <c r="J86" s="208">
        <f>ROUND(I86*H86,2)</f>
        <v>0</v>
      </c>
      <c r="K86" s="204" t="s">
        <v>133</v>
      </c>
      <c r="L86" s="46"/>
      <c r="M86" s="209" t="s">
        <v>5</v>
      </c>
      <c r="N86" s="210" t="s">
        <v>48</v>
      </c>
      <c r="O86" s="47"/>
      <c r="P86" s="211">
        <f>O86*H86</f>
        <v>0</v>
      </c>
      <c r="Q86" s="211">
        <v>0</v>
      </c>
      <c r="R86" s="211">
        <f>Q86*H86</f>
        <v>0</v>
      </c>
      <c r="S86" s="211">
        <v>0</v>
      </c>
      <c r="T86" s="212">
        <f>S86*H86</f>
        <v>0</v>
      </c>
      <c r="AR86" s="23" t="s">
        <v>393</v>
      </c>
      <c r="AT86" s="23" t="s">
        <v>129</v>
      </c>
      <c r="AU86" s="23" t="s">
        <v>135</v>
      </c>
      <c r="AY86" s="23" t="s">
        <v>126</v>
      </c>
      <c r="BE86" s="213">
        <f>IF(N86="základní",J86,0)</f>
        <v>0</v>
      </c>
      <c r="BF86" s="213">
        <f>IF(N86="snížená",J86,0)</f>
        <v>0</v>
      </c>
      <c r="BG86" s="213">
        <f>IF(N86="zákl. přenesená",J86,0)</f>
        <v>0</v>
      </c>
      <c r="BH86" s="213">
        <f>IF(N86="sníž. přenesená",J86,0)</f>
        <v>0</v>
      </c>
      <c r="BI86" s="213">
        <f>IF(N86="nulová",J86,0)</f>
        <v>0</v>
      </c>
      <c r="BJ86" s="23" t="s">
        <v>135</v>
      </c>
      <c r="BK86" s="213">
        <f>ROUND(I86*H86,2)</f>
        <v>0</v>
      </c>
      <c r="BL86" s="23" t="s">
        <v>393</v>
      </c>
      <c r="BM86" s="23" t="s">
        <v>406</v>
      </c>
    </row>
    <row r="87" spans="2:65" s="1" customFormat="1" ht="16.5" customHeight="1">
      <c r="B87" s="201"/>
      <c r="C87" s="202" t="s">
        <v>163</v>
      </c>
      <c r="D87" s="202" t="s">
        <v>129</v>
      </c>
      <c r="E87" s="203" t="s">
        <v>407</v>
      </c>
      <c r="F87" s="204" t="s">
        <v>408</v>
      </c>
      <c r="G87" s="205" t="s">
        <v>379</v>
      </c>
      <c r="H87" s="206">
        <v>1</v>
      </c>
      <c r="I87" s="207"/>
      <c r="J87" s="208">
        <f>ROUND(I87*H87,2)</f>
        <v>0</v>
      </c>
      <c r="K87" s="204" t="s">
        <v>133</v>
      </c>
      <c r="L87" s="46"/>
      <c r="M87" s="209" t="s">
        <v>5</v>
      </c>
      <c r="N87" s="210" t="s">
        <v>48</v>
      </c>
      <c r="O87" s="47"/>
      <c r="P87" s="211">
        <f>O87*H87</f>
        <v>0</v>
      </c>
      <c r="Q87" s="211">
        <v>0</v>
      </c>
      <c r="R87" s="211">
        <f>Q87*H87</f>
        <v>0</v>
      </c>
      <c r="S87" s="211">
        <v>0</v>
      </c>
      <c r="T87" s="212">
        <f>S87*H87</f>
        <v>0</v>
      </c>
      <c r="AR87" s="23" t="s">
        <v>393</v>
      </c>
      <c r="AT87" s="23" t="s">
        <v>129</v>
      </c>
      <c r="AU87" s="23" t="s">
        <v>135</v>
      </c>
      <c r="AY87" s="23" t="s">
        <v>126</v>
      </c>
      <c r="BE87" s="213">
        <f>IF(N87="základní",J87,0)</f>
        <v>0</v>
      </c>
      <c r="BF87" s="213">
        <f>IF(N87="snížená",J87,0)</f>
        <v>0</v>
      </c>
      <c r="BG87" s="213">
        <f>IF(N87="zákl. přenesená",J87,0)</f>
        <v>0</v>
      </c>
      <c r="BH87" s="213">
        <f>IF(N87="sníž. přenesená",J87,0)</f>
        <v>0</v>
      </c>
      <c r="BI87" s="213">
        <f>IF(N87="nulová",J87,0)</f>
        <v>0</v>
      </c>
      <c r="BJ87" s="23" t="s">
        <v>135</v>
      </c>
      <c r="BK87" s="213">
        <f>ROUND(I87*H87,2)</f>
        <v>0</v>
      </c>
      <c r="BL87" s="23" t="s">
        <v>393</v>
      </c>
      <c r="BM87" s="23" t="s">
        <v>409</v>
      </c>
    </row>
    <row r="88" spans="2:63" s="10" customFormat="1" ht="29.85" customHeight="1">
      <c r="B88" s="188"/>
      <c r="D88" s="189" t="s">
        <v>75</v>
      </c>
      <c r="E88" s="199" t="s">
        <v>410</v>
      </c>
      <c r="F88" s="199" t="s">
        <v>411</v>
      </c>
      <c r="I88" s="191"/>
      <c r="J88" s="200">
        <f>BK88</f>
        <v>0</v>
      </c>
      <c r="L88" s="188"/>
      <c r="M88" s="193"/>
      <c r="N88" s="194"/>
      <c r="O88" s="194"/>
      <c r="P88" s="195">
        <f>SUM(P89:P90)</f>
        <v>0</v>
      </c>
      <c r="Q88" s="194"/>
      <c r="R88" s="195">
        <f>SUM(R89:R90)</f>
        <v>0</v>
      </c>
      <c r="S88" s="194"/>
      <c r="T88" s="196">
        <f>SUM(T89:T90)</f>
        <v>0</v>
      </c>
      <c r="AR88" s="189" t="s">
        <v>158</v>
      </c>
      <c r="AT88" s="197" t="s">
        <v>75</v>
      </c>
      <c r="AU88" s="197" t="s">
        <v>83</v>
      </c>
      <c r="AY88" s="189" t="s">
        <v>126</v>
      </c>
      <c r="BK88" s="198">
        <f>SUM(BK89:BK90)</f>
        <v>0</v>
      </c>
    </row>
    <row r="89" spans="2:65" s="1" customFormat="1" ht="16.5" customHeight="1">
      <c r="B89" s="201"/>
      <c r="C89" s="202" t="s">
        <v>168</v>
      </c>
      <c r="D89" s="202" t="s">
        <v>129</v>
      </c>
      <c r="E89" s="203" t="s">
        <v>412</v>
      </c>
      <c r="F89" s="204" t="s">
        <v>413</v>
      </c>
      <c r="G89" s="205" t="s">
        <v>379</v>
      </c>
      <c r="H89" s="206">
        <v>1</v>
      </c>
      <c r="I89" s="207"/>
      <c r="J89" s="208">
        <f>ROUND(I89*H89,2)</f>
        <v>0</v>
      </c>
      <c r="K89" s="204" t="s">
        <v>133</v>
      </c>
      <c r="L89" s="46"/>
      <c r="M89" s="209" t="s">
        <v>5</v>
      </c>
      <c r="N89" s="210" t="s">
        <v>48</v>
      </c>
      <c r="O89" s="47"/>
      <c r="P89" s="211">
        <f>O89*H89</f>
        <v>0</v>
      </c>
      <c r="Q89" s="211">
        <v>0</v>
      </c>
      <c r="R89" s="211">
        <f>Q89*H89</f>
        <v>0</v>
      </c>
      <c r="S89" s="211">
        <v>0</v>
      </c>
      <c r="T89" s="212">
        <f>S89*H89</f>
        <v>0</v>
      </c>
      <c r="AR89" s="23" t="s">
        <v>393</v>
      </c>
      <c r="AT89" s="23" t="s">
        <v>129</v>
      </c>
      <c r="AU89" s="23" t="s">
        <v>135</v>
      </c>
      <c r="AY89" s="23" t="s">
        <v>126</v>
      </c>
      <c r="BE89" s="213">
        <f>IF(N89="základní",J89,0)</f>
        <v>0</v>
      </c>
      <c r="BF89" s="213">
        <f>IF(N89="snížená",J89,0)</f>
        <v>0</v>
      </c>
      <c r="BG89" s="213">
        <f>IF(N89="zákl. přenesená",J89,0)</f>
        <v>0</v>
      </c>
      <c r="BH89" s="213">
        <f>IF(N89="sníž. přenesená",J89,0)</f>
        <v>0</v>
      </c>
      <c r="BI89" s="213">
        <f>IF(N89="nulová",J89,0)</f>
        <v>0</v>
      </c>
      <c r="BJ89" s="23" t="s">
        <v>135</v>
      </c>
      <c r="BK89" s="213">
        <f>ROUND(I89*H89,2)</f>
        <v>0</v>
      </c>
      <c r="BL89" s="23" t="s">
        <v>393</v>
      </c>
      <c r="BM89" s="23" t="s">
        <v>414</v>
      </c>
    </row>
    <row r="90" spans="2:65" s="1" customFormat="1" ht="16.5" customHeight="1">
      <c r="B90" s="201"/>
      <c r="C90" s="202" t="s">
        <v>173</v>
      </c>
      <c r="D90" s="202" t="s">
        <v>129</v>
      </c>
      <c r="E90" s="203" t="s">
        <v>415</v>
      </c>
      <c r="F90" s="204" t="s">
        <v>416</v>
      </c>
      <c r="G90" s="205" t="s">
        <v>379</v>
      </c>
      <c r="H90" s="206">
        <v>1</v>
      </c>
      <c r="I90" s="207"/>
      <c r="J90" s="208">
        <f>ROUND(I90*H90,2)</f>
        <v>0</v>
      </c>
      <c r="K90" s="204" t="s">
        <v>133</v>
      </c>
      <c r="L90" s="46"/>
      <c r="M90" s="209" t="s">
        <v>5</v>
      </c>
      <c r="N90" s="242" t="s">
        <v>48</v>
      </c>
      <c r="O90" s="243"/>
      <c r="P90" s="244">
        <f>O90*H90</f>
        <v>0</v>
      </c>
      <c r="Q90" s="244">
        <v>0</v>
      </c>
      <c r="R90" s="244">
        <f>Q90*H90</f>
        <v>0</v>
      </c>
      <c r="S90" s="244">
        <v>0</v>
      </c>
      <c r="T90" s="245">
        <f>S90*H90</f>
        <v>0</v>
      </c>
      <c r="AR90" s="23" t="s">
        <v>393</v>
      </c>
      <c r="AT90" s="23" t="s">
        <v>129</v>
      </c>
      <c r="AU90" s="23" t="s">
        <v>135</v>
      </c>
      <c r="AY90" s="23" t="s">
        <v>126</v>
      </c>
      <c r="BE90" s="213">
        <f>IF(N90="základní",J90,0)</f>
        <v>0</v>
      </c>
      <c r="BF90" s="213">
        <f>IF(N90="snížená",J90,0)</f>
        <v>0</v>
      </c>
      <c r="BG90" s="213">
        <f>IF(N90="zákl. přenesená",J90,0)</f>
        <v>0</v>
      </c>
      <c r="BH90" s="213">
        <f>IF(N90="sníž. přenesená",J90,0)</f>
        <v>0</v>
      </c>
      <c r="BI90" s="213">
        <f>IF(N90="nulová",J90,0)</f>
        <v>0</v>
      </c>
      <c r="BJ90" s="23" t="s">
        <v>135</v>
      </c>
      <c r="BK90" s="213">
        <f>ROUND(I90*H90,2)</f>
        <v>0</v>
      </c>
      <c r="BL90" s="23" t="s">
        <v>393</v>
      </c>
      <c r="BM90" s="23" t="s">
        <v>417</v>
      </c>
    </row>
    <row r="91" spans="2:12" s="1" customFormat="1" ht="6.95" customHeight="1">
      <c r="B91" s="67"/>
      <c r="C91" s="68"/>
      <c r="D91" s="68"/>
      <c r="E91" s="68"/>
      <c r="F91" s="68"/>
      <c r="G91" s="68"/>
      <c r="H91" s="68"/>
      <c r="I91" s="152"/>
      <c r="J91" s="68"/>
      <c r="K91" s="68"/>
      <c r="L91" s="46"/>
    </row>
  </sheetData>
  <autoFilter ref="C78:K90"/>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46" customWidth="1"/>
    <col min="2" max="2" width="1.66796875" style="246" customWidth="1"/>
    <col min="3" max="4" width="5" style="246" customWidth="1"/>
    <col min="5" max="5" width="11.66015625" style="246" customWidth="1"/>
    <col min="6" max="6" width="9.16015625" style="246" customWidth="1"/>
    <col min="7" max="7" width="5" style="246" customWidth="1"/>
    <col min="8" max="8" width="77.83203125" style="246" customWidth="1"/>
    <col min="9" max="10" width="20" style="246" customWidth="1"/>
    <col min="11" max="11" width="1.66796875" style="246" customWidth="1"/>
  </cols>
  <sheetData>
    <row r="1" ht="37.5" customHeight="1"/>
    <row r="2" spans="2:11" ht="7.5" customHeight="1">
      <c r="B2" s="247"/>
      <c r="C2" s="248"/>
      <c r="D2" s="248"/>
      <c r="E2" s="248"/>
      <c r="F2" s="248"/>
      <c r="G2" s="248"/>
      <c r="H2" s="248"/>
      <c r="I2" s="248"/>
      <c r="J2" s="248"/>
      <c r="K2" s="249"/>
    </row>
    <row r="3" spans="2:11" s="13" customFormat="1" ht="45" customHeight="1">
      <c r="B3" s="250"/>
      <c r="C3" s="251" t="s">
        <v>418</v>
      </c>
      <c r="D3" s="251"/>
      <c r="E3" s="251"/>
      <c r="F3" s="251"/>
      <c r="G3" s="251"/>
      <c r="H3" s="251"/>
      <c r="I3" s="251"/>
      <c r="J3" s="251"/>
      <c r="K3" s="252"/>
    </row>
    <row r="4" spans="2:11" ht="25.5" customHeight="1">
      <c r="B4" s="253"/>
      <c r="C4" s="254" t="s">
        <v>419</v>
      </c>
      <c r="D4" s="254"/>
      <c r="E4" s="254"/>
      <c r="F4" s="254"/>
      <c r="G4" s="254"/>
      <c r="H4" s="254"/>
      <c r="I4" s="254"/>
      <c r="J4" s="254"/>
      <c r="K4" s="255"/>
    </row>
    <row r="5" spans="2:11" ht="5.25" customHeight="1">
      <c r="B5" s="253"/>
      <c r="C5" s="256"/>
      <c r="D5" s="256"/>
      <c r="E5" s="256"/>
      <c r="F5" s="256"/>
      <c r="G5" s="256"/>
      <c r="H5" s="256"/>
      <c r="I5" s="256"/>
      <c r="J5" s="256"/>
      <c r="K5" s="255"/>
    </row>
    <row r="6" spans="2:11" ht="15" customHeight="1">
      <c r="B6" s="253"/>
      <c r="C6" s="257" t="s">
        <v>420</v>
      </c>
      <c r="D6" s="257"/>
      <c r="E6" s="257"/>
      <c r="F6" s="257"/>
      <c r="G6" s="257"/>
      <c r="H6" s="257"/>
      <c r="I6" s="257"/>
      <c r="J6" s="257"/>
      <c r="K6" s="255"/>
    </row>
    <row r="7" spans="2:11" ht="15" customHeight="1">
      <c r="B7" s="258"/>
      <c r="C7" s="257" t="s">
        <v>421</v>
      </c>
      <c r="D7" s="257"/>
      <c r="E7" s="257"/>
      <c r="F7" s="257"/>
      <c r="G7" s="257"/>
      <c r="H7" s="257"/>
      <c r="I7" s="257"/>
      <c r="J7" s="257"/>
      <c r="K7" s="255"/>
    </row>
    <row r="8" spans="2:11" ht="12.75" customHeight="1">
      <c r="B8" s="258"/>
      <c r="C8" s="257"/>
      <c r="D8" s="257"/>
      <c r="E8" s="257"/>
      <c r="F8" s="257"/>
      <c r="G8" s="257"/>
      <c r="H8" s="257"/>
      <c r="I8" s="257"/>
      <c r="J8" s="257"/>
      <c r="K8" s="255"/>
    </row>
    <row r="9" spans="2:11" ht="15" customHeight="1">
      <c r="B9" s="258"/>
      <c r="C9" s="257" t="s">
        <v>422</v>
      </c>
      <c r="D9" s="257"/>
      <c r="E9" s="257"/>
      <c r="F9" s="257"/>
      <c r="G9" s="257"/>
      <c r="H9" s="257"/>
      <c r="I9" s="257"/>
      <c r="J9" s="257"/>
      <c r="K9" s="255"/>
    </row>
    <row r="10" spans="2:11" ht="15" customHeight="1">
      <c r="B10" s="258"/>
      <c r="C10" s="257"/>
      <c r="D10" s="257" t="s">
        <v>423</v>
      </c>
      <c r="E10" s="257"/>
      <c r="F10" s="257"/>
      <c r="G10" s="257"/>
      <c r="H10" s="257"/>
      <c r="I10" s="257"/>
      <c r="J10" s="257"/>
      <c r="K10" s="255"/>
    </row>
    <row r="11" spans="2:11" ht="15" customHeight="1">
      <c r="B11" s="258"/>
      <c r="C11" s="259"/>
      <c r="D11" s="257" t="s">
        <v>424</v>
      </c>
      <c r="E11" s="257"/>
      <c r="F11" s="257"/>
      <c r="G11" s="257"/>
      <c r="H11" s="257"/>
      <c r="I11" s="257"/>
      <c r="J11" s="257"/>
      <c r="K11" s="255"/>
    </row>
    <row r="12" spans="2:11" ht="12.75" customHeight="1">
      <c r="B12" s="258"/>
      <c r="C12" s="259"/>
      <c r="D12" s="259"/>
      <c r="E12" s="259"/>
      <c r="F12" s="259"/>
      <c r="G12" s="259"/>
      <c r="H12" s="259"/>
      <c r="I12" s="259"/>
      <c r="J12" s="259"/>
      <c r="K12" s="255"/>
    </row>
    <row r="13" spans="2:11" ht="15" customHeight="1">
      <c r="B13" s="258"/>
      <c r="C13" s="259"/>
      <c r="D13" s="257" t="s">
        <v>425</v>
      </c>
      <c r="E13" s="257"/>
      <c r="F13" s="257"/>
      <c r="G13" s="257"/>
      <c r="H13" s="257"/>
      <c r="I13" s="257"/>
      <c r="J13" s="257"/>
      <c r="K13" s="255"/>
    </row>
    <row r="14" spans="2:11" ht="15" customHeight="1">
      <c r="B14" s="258"/>
      <c r="C14" s="259"/>
      <c r="D14" s="257" t="s">
        <v>426</v>
      </c>
      <c r="E14" s="257"/>
      <c r="F14" s="257"/>
      <c r="G14" s="257"/>
      <c r="H14" s="257"/>
      <c r="I14" s="257"/>
      <c r="J14" s="257"/>
      <c r="K14" s="255"/>
    </row>
    <row r="15" spans="2:11" ht="15" customHeight="1">
      <c r="B15" s="258"/>
      <c r="C15" s="259"/>
      <c r="D15" s="257" t="s">
        <v>427</v>
      </c>
      <c r="E15" s="257"/>
      <c r="F15" s="257"/>
      <c r="G15" s="257"/>
      <c r="H15" s="257"/>
      <c r="I15" s="257"/>
      <c r="J15" s="257"/>
      <c r="K15" s="255"/>
    </row>
    <row r="16" spans="2:11" ht="15" customHeight="1">
      <c r="B16" s="258"/>
      <c r="C16" s="259"/>
      <c r="D16" s="259"/>
      <c r="E16" s="260" t="s">
        <v>82</v>
      </c>
      <c r="F16" s="257" t="s">
        <v>428</v>
      </c>
      <c r="G16" s="257"/>
      <c r="H16" s="257"/>
      <c r="I16" s="257"/>
      <c r="J16" s="257"/>
      <c r="K16" s="255"/>
    </row>
    <row r="17" spans="2:11" ht="15" customHeight="1">
      <c r="B17" s="258"/>
      <c r="C17" s="259"/>
      <c r="D17" s="259"/>
      <c r="E17" s="260" t="s">
        <v>429</v>
      </c>
      <c r="F17" s="257" t="s">
        <v>430</v>
      </c>
      <c r="G17" s="257"/>
      <c r="H17" s="257"/>
      <c r="I17" s="257"/>
      <c r="J17" s="257"/>
      <c r="K17" s="255"/>
    </row>
    <row r="18" spans="2:11" ht="15" customHeight="1">
      <c r="B18" s="258"/>
      <c r="C18" s="259"/>
      <c r="D18" s="259"/>
      <c r="E18" s="260" t="s">
        <v>431</v>
      </c>
      <c r="F18" s="257" t="s">
        <v>432</v>
      </c>
      <c r="G18" s="257"/>
      <c r="H18" s="257"/>
      <c r="I18" s="257"/>
      <c r="J18" s="257"/>
      <c r="K18" s="255"/>
    </row>
    <row r="19" spans="2:11" ht="15" customHeight="1">
      <c r="B19" s="258"/>
      <c r="C19" s="259"/>
      <c r="D19" s="259"/>
      <c r="E19" s="260" t="s">
        <v>433</v>
      </c>
      <c r="F19" s="257" t="s">
        <v>86</v>
      </c>
      <c r="G19" s="257"/>
      <c r="H19" s="257"/>
      <c r="I19" s="257"/>
      <c r="J19" s="257"/>
      <c r="K19" s="255"/>
    </row>
    <row r="20" spans="2:11" ht="15" customHeight="1">
      <c r="B20" s="258"/>
      <c r="C20" s="259"/>
      <c r="D20" s="259"/>
      <c r="E20" s="260" t="s">
        <v>434</v>
      </c>
      <c r="F20" s="257" t="s">
        <v>435</v>
      </c>
      <c r="G20" s="257"/>
      <c r="H20" s="257"/>
      <c r="I20" s="257"/>
      <c r="J20" s="257"/>
      <c r="K20" s="255"/>
    </row>
    <row r="21" spans="2:11" ht="15" customHeight="1">
      <c r="B21" s="258"/>
      <c r="C21" s="259"/>
      <c r="D21" s="259"/>
      <c r="E21" s="260" t="s">
        <v>436</v>
      </c>
      <c r="F21" s="257" t="s">
        <v>437</v>
      </c>
      <c r="G21" s="257"/>
      <c r="H21" s="257"/>
      <c r="I21" s="257"/>
      <c r="J21" s="257"/>
      <c r="K21" s="255"/>
    </row>
    <row r="22" spans="2:11" ht="12.75" customHeight="1">
      <c r="B22" s="258"/>
      <c r="C22" s="259"/>
      <c r="D22" s="259"/>
      <c r="E22" s="259"/>
      <c r="F22" s="259"/>
      <c r="G22" s="259"/>
      <c r="H22" s="259"/>
      <c r="I22" s="259"/>
      <c r="J22" s="259"/>
      <c r="K22" s="255"/>
    </row>
    <row r="23" spans="2:11" ht="15" customHeight="1">
      <c r="B23" s="258"/>
      <c r="C23" s="257" t="s">
        <v>438</v>
      </c>
      <c r="D23" s="257"/>
      <c r="E23" s="257"/>
      <c r="F23" s="257"/>
      <c r="G23" s="257"/>
      <c r="H23" s="257"/>
      <c r="I23" s="257"/>
      <c r="J23" s="257"/>
      <c r="K23" s="255"/>
    </row>
    <row r="24" spans="2:11" ht="15" customHeight="1">
      <c r="B24" s="258"/>
      <c r="C24" s="257" t="s">
        <v>439</v>
      </c>
      <c r="D24" s="257"/>
      <c r="E24" s="257"/>
      <c r="F24" s="257"/>
      <c r="G24" s="257"/>
      <c r="H24" s="257"/>
      <c r="I24" s="257"/>
      <c r="J24" s="257"/>
      <c r="K24" s="255"/>
    </row>
    <row r="25" spans="2:11" ht="15" customHeight="1">
      <c r="B25" s="258"/>
      <c r="C25" s="257"/>
      <c r="D25" s="257" t="s">
        <v>440</v>
      </c>
      <c r="E25" s="257"/>
      <c r="F25" s="257"/>
      <c r="G25" s="257"/>
      <c r="H25" s="257"/>
      <c r="I25" s="257"/>
      <c r="J25" s="257"/>
      <c r="K25" s="255"/>
    </row>
    <row r="26" spans="2:11" ht="15" customHeight="1">
      <c r="B26" s="258"/>
      <c r="C26" s="259"/>
      <c r="D26" s="257" t="s">
        <v>441</v>
      </c>
      <c r="E26" s="257"/>
      <c r="F26" s="257"/>
      <c r="G26" s="257"/>
      <c r="H26" s="257"/>
      <c r="I26" s="257"/>
      <c r="J26" s="257"/>
      <c r="K26" s="255"/>
    </row>
    <row r="27" spans="2:11" ht="12.75" customHeight="1">
      <c r="B27" s="258"/>
      <c r="C27" s="259"/>
      <c r="D27" s="259"/>
      <c r="E27" s="259"/>
      <c r="F27" s="259"/>
      <c r="G27" s="259"/>
      <c r="H27" s="259"/>
      <c r="I27" s="259"/>
      <c r="J27" s="259"/>
      <c r="K27" s="255"/>
    </row>
    <row r="28" spans="2:11" ht="15" customHeight="1">
      <c r="B28" s="258"/>
      <c r="C28" s="259"/>
      <c r="D28" s="257" t="s">
        <v>442</v>
      </c>
      <c r="E28" s="257"/>
      <c r="F28" s="257"/>
      <c r="G28" s="257"/>
      <c r="H28" s="257"/>
      <c r="I28" s="257"/>
      <c r="J28" s="257"/>
      <c r="K28" s="255"/>
    </row>
    <row r="29" spans="2:11" ht="15" customHeight="1">
      <c r="B29" s="258"/>
      <c r="C29" s="259"/>
      <c r="D29" s="257" t="s">
        <v>443</v>
      </c>
      <c r="E29" s="257"/>
      <c r="F29" s="257"/>
      <c r="G29" s="257"/>
      <c r="H29" s="257"/>
      <c r="I29" s="257"/>
      <c r="J29" s="257"/>
      <c r="K29" s="255"/>
    </row>
    <row r="30" spans="2:11" ht="12.75" customHeight="1">
      <c r="B30" s="258"/>
      <c r="C30" s="259"/>
      <c r="D30" s="259"/>
      <c r="E30" s="259"/>
      <c r="F30" s="259"/>
      <c r="G30" s="259"/>
      <c r="H30" s="259"/>
      <c r="I30" s="259"/>
      <c r="J30" s="259"/>
      <c r="K30" s="255"/>
    </row>
    <row r="31" spans="2:11" ht="15" customHeight="1">
      <c r="B31" s="258"/>
      <c r="C31" s="259"/>
      <c r="D31" s="257" t="s">
        <v>444</v>
      </c>
      <c r="E31" s="257"/>
      <c r="F31" s="257"/>
      <c r="G31" s="257"/>
      <c r="H31" s="257"/>
      <c r="I31" s="257"/>
      <c r="J31" s="257"/>
      <c r="K31" s="255"/>
    </row>
    <row r="32" spans="2:11" ht="15" customHeight="1">
      <c r="B32" s="258"/>
      <c r="C32" s="259"/>
      <c r="D32" s="257" t="s">
        <v>445</v>
      </c>
      <c r="E32" s="257"/>
      <c r="F32" s="257"/>
      <c r="G32" s="257"/>
      <c r="H32" s="257"/>
      <c r="I32" s="257"/>
      <c r="J32" s="257"/>
      <c r="K32" s="255"/>
    </row>
    <row r="33" spans="2:11" ht="15" customHeight="1">
      <c r="B33" s="258"/>
      <c r="C33" s="259"/>
      <c r="D33" s="257" t="s">
        <v>446</v>
      </c>
      <c r="E33" s="257"/>
      <c r="F33" s="257"/>
      <c r="G33" s="257"/>
      <c r="H33" s="257"/>
      <c r="I33" s="257"/>
      <c r="J33" s="257"/>
      <c r="K33" s="255"/>
    </row>
    <row r="34" spans="2:11" ht="15" customHeight="1">
      <c r="B34" s="258"/>
      <c r="C34" s="259"/>
      <c r="D34" s="257"/>
      <c r="E34" s="261" t="s">
        <v>111</v>
      </c>
      <c r="F34" s="257"/>
      <c r="G34" s="257" t="s">
        <v>447</v>
      </c>
      <c r="H34" s="257"/>
      <c r="I34" s="257"/>
      <c r="J34" s="257"/>
      <c r="K34" s="255"/>
    </row>
    <row r="35" spans="2:11" ht="30.75" customHeight="1">
      <c r="B35" s="258"/>
      <c r="C35" s="259"/>
      <c r="D35" s="257"/>
      <c r="E35" s="261" t="s">
        <v>448</v>
      </c>
      <c r="F35" s="257"/>
      <c r="G35" s="257" t="s">
        <v>449</v>
      </c>
      <c r="H35" s="257"/>
      <c r="I35" s="257"/>
      <c r="J35" s="257"/>
      <c r="K35" s="255"/>
    </row>
    <row r="36" spans="2:11" ht="15" customHeight="1">
      <c r="B36" s="258"/>
      <c r="C36" s="259"/>
      <c r="D36" s="257"/>
      <c r="E36" s="261" t="s">
        <v>57</v>
      </c>
      <c r="F36" s="257"/>
      <c r="G36" s="257" t="s">
        <v>450</v>
      </c>
      <c r="H36" s="257"/>
      <c r="I36" s="257"/>
      <c r="J36" s="257"/>
      <c r="K36" s="255"/>
    </row>
    <row r="37" spans="2:11" ht="15" customHeight="1">
      <c r="B37" s="258"/>
      <c r="C37" s="259"/>
      <c r="D37" s="257"/>
      <c r="E37" s="261" t="s">
        <v>112</v>
      </c>
      <c r="F37" s="257"/>
      <c r="G37" s="257" t="s">
        <v>451</v>
      </c>
      <c r="H37" s="257"/>
      <c r="I37" s="257"/>
      <c r="J37" s="257"/>
      <c r="K37" s="255"/>
    </row>
    <row r="38" spans="2:11" ht="15" customHeight="1">
      <c r="B38" s="258"/>
      <c r="C38" s="259"/>
      <c r="D38" s="257"/>
      <c r="E38" s="261" t="s">
        <v>113</v>
      </c>
      <c r="F38" s="257"/>
      <c r="G38" s="257" t="s">
        <v>452</v>
      </c>
      <c r="H38" s="257"/>
      <c r="I38" s="257"/>
      <c r="J38" s="257"/>
      <c r="K38" s="255"/>
    </row>
    <row r="39" spans="2:11" ht="15" customHeight="1">
      <c r="B39" s="258"/>
      <c r="C39" s="259"/>
      <c r="D39" s="257"/>
      <c r="E39" s="261" t="s">
        <v>114</v>
      </c>
      <c r="F39" s="257"/>
      <c r="G39" s="257" t="s">
        <v>453</v>
      </c>
      <c r="H39" s="257"/>
      <c r="I39" s="257"/>
      <c r="J39" s="257"/>
      <c r="K39" s="255"/>
    </row>
    <row r="40" spans="2:11" ht="15" customHeight="1">
      <c r="B40" s="258"/>
      <c r="C40" s="259"/>
      <c r="D40" s="257"/>
      <c r="E40" s="261" t="s">
        <v>454</v>
      </c>
      <c r="F40" s="257"/>
      <c r="G40" s="257" t="s">
        <v>455</v>
      </c>
      <c r="H40" s="257"/>
      <c r="I40" s="257"/>
      <c r="J40" s="257"/>
      <c r="K40" s="255"/>
    </row>
    <row r="41" spans="2:11" ht="15" customHeight="1">
      <c r="B41" s="258"/>
      <c r="C41" s="259"/>
      <c r="D41" s="257"/>
      <c r="E41" s="261"/>
      <c r="F41" s="257"/>
      <c r="G41" s="257" t="s">
        <v>456</v>
      </c>
      <c r="H41" s="257"/>
      <c r="I41" s="257"/>
      <c r="J41" s="257"/>
      <c r="K41" s="255"/>
    </row>
    <row r="42" spans="2:11" ht="15" customHeight="1">
      <c r="B42" s="258"/>
      <c r="C42" s="259"/>
      <c r="D42" s="257"/>
      <c r="E42" s="261" t="s">
        <v>457</v>
      </c>
      <c r="F42" s="257"/>
      <c r="G42" s="257" t="s">
        <v>458</v>
      </c>
      <c r="H42" s="257"/>
      <c r="I42" s="257"/>
      <c r="J42" s="257"/>
      <c r="K42" s="255"/>
    </row>
    <row r="43" spans="2:11" ht="15" customHeight="1">
      <c r="B43" s="258"/>
      <c r="C43" s="259"/>
      <c r="D43" s="257"/>
      <c r="E43" s="261" t="s">
        <v>116</v>
      </c>
      <c r="F43" s="257"/>
      <c r="G43" s="257" t="s">
        <v>459</v>
      </c>
      <c r="H43" s="257"/>
      <c r="I43" s="257"/>
      <c r="J43" s="257"/>
      <c r="K43" s="255"/>
    </row>
    <row r="44" spans="2:11" ht="12.75" customHeight="1">
      <c r="B44" s="258"/>
      <c r="C44" s="259"/>
      <c r="D44" s="257"/>
      <c r="E44" s="257"/>
      <c r="F44" s="257"/>
      <c r="G44" s="257"/>
      <c r="H44" s="257"/>
      <c r="I44" s="257"/>
      <c r="J44" s="257"/>
      <c r="K44" s="255"/>
    </row>
    <row r="45" spans="2:11" ht="15" customHeight="1">
      <c r="B45" s="258"/>
      <c r="C45" s="259"/>
      <c r="D45" s="257" t="s">
        <v>460</v>
      </c>
      <c r="E45" s="257"/>
      <c r="F45" s="257"/>
      <c r="G45" s="257"/>
      <c r="H45" s="257"/>
      <c r="I45" s="257"/>
      <c r="J45" s="257"/>
      <c r="K45" s="255"/>
    </row>
    <row r="46" spans="2:11" ht="15" customHeight="1">
      <c r="B46" s="258"/>
      <c r="C46" s="259"/>
      <c r="D46" s="259"/>
      <c r="E46" s="257" t="s">
        <v>461</v>
      </c>
      <c r="F46" s="257"/>
      <c r="G46" s="257"/>
      <c r="H46" s="257"/>
      <c r="I46" s="257"/>
      <c r="J46" s="257"/>
      <c r="K46" s="255"/>
    </row>
    <row r="47" spans="2:11" ht="15" customHeight="1">
      <c r="B47" s="258"/>
      <c r="C47" s="259"/>
      <c r="D47" s="259"/>
      <c r="E47" s="257" t="s">
        <v>462</v>
      </c>
      <c r="F47" s="257"/>
      <c r="G47" s="257"/>
      <c r="H47" s="257"/>
      <c r="I47" s="257"/>
      <c r="J47" s="257"/>
      <c r="K47" s="255"/>
    </row>
    <row r="48" spans="2:11" ht="15" customHeight="1">
      <c r="B48" s="258"/>
      <c r="C48" s="259"/>
      <c r="D48" s="259"/>
      <c r="E48" s="257" t="s">
        <v>463</v>
      </c>
      <c r="F48" s="257"/>
      <c r="G48" s="257"/>
      <c r="H48" s="257"/>
      <c r="I48" s="257"/>
      <c r="J48" s="257"/>
      <c r="K48" s="255"/>
    </row>
    <row r="49" spans="2:11" ht="15" customHeight="1">
      <c r="B49" s="258"/>
      <c r="C49" s="259"/>
      <c r="D49" s="257" t="s">
        <v>464</v>
      </c>
      <c r="E49" s="257"/>
      <c r="F49" s="257"/>
      <c r="G49" s="257"/>
      <c r="H49" s="257"/>
      <c r="I49" s="257"/>
      <c r="J49" s="257"/>
      <c r="K49" s="255"/>
    </row>
    <row r="50" spans="2:11" ht="25.5" customHeight="1">
      <c r="B50" s="253"/>
      <c r="C50" s="254" t="s">
        <v>465</v>
      </c>
      <c r="D50" s="254"/>
      <c r="E50" s="254"/>
      <c r="F50" s="254"/>
      <c r="G50" s="254"/>
      <c r="H50" s="254"/>
      <c r="I50" s="254"/>
      <c r="J50" s="254"/>
      <c r="K50" s="255"/>
    </row>
    <row r="51" spans="2:11" ht="5.25" customHeight="1">
      <c r="B51" s="253"/>
      <c r="C51" s="256"/>
      <c r="D51" s="256"/>
      <c r="E51" s="256"/>
      <c r="F51" s="256"/>
      <c r="G51" s="256"/>
      <c r="H51" s="256"/>
      <c r="I51" s="256"/>
      <c r="J51" s="256"/>
      <c r="K51" s="255"/>
    </row>
    <row r="52" spans="2:11" ht="15" customHeight="1">
      <c r="B52" s="253"/>
      <c r="C52" s="257" t="s">
        <v>466</v>
      </c>
      <c r="D52" s="257"/>
      <c r="E52" s="257"/>
      <c r="F52" s="257"/>
      <c r="G52" s="257"/>
      <c r="H52" s="257"/>
      <c r="I52" s="257"/>
      <c r="J52" s="257"/>
      <c r="K52" s="255"/>
    </row>
    <row r="53" spans="2:11" ht="15" customHeight="1">
      <c r="B53" s="253"/>
      <c r="C53" s="257" t="s">
        <v>467</v>
      </c>
      <c r="D53" s="257"/>
      <c r="E53" s="257"/>
      <c r="F53" s="257"/>
      <c r="G53" s="257"/>
      <c r="H53" s="257"/>
      <c r="I53" s="257"/>
      <c r="J53" s="257"/>
      <c r="K53" s="255"/>
    </row>
    <row r="54" spans="2:11" ht="12.75" customHeight="1">
      <c r="B54" s="253"/>
      <c r="C54" s="257"/>
      <c r="D54" s="257"/>
      <c r="E54" s="257"/>
      <c r="F54" s="257"/>
      <c r="G54" s="257"/>
      <c r="H54" s="257"/>
      <c r="I54" s="257"/>
      <c r="J54" s="257"/>
      <c r="K54" s="255"/>
    </row>
    <row r="55" spans="2:11" ht="15" customHeight="1">
      <c r="B55" s="253"/>
      <c r="C55" s="257" t="s">
        <v>468</v>
      </c>
      <c r="D55" s="257"/>
      <c r="E55" s="257"/>
      <c r="F55" s="257"/>
      <c r="G55" s="257"/>
      <c r="H55" s="257"/>
      <c r="I55" s="257"/>
      <c r="J55" s="257"/>
      <c r="K55" s="255"/>
    </row>
    <row r="56" spans="2:11" ht="15" customHeight="1">
      <c r="B56" s="253"/>
      <c r="C56" s="259"/>
      <c r="D56" s="257" t="s">
        <v>469</v>
      </c>
      <c r="E56" s="257"/>
      <c r="F56" s="257"/>
      <c r="G56" s="257"/>
      <c r="H56" s="257"/>
      <c r="I56" s="257"/>
      <c r="J56" s="257"/>
      <c r="K56" s="255"/>
    </row>
    <row r="57" spans="2:11" ht="15" customHeight="1">
      <c r="B57" s="253"/>
      <c r="C57" s="259"/>
      <c r="D57" s="257" t="s">
        <v>470</v>
      </c>
      <c r="E57" s="257"/>
      <c r="F57" s="257"/>
      <c r="G57" s="257"/>
      <c r="H57" s="257"/>
      <c r="I57" s="257"/>
      <c r="J57" s="257"/>
      <c r="K57" s="255"/>
    </row>
    <row r="58" spans="2:11" ht="15" customHeight="1">
      <c r="B58" s="253"/>
      <c r="C58" s="259"/>
      <c r="D58" s="257" t="s">
        <v>471</v>
      </c>
      <c r="E58" s="257"/>
      <c r="F58" s="257"/>
      <c r="G58" s="257"/>
      <c r="H58" s="257"/>
      <c r="I58" s="257"/>
      <c r="J58" s="257"/>
      <c r="K58" s="255"/>
    </row>
    <row r="59" spans="2:11" ht="15" customHeight="1">
      <c r="B59" s="253"/>
      <c r="C59" s="259"/>
      <c r="D59" s="257" t="s">
        <v>472</v>
      </c>
      <c r="E59" s="257"/>
      <c r="F59" s="257"/>
      <c r="G59" s="257"/>
      <c r="H59" s="257"/>
      <c r="I59" s="257"/>
      <c r="J59" s="257"/>
      <c r="K59" s="255"/>
    </row>
    <row r="60" spans="2:11" ht="15" customHeight="1">
      <c r="B60" s="253"/>
      <c r="C60" s="259"/>
      <c r="D60" s="262" t="s">
        <v>473</v>
      </c>
      <c r="E60" s="262"/>
      <c r="F60" s="262"/>
      <c r="G60" s="262"/>
      <c r="H60" s="262"/>
      <c r="I60" s="262"/>
      <c r="J60" s="262"/>
      <c r="K60" s="255"/>
    </row>
    <row r="61" spans="2:11" ht="15" customHeight="1">
      <c r="B61" s="253"/>
      <c r="C61" s="259"/>
      <c r="D61" s="257" t="s">
        <v>474</v>
      </c>
      <c r="E61" s="257"/>
      <c r="F61" s="257"/>
      <c r="G61" s="257"/>
      <c r="H61" s="257"/>
      <c r="I61" s="257"/>
      <c r="J61" s="257"/>
      <c r="K61" s="255"/>
    </row>
    <row r="62" spans="2:11" ht="12.75" customHeight="1">
      <c r="B62" s="253"/>
      <c r="C62" s="259"/>
      <c r="D62" s="259"/>
      <c r="E62" s="263"/>
      <c r="F62" s="259"/>
      <c r="G62" s="259"/>
      <c r="H62" s="259"/>
      <c r="I62" s="259"/>
      <c r="J62" s="259"/>
      <c r="K62" s="255"/>
    </row>
    <row r="63" spans="2:11" ht="15" customHeight="1">
      <c r="B63" s="253"/>
      <c r="C63" s="259"/>
      <c r="D63" s="257" t="s">
        <v>475</v>
      </c>
      <c r="E63" s="257"/>
      <c r="F63" s="257"/>
      <c r="G63" s="257"/>
      <c r="H63" s="257"/>
      <c r="I63" s="257"/>
      <c r="J63" s="257"/>
      <c r="K63" s="255"/>
    </row>
    <row r="64" spans="2:11" ht="15" customHeight="1">
      <c r="B64" s="253"/>
      <c r="C64" s="259"/>
      <c r="D64" s="262" t="s">
        <v>476</v>
      </c>
      <c r="E64" s="262"/>
      <c r="F64" s="262"/>
      <c r="G64" s="262"/>
      <c r="H64" s="262"/>
      <c r="I64" s="262"/>
      <c r="J64" s="262"/>
      <c r="K64" s="255"/>
    </row>
    <row r="65" spans="2:11" ht="15" customHeight="1">
      <c r="B65" s="253"/>
      <c r="C65" s="259"/>
      <c r="D65" s="257" t="s">
        <v>477</v>
      </c>
      <c r="E65" s="257"/>
      <c r="F65" s="257"/>
      <c r="G65" s="257"/>
      <c r="H65" s="257"/>
      <c r="I65" s="257"/>
      <c r="J65" s="257"/>
      <c r="K65" s="255"/>
    </row>
    <row r="66" spans="2:11" ht="15" customHeight="1">
      <c r="B66" s="253"/>
      <c r="C66" s="259"/>
      <c r="D66" s="257" t="s">
        <v>478</v>
      </c>
      <c r="E66" s="257"/>
      <c r="F66" s="257"/>
      <c r="G66" s="257"/>
      <c r="H66" s="257"/>
      <c r="I66" s="257"/>
      <c r="J66" s="257"/>
      <c r="K66" s="255"/>
    </row>
    <row r="67" spans="2:11" ht="15" customHeight="1">
      <c r="B67" s="253"/>
      <c r="C67" s="259"/>
      <c r="D67" s="257" t="s">
        <v>479</v>
      </c>
      <c r="E67" s="257"/>
      <c r="F67" s="257"/>
      <c r="G67" s="257"/>
      <c r="H67" s="257"/>
      <c r="I67" s="257"/>
      <c r="J67" s="257"/>
      <c r="K67" s="255"/>
    </row>
    <row r="68" spans="2:11" ht="15" customHeight="1">
      <c r="B68" s="253"/>
      <c r="C68" s="259"/>
      <c r="D68" s="257" t="s">
        <v>480</v>
      </c>
      <c r="E68" s="257"/>
      <c r="F68" s="257"/>
      <c r="G68" s="257"/>
      <c r="H68" s="257"/>
      <c r="I68" s="257"/>
      <c r="J68" s="257"/>
      <c r="K68" s="255"/>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273" t="s">
        <v>92</v>
      </c>
      <c r="D73" s="273"/>
      <c r="E73" s="273"/>
      <c r="F73" s="273"/>
      <c r="G73" s="273"/>
      <c r="H73" s="273"/>
      <c r="I73" s="273"/>
      <c r="J73" s="273"/>
      <c r="K73" s="274"/>
    </row>
    <row r="74" spans="2:11" ht="17.25" customHeight="1">
      <c r="B74" s="272"/>
      <c r="C74" s="275" t="s">
        <v>481</v>
      </c>
      <c r="D74" s="275"/>
      <c r="E74" s="275"/>
      <c r="F74" s="275" t="s">
        <v>482</v>
      </c>
      <c r="G74" s="276"/>
      <c r="H74" s="275" t="s">
        <v>112</v>
      </c>
      <c r="I74" s="275" t="s">
        <v>61</v>
      </c>
      <c r="J74" s="275" t="s">
        <v>483</v>
      </c>
      <c r="K74" s="274"/>
    </row>
    <row r="75" spans="2:11" ht="17.25" customHeight="1">
      <c r="B75" s="272"/>
      <c r="C75" s="277" t="s">
        <v>484</v>
      </c>
      <c r="D75" s="277"/>
      <c r="E75" s="277"/>
      <c r="F75" s="278" t="s">
        <v>485</v>
      </c>
      <c r="G75" s="279"/>
      <c r="H75" s="277"/>
      <c r="I75" s="277"/>
      <c r="J75" s="277" t="s">
        <v>486</v>
      </c>
      <c r="K75" s="274"/>
    </row>
    <row r="76" spans="2:11" ht="5.25" customHeight="1">
      <c r="B76" s="272"/>
      <c r="C76" s="280"/>
      <c r="D76" s="280"/>
      <c r="E76" s="280"/>
      <c r="F76" s="280"/>
      <c r="G76" s="281"/>
      <c r="H76" s="280"/>
      <c r="I76" s="280"/>
      <c r="J76" s="280"/>
      <c r="K76" s="274"/>
    </row>
    <row r="77" spans="2:11" ht="15" customHeight="1">
      <c r="B77" s="272"/>
      <c r="C77" s="261" t="s">
        <v>57</v>
      </c>
      <c r="D77" s="280"/>
      <c r="E77" s="280"/>
      <c r="F77" s="282" t="s">
        <v>487</v>
      </c>
      <c r="G77" s="281"/>
      <c r="H77" s="261" t="s">
        <v>488</v>
      </c>
      <c r="I77" s="261" t="s">
        <v>489</v>
      </c>
      <c r="J77" s="261">
        <v>20</v>
      </c>
      <c r="K77" s="274"/>
    </row>
    <row r="78" spans="2:11" ht="15" customHeight="1">
      <c r="B78" s="272"/>
      <c r="C78" s="261" t="s">
        <v>490</v>
      </c>
      <c r="D78" s="261"/>
      <c r="E78" s="261"/>
      <c r="F78" s="282" t="s">
        <v>487</v>
      </c>
      <c r="G78" s="281"/>
      <c r="H78" s="261" t="s">
        <v>491</v>
      </c>
      <c r="I78" s="261" t="s">
        <v>489</v>
      </c>
      <c r="J78" s="261">
        <v>120</v>
      </c>
      <c r="K78" s="274"/>
    </row>
    <row r="79" spans="2:11" ht="15" customHeight="1">
      <c r="B79" s="283"/>
      <c r="C79" s="261" t="s">
        <v>492</v>
      </c>
      <c r="D79" s="261"/>
      <c r="E79" s="261"/>
      <c r="F79" s="282" t="s">
        <v>493</v>
      </c>
      <c r="G79" s="281"/>
      <c r="H79" s="261" t="s">
        <v>494</v>
      </c>
      <c r="I79" s="261" t="s">
        <v>489</v>
      </c>
      <c r="J79" s="261">
        <v>50</v>
      </c>
      <c r="K79" s="274"/>
    </row>
    <row r="80" spans="2:11" ht="15" customHeight="1">
      <c r="B80" s="283"/>
      <c r="C80" s="261" t="s">
        <v>495</v>
      </c>
      <c r="D80" s="261"/>
      <c r="E80" s="261"/>
      <c r="F80" s="282" t="s">
        <v>487</v>
      </c>
      <c r="G80" s="281"/>
      <c r="H80" s="261" t="s">
        <v>496</v>
      </c>
      <c r="I80" s="261" t="s">
        <v>497</v>
      </c>
      <c r="J80" s="261"/>
      <c r="K80" s="274"/>
    </row>
    <row r="81" spans="2:11" ht="15" customHeight="1">
      <c r="B81" s="283"/>
      <c r="C81" s="284" t="s">
        <v>498</v>
      </c>
      <c r="D81" s="284"/>
      <c r="E81" s="284"/>
      <c r="F81" s="285" t="s">
        <v>493</v>
      </c>
      <c r="G81" s="284"/>
      <c r="H81" s="284" t="s">
        <v>499</v>
      </c>
      <c r="I81" s="284" t="s">
        <v>489</v>
      </c>
      <c r="J81" s="284">
        <v>15</v>
      </c>
      <c r="K81" s="274"/>
    </row>
    <row r="82" spans="2:11" ht="15" customHeight="1">
      <c r="B82" s="283"/>
      <c r="C82" s="284" t="s">
        <v>500</v>
      </c>
      <c r="D82" s="284"/>
      <c r="E82" s="284"/>
      <c r="F82" s="285" t="s">
        <v>493</v>
      </c>
      <c r="G82" s="284"/>
      <c r="H82" s="284" t="s">
        <v>501</v>
      </c>
      <c r="I82" s="284" t="s">
        <v>489</v>
      </c>
      <c r="J82" s="284">
        <v>15</v>
      </c>
      <c r="K82" s="274"/>
    </row>
    <row r="83" spans="2:11" ht="15" customHeight="1">
      <c r="B83" s="283"/>
      <c r="C83" s="284" t="s">
        <v>502</v>
      </c>
      <c r="D83" s="284"/>
      <c r="E83" s="284"/>
      <c r="F83" s="285" t="s">
        <v>493</v>
      </c>
      <c r="G83" s="284"/>
      <c r="H83" s="284" t="s">
        <v>503</v>
      </c>
      <c r="I83" s="284" t="s">
        <v>489</v>
      </c>
      <c r="J83" s="284">
        <v>20</v>
      </c>
      <c r="K83" s="274"/>
    </row>
    <row r="84" spans="2:11" ht="15" customHeight="1">
      <c r="B84" s="283"/>
      <c r="C84" s="284" t="s">
        <v>504</v>
      </c>
      <c r="D84" s="284"/>
      <c r="E84" s="284"/>
      <c r="F84" s="285" t="s">
        <v>493</v>
      </c>
      <c r="G84" s="284"/>
      <c r="H84" s="284" t="s">
        <v>505</v>
      </c>
      <c r="I84" s="284" t="s">
        <v>489</v>
      </c>
      <c r="J84" s="284">
        <v>20</v>
      </c>
      <c r="K84" s="274"/>
    </row>
    <row r="85" spans="2:11" ht="15" customHeight="1">
      <c r="B85" s="283"/>
      <c r="C85" s="261" t="s">
        <v>506</v>
      </c>
      <c r="D85" s="261"/>
      <c r="E85" s="261"/>
      <c r="F85" s="282" t="s">
        <v>493</v>
      </c>
      <c r="G85" s="281"/>
      <c r="H85" s="261" t="s">
        <v>507</v>
      </c>
      <c r="I85" s="261" t="s">
        <v>489</v>
      </c>
      <c r="J85" s="261">
        <v>50</v>
      </c>
      <c r="K85" s="274"/>
    </row>
    <row r="86" spans="2:11" ht="15" customHeight="1">
      <c r="B86" s="283"/>
      <c r="C86" s="261" t="s">
        <v>508</v>
      </c>
      <c r="D86" s="261"/>
      <c r="E86" s="261"/>
      <c r="F86" s="282" t="s">
        <v>493</v>
      </c>
      <c r="G86" s="281"/>
      <c r="H86" s="261" t="s">
        <v>509</v>
      </c>
      <c r="I86" s="261" t="s">
        <v>489</v>
      </c>
      <c r="J86" s="261">
        <v>20</v>
      </c>
      <c r="K86" s="274"/>
    </row>
    <row r="87" spans="2:11" ht="15" customHeight="1">
      <c r="B87" s="283"/>
      <c r="C87" s="261" t="s">
        <v>510</v>
      </c>
      <c r="D87" s="261"/>
      <c r="E87" s="261"/>
      <c r="F87" s="282" t="s">
        <v>493</v>
      </c>
      <c r="G87" s="281"/>
      <c r="H87" s="261" t="s">
        <v>511</v>
      </c>
      <c r="I87" s="261" t="s">
        <v>489</v>
      </c>
      <c r="J87" s="261">
        <v>20</v>
      </c>
      <c r="K87" s="274"/>
    </row>
    <row r="88" spans="2:11" ht="15" customHeight="1">
      <c r="B88" s="283"/>
      <c r="C88" s="261" t="s">
        <v>512</v>
      </c>
      <c r="D88" s="261"/>
      <c r="E88" s="261"/>
      <c r="F88" s="282" t="s">
        <v>493</v>
      </c>
      <c r="G88" s="281"/>
      <c r="H88" s="261" t="s">
        <v>513</v>
      </c>
      <c r="I88" s="261" t="s">
        <v>489</v>
      </c>
      <c r="J88" s="261">
        <v>50</v>
      </c>
      <c r="K88" s="274"/>
    </row>
    <row r="89" spans="2:11" ht="15" customHeight="1">
      <c r="B89" s="283"/>
      <c r="C89" s="261" t="s">
        <v>514</v>
      </c>
      <c r="D89" s="261"/>
      <c r="E89" s="261"/>
      <c r="F89" s="282" t="s">
        <v>493</v>
      </c>
      <c r="G89" s="281"/>
      <c r="H89" s="261" t="s">
        <v>514</v>
      </c>
      <c r="I89" s="261" t="s">
        <v>489</v>
      </c>
      <c r="J89" s="261">
        <v>50</v>
      </c>
      <c r="K89" s="274"/>
    </row>
    <row r="90" spans="2:11" ht="15" customHeight="1">
      <c r="B90" s="283"/>
      <c r="C90" s="261" t="s">
        <v>117</v>
      </c>
      <c r="D90" s="261"/>
      <c r="E90" s="261"/>
      <c r="F90" s="282" t="s">
        <v>493</v>
      </c>
      <c r="G90" s="281"/>
      <c r="H90" s="261" t="s">
        <v>515</v>
      </c>
      <c r="I90" s="261" t="s">
        <v>489</v>
      </c>
      <c r="J90" s="261">
        <v>255</v>
      </c>
      <c r="K90" s="274"/>
    </row>
    <row r="91" spans="2:11" ht="15" customHeight="1">
      <c r="B91" s="283"/>
      <c r="C91" s="261" t="s">
        <v>516</v>
      </c>
      <c r="D91" s="261"/>
      <c r="E91" s="261"/>
      <c r="F91" s="282" t="s">
        <v>487</v>
      </c>
      <c r="G91" s="281"/>
      <c r="H91" s="261" t="s">
        <v>517</v>
      </c>
      <c r="I91" s="261" t="s">
        <v>518</v>
      </c>
      <c r="J91" s="261"/>
      <c r="K91" s="274"/>
    </row>
    <row r="92" spans="2:11" ht="15" customHeight="1">
      <c r="B92" s="283"/>
      <c r="C92" s="261" t="s">
        <v>519</v>
      </c>
      <c r="D92" s="261"/>
      <c r="E92" s="261"/>
      <c r="F92" s="282" t="s">
        <v>487</v>
      </c>
      <c r="G92" s="281"/>
      <c r="H92" s="261" t="s">
        <v>520</v>
      </c>
      <c r="I92" s="261" t="s">
        <v>521</v>
      </c>
      <c r="J92" s="261"/>
      <c r="K92" s="274"/>
    </row>
    <row r="93" spans="2:11" ht="15" customHeight="1">
      <c r="B93" s="283"/>
      <c r="C93" s="261" t="s">
        <v>522</v>
      </c>
      <c r="D93" s="261"/>
      <c r="E93" s="261"/>
      <c r="F93" s="282" t="s">
        <v>487</v>
      </c>
      <c r="G93" s="281"/>
      <c r="H93" s="261" t="s">
        <v>522</v>
      </c>
      <c r="I93" s="261" t="s">
        <v>521</v>
      </c>
      <c r="J93" s="261"/>
      <c r="K93" s="274"/>
    </row>
    <row r="94" spans="2:11" ht="15" customHeight="1">
      <c r="B94" s="283"/>
      <c r="C94" s="261" t="s">
        <v>42</v>
      </c>
      <c r="D94" s="261"/>
      <c r="E94" s="261"/>
      <c r="F94" s="282" t="s">
        <v>487</v>
      </c>
      <c r="G94" s="281"/>
      <c r="H94" s="261" t="s">
        <v>523</v>
      </c>
      <c r="I94" s="261" t="s">
        <v>521</v>
      </c>
      <c r="J94" s="261"/>
      <c r="K94" s="274"/>
    </row>
    <row r="95" spans="2:11" ht="15" customHeight="1">
      <c r="B95" s="283"/>
      <c r="C95" s="261" t="s">
        <v>52</v>
      </c>
      <c r="D95" s="261"/>
      <c r="E95" s="261"/>
      <c r="F95" s="282" t="s">
        <v>487</v>
      </c>
      <c r="G95" s="281"/>
      <c r="H95" s="261" t="s">
        <v>524</v>
      </c>
      <c r="I95" s="261" t="s">
        <v>521</v>
      </c>
      <c r="J95" s="261"/>
      <c r="K95" s="274"/>
    </row>
    <row r="96" spans="2:11" ht="15" customHeight="1">
      <c r="B96" s="286"/>
      <c r="C96" s="287"/>
      <c r="D96" s="287"/>
      <c r="E96" s="287"/>
      <c r="F96" s="287"/>
      <c r="G96" s="287"/>
      <c r="H96" s="287"/>
      <c r="I96" s="287"/>
      <c r="J96" s="287"/>
      <c r="K96" s="288"/>
    </row>
    <row r="97" spans="2:11" ht="18.75" customHeight="1">
      <c r="B97" s="289"/>
      <c r="C97" s="290"/>
      <c r="D97" s="290"/>
      <c r="E97" s="290"/>
      <c r="F97" s="290"/>
      <c r="G97" s="290"/>
      <c r="H97" s="290"/>
      <c r="I97" s="290"/>
      <c r="J97" s="290"/>
      <c r="K97" s="289"/>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273" t="s">
        <v>525</v>
      </c>
      <c r="D100" s="273"/>
      <c r="E100" s="273"/>
      <c r="F100" s="273"/>
      <c r="G100" s="273"/>
      <c r="H100" s="273"/>
      <c r="I100" s="273"/>
      <c r="J100" s="273"/>
      <c r="K100" s="274"/>
    </row>
    <row r="101" spans="2:11" ht="17.25" customHeight="1">
      <c r="B101" s="272"/>
      <c r="C101" s="275" t="s">
        <v>481</v>
      </c>
      <c r="D101" s="275"/>
      <c r="E101" s="275"/>
      <c r="F101" s="275" t="s">
        <v>482</v>
      </c>
      <c r="G101" s="276"/>
      <c r="H101" s="275" t="s">
        <v>112</v>
      </c>
      <c r="I101" s="275" t="s">
        <v>61</v>
      </c>
      <c r="J101" s="275" t="s">
        <v>483</v>
      </c>
      <c r="K101" s="274"/>
    </row>
    <row r="102" spans="2:11" ht="17.25" customHeight="1">
      <c r="B102" s="272"/>
      <c r="C102" s="277" t="s">
        <v>484</v>
      </c>
      <c r="D102" s="277"/>
      <c r="E102" s="277"/>
      <c r="F102" s="278" t="s">
        <v>485</v>
      </c>
      <c r="G102" s="279"/>
      <c r="H102" s="277"/>
      <c r="I102" s="277"/>
      <c r="J102" s="277" t="s">
        <v>486</v>
      </c>
      <c r="K102" s="274"/>
    </row>
    <row r="103" spans="2:11" ht="5.25" customHeight="1">
      <c r="B103" s="272"/>
      <c r="C103" s="275"/>
      <c r="D103" s="275"/>
      <c r="E103" s="275"/>
      <c r="F103" s="275"/>
      <c r="G103" s="291"/>
      <c r="H103" s="275"/>
      <c r="I103" s="275"/>
      <c r="J103" s="275"/>
      <c r="K103" s="274"/>
    </row>
    <row r="104" spans="2:11" ht="15" customHeight="1">
      <c r="B104" s="272"/>
      <c r="C104" s="261" t="s">
        <v>57</v>
      </c>
      <c r="D104" s="280"/>
      <c r="E104" s="280"/>
      <c r="F104" s="282" t="s">
        <v>487</v>
      </c>
      <c r="G104" s="291"/>
      <c r="H104" s="261" t="s">
        <v>526</v>
      </c>
      <c r="I104" s="261" t="s">
        <v>489</v>
      </c>
      <c r="J104" s="261">
        <v>20</v>
      </c>
      <c r="K104" s="274"/>
    </row>
    <row r="105" spans="2:11" ht="15" customHeight="1">
      <c r="B105" s="272"/>
      <c r="C105" s="261" t="s">
        <v>490</v>
      </c>
      <c r="D105" s="261"/>
      <c r="E105" s="261"/>
      <c r="F105" s="282" t="s">
        <v>487</v>
      </c>
      <c r="G105" s="261"/>
      <c r="H105" s="261" t="s">
        <v>526</v>
      </c>
      <c r="I105" s="261" t="s">
        <v>489</v>
      </c>
      <c r="J105" s="261">
        <v>120</v>
      </c>
      <c r="K105" s="274"/>
    </row>
    <row r="106" spans="2:11" ht="15" customHeight="1">
      <c r="B106" s="283"/>
      <c r="C106" s="261" t="s">
        <v>492</v>
      </c>
      <c r="D106" s="261"/>
      <c r="E106" s="261"/>
      <c r="F106" s="282" t="s">
        <v>493</v>
      </c>
      <c r="G106" s="261"/>
      <c r="H106" s="261" t="s">
        <v>526</v>
      </c>
      <c r="I106" s="261" t="s">
        <v>489</v>
      </c>
      <c r="J106" s="261">
        <v>50</v>
      </c>
      <c r="K106" s="274"/>
    </row>
    <row r="107" spans="2:11" ht="15" customHeight="1">
      <c r="B107" s="283"/>
      <c r="C107" s="261" t="s">
        <v>495</v>
      </c>
      <c r="D107" s="261"/>
      <c r="E107" s="261"/>
      <c r="F107" s="282" t="s">
        <v>487</v>
      </c>
      <c r="G107" s="261"/>
      <c r="H107" s="261" t="s">
        <v>526</v>
      </c>
      <c r="I107" s="261" t="s">
        <v>497</v>
      </c>
      <c r="J107" s="261"/>
      <c r="K107" s="274"/>
    </row>
    <row r="108" spans="2:11" ht="15" customHeight="1">
      <c r="B108" s="283"/>
      <c r="C108" s="261" t="s">
        <v>506</v>
      </c>
      <c r="D108" s="261"/>
      <c r="E108" s="261"/>
      <c r="F108" s="282" t="s">
        <v>493</v>
      </c>
      <c r="G108" s="261"/>
      <c r="H108" s="261" t="s">
        <v>526</v>
      </c>
      <c r="I108" s="261" t="s">
        <v>489</v>
      </c>
      <c r="J108" s="261">
        <v>50</v>
      </c>
      <c r="K108" s="274"/>
    </row>
    <row r="109" spans="2:11" ht="15" customHeight="1">
      <c r="B109" s="283"/>
      <c r="C109" s="261" t="s">
        <v>514</v>
      </c>
      <c r="D109" s="261"/>
      <c r="E109" s="261"/>
      <c r="F109" s="282" t="s">
        <v>493</v>
      </c>
      <c r="G109" s="261"/>
      <c r="H109" s="261" t="s">
        <v>526</v>
      </c>
      <c r="I109" s="261" t="s">
        <v>489</v>
      </c>
      <c r="J109" s="261">
        <v>50</v>
      </c>
      <c r="K109" s="274"/>
    </row>
    <row r="110" spans="2:11" ht="15" customHeight="1">
      <c r="B110" s="283"/>
      <c r="C110" s="261" t="s">
        <v>512</v>
      </c>
      <c r="D110" s="261"/>
      <c r="E110" s="261"/>
      <c r="F110" s="282" t="s">
        <v>493</v>
      </c>
      <c r="G110" s="261"/>
      <c r="H110" s="261" t="s">
        <v>526</v>
      </c>
      <c r="I110" s="261" t="s">
        <v>489</v>
      </c>
      <c r="J110" s="261">
        <v>50</v>
      </c>
      <c r="K110" s="274"/>
    </row>
    <row r="111" spans="2:11" ht="15" customHeight="1">
      <c r="B111" s="283"/>
      <c r="C111" s="261" t="s">
        <v>57</v>
      </c>
      <c r="D111" s="261"/>
      <c r="E111" s="261"/>
      <c r="F111" s="282" t="s">
        <v>487</v>
      </c>
      <c r="G111" s="261"/>
      <c r="H111" s="261" t="s">
        <v>527</v>
      </c>
      <c r="I111" s="261" t="s">
        <v>489</v>
      </c>
      <c r="J111" s="261">
        <v>20</v>
      </c>
      <c r="K111" s="274"/>
    </row>
    <row r="112" spans="2:11" ht="15" customHeight="1">
      <c r="B112" s="283"/>
      <c r="C112" s="261" t="s">
        <v>528</v>
      </c>
      <c r="D112" s="261"/>
      <c r="E112" s="261"/>
      <c r="F112" s="282" t="s">
        <v>487</v>
      </c>
      <c r="G112" s="261"/>
      <c r="H112" s="261" t="s">
        <v>529</v>
      </c>
      <c r="I112" s="261" t="s">
        <v>489</v>
      </c>
      <c r="J112" s="261">
        <v>120</v>
      </c>
      <c r="K112" s="274"/>
    </row>
    <row r="113" spans="2:11" ht="15" customHeight="1">
      <c r="B113" s="283"/>
      <c r="C113" s="261" t="s">
        <v>42</v>
      </c>
      <c r="D113" s="261"/>
      <c r="E113" s="261"/>
      <c r="F113" s="282" t="s">
        <v>487</v>
      </c>
      <c r="G113" s="261"/>
      <c r="H113" s="261" t="s">
        <v>530</v>
      </c>
      <c r="I113" s="261" t="s">
        <v>521</v>
      </c>
      <c r="J113" s="261"/>
      <c r="K113" s="274"/>
    </row>
    <row r="114" spans="2:11" ht="15" customHeight="1">
      <c r="B114" s="283"/>
      <c r="C114" s="261" t="s">
        <v>52</v>
      </c>
      <c r="D114" s="261"/>
      <c r="E114" s="261"/>
      <c r="F114" s="282" t="s">
        <v>487</v>
      </c>
      <c r="G114" s="261"/>
      <c r="H114" s="261" t="s">
        <v>531</v>
      </c>
      <c r="I114" s="261" t="s">
        <v>521</v>
      </c>
      <c r="J114" s="261"/>
      <c r="K114" s="274"/>
    </row>
    <row r="115" spans="2:11" ht="15" customHeight="1">
      <c r="B115" s="283"/>
      <c r="C115" s="261" t="s">
        <v>61</v>
      </c>
      <c r="D115" s="261"/>
      <c r="E115" s="261"/>
      <c r="F115" s="282" t="s">
        <v>487</v>
      </c>
      <c r="G115" s="261"/>
      <c r="H115" s="261" t="s">
        <v>532</v>
      </c>
      <c r="I115" s="261" t="s">
        <v>533</v>
      </c>
      <c r="J115" s="261"/>
      <c r="K115" s="274"/>
    </row>
    <row r="116" spans="2:11" ht="15" customHeight="1">
      <c r="B116" s="286"/>
      <c r="C116" s="292"/>
      <c r="D116" s="292"/>
      <c r="E116" s="292"/>
      <c r="F116" s="292"/>
      <c r="G116" s="292"/>
      <c r="H116" s="292"/>
      <c r="I116" s="292"/>
      <c r="J116" s="292"/>
      <c r="K116" s="288"/>
    </row>
    <row r="117" spans="2:11" ht="18.75" customHeight="1">
      <c r="B117" s="293"/>
      <c r="C117" s="257"/>
      <c r="D117" s="257"/>
      <c r="E117" s="257"/>
      <c r="F117" s="294"/>
      <c r="G117" s="257"/>
      <c r="H117" s="257"/>
      <c r="I117" s="257"/>
      <c r="J117" s="257"/>
      <c r="K117" s="293"/>
    </row>
    <row r="118" spans="2:11" ht="18.75" customHeight="1">
      <c r="B118" s="268"/>
      <c r="C118" s="268"/>
      <c r="D118" s="268"/>
      <c r="E118" s="268"/>
      <c r="F118" s="268"/>
      <c r="G118" s="268"/>
      <c r="H118" s="268"/>
      <c r="I118" s="268"/>
      <c r="J118" s="268"/>
      <c r="K118" s="268"/>
    </row>
    <row r="119" spans="2:11" ht="7.5" customHeight="1">
      <c r="B119" s="295"/>
      <c r="C119" s="296"/>
      <c r="D119" s="296"/>
      <c r="E119" s="296"/>
      <c r="F119" s="296"/>
      <c r="G119" s="296"/>
      <c r="H119" s="296"/>
      <c r="I119" s="296"/>
      <c r="J119" s="296"/>
      <c r="K119" s="297"/>
    </row>
    <row r="120" spans="2:11" ht="45" customHeight="1">
      <c r="B120" s="298"/>
      <c r="C120" s="251" t="s">
        <v>534</v>
      </c>
      <c r="D120" s="251"/>
      <c r="E120" s="251"/>
      <c r="F120" s="251"/>
      <c r="G120" s="251"/>
      <c r="H120" s="251"/>
      <c r="I120" s="251"/>
      <c r="J120" s="251"/>
      <c r="K120" s="299"/>
    </row>
    <row r="121" spans="2:11" ht="17.25" customHeight="1">
      <c r="B121" s="300"/>
      <c r="C121" s="275" t="s">
        <v>481</v>
      </c>
      <c r="D121" s="275"/>
      <c r="E121" s="275"/>
      <c r="F121" s="275" t="s">
        <v>482</v>
      </c>
      <c r="G121" s="276"/>
      <c r="H121" s="275" t="s">
        <v>112</v>
      </c>
      <c r="I121" s="275" t="s">
        <v>61</v>
      </c>
      <c r="J121" s="275" t="s">
        <v>483</v>
      </c>
      <c r="K121" s="301"/>
    </row>
    <row r="122" spans="2:11" ht="17.25" customHeight="1">
      <c r="B122" s="300"/>
      <c r="C122" s="277" t="s">
        <v>484</v>
      </c>
      <c r="D122" s="277"/>
      <c r="E122" s="277"/>
      <c r="F122" s="278" t="s">
        <v>485</v>
      </c>
      <c r="G122" s="279"/>
      <c r="H122" s="277"/>
      <c r="I122" s="277"/>
      <c r="J122" s="277" t="s">
        <v>486</v>
      </c>
      <c r="K122" s="301"/>
    </row>
    <row r="123" spans="2:11" ht="5.25" customHeight="1">
      <c r="B123" s="302"/>
      <c r="C123" s="280"/>
      <c r="D123" s="280"/>
      <c r="E123" s="280"/>
      <c r="F123" s="280"/>
      <c r="G123" s="261"/>
      <c r="H123" s="280"/>
      <c r="I123" s="280"/>
      <c r="J123" s="280"/>
      <c r="K123" s="303"/>
    </row>
    <row r="124" spans="2:11" ht="15" customHeight="1">
      <c r="B124" s="302"/>
      <c r="C124" s="261" t="s">
        <v>490</v>
      </c>
      <c r="D124" s="280"/>
      <c r="E124" s="280"/>
      <c r="F124" s="282" t="s">
        <v>487</v>
      </c>
      <c r="G124" s="261"/>
      <c r="H124" s="261" t="s">
        <v>526</v>
      </c>
      <c r="I124" s="261" t="s">
        <v>489</v>
      </c>
      <c r="J124" s="261">
        <v>120</v>
      </c>
      <c r="K124" s="304"/>
    </row>
    <row r="125" spans="2:11" ht="15" customHeight="1">
      <c r="B125" s="302"/>
      <c r="C125" s="261" t="s">
        <v>535</v>
      </c>
      <c r="D125" s="261"/>
      <c r="E125" s="261"/>
      <c r="F125" s="282" t="s">
        <v>487</v>
      </c>
      <c r="G125" s="261"/>
      <c r="H125" s="261" t="s">
        <v>536</v>
      </c>
      <c r="I125" s="261" t="s">
        <v>489</v>
      </c>
      <c r="J125" s="261" t="s">
        <v>537</v>
      </c>
      <c r="K125" s="304"/>
    </row>
    <row r="126" spans="2:11" ht="15" customHeight="1">
      <c r="B126" s="302"/>
      <c r="C126" s="261" t="s">
        <v>436</v>
      </c>
      <c r="D126" s="261"/>
      <c r="E126" s="261"/>
      <c r="F126" s="282" t="s">
        <v>487</v>
      </c>
      <c r="G126" s="261"/>
      <c r="H126" s="261" t="s">
        <v>538</v>
      </c>
      <c r="I126" s="261" t="s">
        <v>489</v>
      </c>
      <c r="J126" s="261" t="s">
        <v>537</v>
      </c>
      <c r="K126" s="304"/>
    </row>
    <row r="127" spans="2:11" ht="15" customHeight="1">
      <c r="B127" s="302"/>
      <c r="C127" s="261" t="s">
        <v>498</v>
      </c>
      <c r="D127" s="261"/>
      <c r="E127" s="261"/>
      <c r="F127" s="282" t="s">
        <v>493</v>
      </c>
      <c r="G127" s="261"/>
      <c r="H127" s="261" t="s">
        <v>499</v>
      </c>
      <c r="I127" s="261" t="s">
        <v>489</v>
      </c>
      <c r="J127" s="261">
        <v>15</v>
      </c>
      <c r="K127" s="304"/>
    </row>
    <row r="128" spans="2:11" ht="15" customHeight="1">
      <c r="B128" s="302"/>
      <c r="C128" s="284" t="s">
        <v>500</v>
      </c>
      <c r="D128" s="284"/>
      <c r="E128" s="284"/>
      <c r="F128" s="285" t="s">
        <v>493</v>
      </c>
      <c r="G128" s="284"/>
      <c r="H128" s="284" t="s">
        <v>501</v>
      </c>
      <c r="I128" s="284" t="s">
        <v>489</v>
      </c>
      <c r="J128" s="284">
        <v>15</v>
      </c>
      <c r="K128" s="304"/>
    </row>
    <row r="129" spans="2:11" ht="15" customHeight="1">
      <c r="B129" s="302"/>
      <c r="C129" s="284" t="s">
        <v>502</v>
      </c>
      <c r="D129" s="284"/>
      <c r="E129" s="284"/>
      <c r="F129" s="285" t="s">
        <v>493</v>
      </c>
      <c r="G129" s="284"/>
      <c r="H129" s="284" t="s">
        <v>503</v>
      </c>
      <c r="I129" s="284" t="s">
        <v>489</v>
      </c>
      <c r="J129" s="284">
        <v>20</v>
      </c>
      <c r="K129" s="304"/>
    </row>
    <row r="130" spans="2:11" ht="15" customHeight="1">
      <c r="B130" s="302"/>
      <c r="C130" s="284" t="s">
        <v>504</v>
      </c>
      <c r="D130" s="284"/>
      <c r="E130" s="284"/>
      <c r="F130" s="285" t="s">
        <v>493</v>
      </c>
      <c r="G130" s="284"/>
      <c r="H130" s="284" t="s">
        <v>505</v>
      </c>
      <c r="I130" s="284" t="s">
        <v>489</v>
      </c>
      <c r="J130" s="284">
        <v>20</v>
      </c>
      <c r="K130" s="304"/>
    </row>
    <row r="131" spans="2:11" ht="15" customHeight="1">
      <c r="B131" s="302"/>
      <c r="C131" s="261" t="s">
        <v>492</v>
      </c>
      <c r="D131" s="261"/>
      <c r="E131" s="261"/>
      <c r="F131" s="282" t="s">
        <v>493</v>
      </c>
      <c r="G131" s="261"/>
      <c r="H131" s="261" t="s">
        <v>526</v>
      </c>
      <c r="I131" s="261" t="s">
        <v>489</v>
      </c>
      <c r="J131" s="261">
        <v>50</v>
      </c>
      <c r="K131" s="304"/>
    </row>
    <row r="132" spans="2:11" ht="15" customHeight="1">
      <c r="B132" s="302"/>
      <c r="C132" s="261" t="s">
        <v>506</v>
      </c>
      <c r="D132" s="261"/>
      <c r="E132" s="261"/>
      <c r="F132" s="282" t="s">
        <v>493</v>
      </c>
      <c r="G132" s="261"/>
      <c r="H132" s="261" t="s">
        <v>526</v>
      </c>
      <c r="I132" s="261" t="s">
        <v>489</v>
      </c>
      <c r="J132" s="261">
        <v>50</v>
      </c>
      <c r="K132" s="304"/>
    </row>
    <row r="133" spans="2:11" ht="15" customHeight="1">
      <c r="B133" s="302"/>
      <c r="C133" s="261" t="s">
        <v>512</v>
      </c>
      <c r="D133" s="261"/>
      <c r="E133" s="261"/>
      <c r="F133" s="282" t="s">
        <v>493</v>
      </c>
      <c r="G133" s="261"/>
      <c r="H133" s="261" t="s">
        <v>526</v>
      </c>
      <c r="I133" s="261" t="s">
        <v>489</v>
      </c>
      <c r="J133" s="261">
        <v>50</v>
      </c>
      <c r="K133" s="304"/>
    </row>
    <row r="134" spans="2:11" ht="15" customHeight="1">
      <c r="B134" s="302"/>
      <c r="C134" s="261" t="s">
        <v>514</v>
      </c>
      <c r="D134" s="261"/>
      <c r="E134" s="261"/>
      <c r="F134" s="282" t="s">
        <v>493</v>
      </c>
      <c r="G134" s="261"/>
      <c r="H134" s="261" t="s">
        <v>526</v>
      </c>
      <c r="I134" s="261" t="s">
        <v>489</v>
      </c>
      <c r="J134" s="261">
        <v>50</v>
      </c>
      <c r="K134" s="304"/>
    </row>
    <row r="135" spans="2:11" ht="15" customHeight="1">
      <c r="B135" s="302"/>
      <c r="C135" s="261" t="s">
        <v>117</v>
      </c>
      <c r="D135" s="261"/>
      <c r="E135" s="261"/>
      <c r="F135" s="282" t="s">
        <v>493</v>
      </c>
      <c r="G135" s="261"/>
      <c r="H135" s="261" t="s">
        <v>539</v>
      </c>
      <c r="I135" s="261" t="s">
        <v>489</v>
      </c>
      <c r="J135" s="261">
        <v>255</v>
      </c>
      <c r="K135" s="304"/>
    </row>
    <row r="136" spans="2:11" ht="15" customHeight="1">
      <c r="B136" s="302"/>
      <c r="C136" s="261" t="s">
        <v>516</v>
      </c>
      <c r="D136" s="261"/>
      <c r="E136" s="261"/>
      <c r="F136" s="282" t="s">
        <v>487</v>
      </c>
      <c r="G136" s="261"/>
      <c r="H136" s="261" t="s">
        <v>540</v>
      </c>
      <c r="I136" s="261" t="s">
        <v>518</v>
      </c>
      <c r="J136" s="261"/>
      <c r="K136" s="304"/>
    </row>
    <row r="137" spans="2:11" ht="15" customHeight="1">
      <c r="B137" s="302"/>
      <c r="C137" s="261" t="s">
        <v>519</v>
      </c>
      <c r="D137" s="261"/>
      <c r="E137" s="261"/>
      <c r="F137" s="282" t="s">
        <v>487</v>
      </c>
      <c r="G137" s="261"/>
      <c r="H137" s="261" t="s">
        <v>541</v>
      </c>
      <c r="I137" s="261" t="s">
        <v>521</v>
      </c>
      <c r="J137" s="261"/>
      <c r="K137" s="304"/>
    </row>
    <row r="138" spans="2:11" ht="15" customHeight="1">
      <c r="B138" s="302"/>
      <c r="C138" s="261" t="s">
        <v>522</v>
      </c>
      <c r="D138" s="261"/>
      <c r="E138" s="261"/>
      <c r="F138" s="282" t="s">
        <v>487</v>
      </c>
      <c r="G138" s="261"/>
      <c r="H138" s="261" t="s">
        <v>522</v>
      </c>
      <c r="I138" s="261" t="s">
        <v>521</v>
      </c>
      <c r="J138" s="261"/>
      <c r="K138" s="304"/>
    </row>
    <row r="139" spans="2:11" ht="15" customHeight="1">
      <c r="B139" s="302"/>
      <c r="C139" s="261" t="s">
        <v>42</v>
      </c>
      <c r="D139" s="261"/>
      <c r="E139" s="261"/>
      <c r="F139" s="282" t="s">
        <v>487</v>
      </c>
      <c r="G139" s="261"/>
      <c r="H139" s="261" t="s">
        <v>542</v>
      </c>
      <c r="I139" s="261" t="s">
        <v>521</v>
      </c>
      <c r="J139" s="261"/>
      <c r="K139" s="304"/>
    </row>
    <row r="140" spans="2:11" ht="15" customHeight="1">
      <c r="B140" s="302"/>
      <c r="C140" s="261" t="s">
        <v>543</v>
      </c>
      <c r="D140" s="261"/>
      <c r="E140" s="261"/>
      <c r="F140" s="282" t="s">
        <v>487</v>
      </c>
      <c r="G140" s="261"/>
      <c r="H140" s="261" t="s">
        <v>544</v>
      </c>
      <c r="I140" s="261" t="s">
        <v>521</v>
      </c>
      <c r="J140" s="261"/>
      <c r="K140" s="304"/>
    </row>
    <row r="141" spans="2:11" ht="15" customHeight="1">
      <c r="B141" s="305"/>
      <c r="C141" s="306"/>
      <c r="D141" s="306"/>
      <c r="E141" s="306"/>
      <c r="F141" s="306"/>
      <c r="G141" s="306"/>
      <c r="H141" s="306"/>
      <c r="I141" s="306"/>
      <c r="J141" s="306"/>
      <c r="K141" s="307"/>
    </row>
    <row r="142" spans="2:11" ht="18.75" customHeight="1">
      <c r="B142" s="257"/>
      <c r="C142" s="257"/>
      <c r="D142" s="257"/>
      <c r="E142" s="257"/>
      <c r="F142" s="294"/>
      <c r="G142" s="257"/>
      <c r="H142" s="257"/>
      <c r="I142" s="257"/>
      <c r="J142" s="257"/>
      <c r="K142" s="257"/>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273" t="s">
        <v>545</v>
      </c>
      <c r="D145" s="273"/>
      <c r="E145" s="273"/>
      <c r="F145" s="273"/>
      <c r="G145" s="273"/>
      <c r="H145" s="273"/>
      <c r="I145" s="273"/>
      <c r="J145" s="273"/>
      <c r="K145" s="274"/>
    </row>
    <row r="146" spans="2:11" ht="17.25" customHeight="1">
      <c r="B146" s="272"/>
      <c r="C146" s="275" t="s">
        <v>481</v>
      </c>
      <c r="D146" s="275"/>
      <c r="E146" s="275"/>
      <c r="F146" s="275" t="s">
        <v>482</v>
      </c>
      <c r="G146" s="276"/>
      <c r="H146" s="275" t="s">
        <v>112</v>
      </c>
      <c r="I146" s="275" t="s">
        <v>61</v>
      </c>
      <c r="J146" s="275" t="s">
        <v>483</v>
      </c>
      <c r="K146" s="274"/>
    </row>
    <row r="147" spans="2:11" ht="17.25" customHeight="1">
      <c r="B147" s="272"/>
      <c r="C147" s="277" t="s">
        <v>484</v>
      </c>
      <c r="D147" s="277"/>
      <c r="E147" s="277"/>
      <c r="F147" s="278" t="s">
        <v>485</v>
      </c>
      <c r="G147" s="279"/>
      <c r="H147" s="277"/>
      <c r="I147" s="277"/>
      <c r="J147" s="277" t="s">
        <v>486</v>
      </c>
      <c r="K147" s="274"/>
    </row>
    <row r="148" spans="2:11" ht="5.25" customHeight="1">
      <c r="B148" s="283"/>
      <c r="C148" s="280"/>
      <c r="D148" s="280"/>
      <c r="E148" s="280"/>
      <c r="F148" s="280"/>
      <c r="G148" s="281"/>
      <c r="H148" s="280"/>
      <c r="I148" s="280"/>
      <c r="J148" s="280"/>
      <c r="K148" s="304"/>
    </row>
    <row r="149" spans="2:11" ht="15" customHeight="1">
      <c r="B149" s="283"/>
      <c r="C149" s="308" t="s">
        <v>490</v>
      </c>
      <c r="D149" s="261"/>
      <c r="E149" s="261"/>
      <c r="F149" s="309" t="s">
        <v>487</v>
      </c>
      <c r="G149" s="261"/>
      <c r="H149" s="308" t="s">
        <v>526</v>
      </c>
      <c r="I149" s="308" t="s">
        <v>489</v>
      </c>
      <c r="J149" s="308">
        <v>120</v>
      </c>
      <c r="K149" s="304"/>
    </row>
    <row r="150" spans="2:11" ht="15" customHeight="1">
      <c r="B150" s="283"/>
      <c r="C150" s="308" t="s">
        <v>535</v>
      </c>
      <c r="D150" s="261"/>
      <c r="E150" s="261"/>
      <c r="F150" s="309" t="s">
        <v>487</v>
      </c>
      <c r="G150" s="261"/>
      <c r="H150" s="308" t="s">
        <v>546</v>
      </c>
      <c r="I150" s="308" t="s">
        <v>489</v>
      </c>
      <c r="J150" s="308" t="s">
        <v>537</v>
      </c>
      <c r="K150" s="304"/>
    </row>
    <row r="151" spans="2:11" ht="15" customHeight="1">
      <c r="B151" s="283"/>
      <c r="C151" s="308" t="s">
        <v>436</v>
      </c>
      <c r="D151" s="261"/>
      <c r="E151" s="261"/>
      <c r="F151" s="309" t="s">
        <v>487</v>
      </c>
      <c r="G151" s="261"/>
      <c r="H151" s="308" t="s">
        <v>547</v>
      </c>
      <c r="I151" s="308" t="s">
        <v>489</v>
      </c>
      <c r="J151" s="308" t="s">
        <v>537</v>
      </c>
      <c r="K151" s="304"/>
    </row>
    <row r="152" spans="2:11" ht="15" customHeight="1">
      <c r="B152" s="283"/>
      <c r="C152" s="308" t="s">
        <v>492</v>
      </c>
      <c r="D152" s="261"/>
      <c r="E152" s="261"/>
      <c r="F152" s="309" t="s">
        <v>493</v>
      </c>
      <c r="G152" s="261"/>
      <c r="H152" s="308" t="s">
        <v>526</v>
      </c>
      <c r="I152" s="308" t="s">
        <v>489</v>
      </c>
      <c r="J152" s="308">
        <v>50</v>
      </c>
      <c r="K152" s="304"/>
    </row>
    <row r="153" spans="2:11" ht="15" customHeight="1">
      <c r="B153" s="283"/>
      <c r="C153" s="308" t="s">
        <v>495</v>
      </c>
      <c r="D153" s="261"/>
      <c r="E153" s="261"/>
      <c r="F153" s="309" t="s">
        <v>487</v>
      </c>
      <c r="G153" s="261"/>
      <c r="H153" s="308" t="s">
        <v>526</v>
      </c>
      <c r="I153" s="308" t="s">
        <v>497</v>
      </c>
      <c r="J153" s="308"/>
      <c r="K153" s="304"/>
    </row>
    <row r="154" spans="2:11" ht="15" customHeight="1">
      <c r="B154" s="283"/>
      <c r="C154" s="308" t="s">
        <v>506</v>
      </c>
      <c r="D154" s="261"/>
      <c r="E154" s="261"/>
      <c r="F154" s="309" t="s">
        <v>493</v>
      </c>
      <c r="G154" s="261"/>
      <c r="H154" s="308" t="s">
        <v>526</v>
      </c>
      <c r="I154" s="308" t="s">
        <v>489</v>
      </c>
      <c r="J154" s="308">
        <v>50</v>
      </c>
      <c r="K154" s="304"/>
    </row>
    <row r="155" spans="2:11" ht="15" customHeight="1">
      <c r="B155" s="283"/>
      <c r="C155" s="308" t="s">
        <v>514</v>
      </c>
      <c r="D155" s="261"/>
      <c r="E155" s="261"/>
      <c r="F155" s="309" t="s">
        <v>493</v>
      </c>
      <c r="G155" s="261"/>
      <c r="H155" s="308" t="s">
        <v>526</v>
      </c>
      <c r="I155" s="308" t="s">
        <v>489</v>
      </c>
      <c r="J155" s="308">
        <v>50</v>
      </c>
      <c r="K155" s="304"/>
    </row>
    <row r="156" spans="2:11" ht="15" customHeight="1">
      <c r="B156" s="283"/>
      <c r="C156" s="308" t="s">
        <v>512</v>
      </c>
      <c r="D156" s="261"/>
      <c r="E156" s="261"/>
      <c r="F156" s="309" t="s">
        <v>493</v>
      </c>
      <c r="G156" s="261"/>
      <c r="H156" s="308" t="s">
        <v>526</v>
      </c>
      <c r="I156" s="308" t="s">
        <v>489</v>
      </c>
      <c r="J156" s="308">
        <v>50</v>
      </c>
      <c r="K156" s="304"/>
    </row>
    <row r="157" spans="2:11" ht="15" customHeight="1">
      <c r="B157" s="283"/>
      <c r="C157" s="308" t="s">
        <v>97</v>
      </c>
      <c r="D157" s="261"/>
      <c r="E157" s="261"/>
      <c r="F157" s="309" t="s">
        <v>487</v>
      </c>
      <c r="G157" s="261"/>
      <c r="H157" s="308" t="s">
        <v>548</v>
      </c>
      <c r="I157" s="308" t="s">
        <v>489</v>
      </c>
      <c r="J157" s="308" t="s">
        <v>549</v>
      </c>
      <c r="K157" s="304"/>
    </row>
    <row r="158" spans="2:11" ht="15" customHeight="1">
      <c r="B158" s="283"/>
      <c r="C158" s="308" t="s">
        <v>550</v>
      </c>
      <c r="D158" s="261"/>
      <c r="E158" s="261"/>
      <c r="F158" s="309" t="s">
        <v>487</v>
      </c>
      <c r="G158" s="261"/>
      <c r="H158" s="308" t="s">
        <v>551</v>
      </c>
      <c r="I158" s="308" t="s">
        <v>521</v>
      </c>
      <c r="J158" s="308"/>
      <c r="K158" s="304"/>
    </row>
    <row r="159" spans="2:11" ht="15" customHeight="1">
      <c r="B159" s="310"/>
      <c r="C159" s="292"/>
      <c r="D159" s="292"/>
      <c r="E159" s="292"/>
      <c r="F159" s="292"/>
      <c r="G159" s="292"/>
      <c r="H159" s="292"/>
      <c r="I159" s="292"/>
      <c r="J159" s="292"/>
      <c r="K159" s="311"/>
    </row>
    <row r="160" spans="2:11" ht="18.75" customHeight="1">
      <c r="B160" s="257"/>
      <c r="C160" s="261"/>
      <c r="D160" s="261"/>
      <c r="E160" s="261"/>
      <c r="F160" s="282"/>
      <c r="G160" s="261"/>
      <c r="H160" s="261"/>
      <c r="I160" s="261"/>
      <c r="J160" s="261"/>
      <c r="K160" s="257"/>
    </row>
    <row r="161" spans="2:11" ht="18.75" customHeight="1">
      <c r="B161" s="268"/>
      <c r="C161" s="268"/>
      <c r="D161" s="268"/>
      <c r="E161" s="268"/>
      <c r="F161" s="268"/>
      <c r="G161" s="268"/>
      <c r="H161" s="268"/>
      <c r="I161" s="268"/>
      <c r="J161" s="268"/>
      <c r="K161" s="268"/>
    </row>
    <row r="162" spans="2:11" ht="7.5" customHeight="1">
      <c r="B162" s="247"/>
      <c r="C162" s="248"/>
      <c r="D162" s="248"/>
      <c r="E162" s="248"/>
      <c r="F162" s="248"/>
      <c r="G162" s="248"/>
      <c r="H162" s="248"/>
      <c r="I162" s="248"/>
      <c r="J162" s="248"/>
      <c r="K162" s="249"/>
    </row>
    <row r="163" spans="2:11" ht="45" customHeight="1">
      <c r="B163" s="250"/>
      <c r="C163" s="251" t="s">
        <v>552</v>
      </c>
      <c r="D163" s="251"/>
      <c r="E163" s="251"/>
      <c r="F163" s="251"/>
      <c r="G163" s="251"/>
      <c r="H163" s="251"/>
      <c r="I163" s="251"/>
      <c r="J163" s="251"/>
      <c r="K163" s="252"/>
    </row>
    <row r="164" spans="2:11" ht="17.25" customHeight="1">
      <c r="B164" s="250"/>
      <c r="C164" s="275" t="s">
        <v>481</v>
      </c>
      <c r="D164" s="275"/>
      <c r="E164" s="275"/>
      <c r="F164" s="275" t="s">
        <v>482</v>
      </c>
      <c r="G164" s="312"/>
      <c r="H164" s="313" t="s">
        <v>112</v>
      </c>
      <c r="I164" s="313" t="s">
        <v>61</v>
      </c>
      <c r="J164" s="275" t="s">
        <v>483</v>
      </c>
      <c r="K164" s="252"/>
    </row>
    <row r="165" spans="2:11" ht="17.25" customHeight="1">
      <c r="B165" s="253"/>
      <c r="C165" s="277" t="s">
        <v>484</v>
      </c>
      <c r="D165" s="277"/>
      <c r="E165" s="277"/>
      <c r="F165" s="278" t="s">
        <v>485</v>
      </c>
      <c r="G165" s="314"/>
      <c r="H165" s="315"/>
      <c r="I165" s="315"/>
      <c r="J165" s="277" t="s">
        <v>486</v>
      </c>
      <c r="K165" s="255"/>
    </row>
    <row r="166" spans="2:11" ht="5.25" customHeight="1">
      <c r="B166" s="283"/>
      <c r="C166" s="280"/>
      <c r="D166" s="280"/>
      <c r="E166" s="280"/>
      <c r="F166" s="280"/>
      <c r="G166" s="281"/>
      <c r="H166" s="280"/>
      <c r="I166" s="280"/>
      <c r="J166" s="280"/>
      <c r="K166" s="304"/>
    </row>
    <row r="167" spans="2:11" ht="15" customHeight="1">
      <c r="B167" s="283"/>
      <c r="C167" s="261" t="s">
        <v>490</v>
      </c>
      <c r="D167" s="261"/>
      <c r="E167" s="261"/>
      <c r="F167" s="282" t="s">
        <v>487</v>
      </c>
      <c r="G167" s="261"/>
      <c r="H167" s="261" t="s">
        <v>526</v>
      </c>
      <c r="I167" s="261" t="s">
        <v>489</v>
      </c>
      <c r="J167" s="261">
        <v>120</v>
      </c>
      <c r="K167" s="304"/>
    </row>
    <row r="168" spans="2:11" ht="15" customHeight="1">
      <c r="B168" s="283"/>
      <c r="C168" s="261" t="s">
        <v>535</v>
      </c>
      <c r="D168" s="261"/>
      <c r="E168" s="261"/>
      <c r="F168" s="282" t="s">
        <v>487</v>
      </c>
      <c r="G168" s="261"/>
      <c r="H168" s="261" t="s">
        <v>536</v>
      </c>
      <c r="I168" s="261" t="s">
        <v>489</v>
      </c>
      <c r="J168" s="261" t="s">
        <v>537</v>
      </c>
      <c r="K168" s="304"/>
    </row>
    <row r="169" spans="2:11" ht="15" customHeight="1">
      <c r="B169" s="283"/>
      <c r="C169" s="261" t="s">
        <v>436</v>
      </c>
      <c r="D169" s="261"/>
      <c r="E169" s="261"/>
      <c r="F169" s="282" t="s">
        <v>487</v>
      </c>
      <c r="G169" s="261"/>
      <c r="H169" s="261" t="s">
        <v>553</v>
      </c>
      <c r="I169" s="261" t="s">
        <v>489</v>
      </c>
      <c r="J169" s="261" t="s">
        <v>537</v>
      </c>
      <c r="K169" s="304"/>
    </row>
    <row r="170" spans="2:11" ht="15" customHeight="1">
      <c r="B170" s="283"/>
      <c r="C170" s="261" t="s">
        <v>492</v>
      </c>
      <c r="D170" s="261"/>
      <c r="E170" s="261"/>
      <c r="F170" s="282" t="s">
        <v>493</v>
      </c>
      <c r="G170" s="261"/>
      <c r="H170" s="261" t="s">
        <v>553</v>
      </c>
      <c r="I170" s="261" t="s">
        <v>489</v>
      </c>
      <c r="J170" s="261">
        <v>50</v>
      </c>
      <c r="K170" s="304"/>
    </row>
    <row r="171" spans="2:11" ht="15" customHeight="1">
      <c r="B171" s="283"/>
      <c r="C171" s="261" t="s">
        <v>495</v>
      </c>
      <c r="D171" s="261"/>
      <c r="E171" s="261"/>
      <c r="F171" s="282" t="s">
        <v>487</v>
      </c>
      <c r="G171" s="261"/>
      <c r="H171" s="261" t="s">
        <v>553</v>
      </c>
      <c r="I171" s="261" t="s">
        <v>497</v>
      </c>
      <c r="J171" s="261"/>
      <c r="K171" s="304"/>
    </row>
    <row r="172" spans="2:11" ht="15" customHeight="1">
      <c r="B172" s="283"/>
      <c r="C172" s="261" t="s">
        <v>506</v>
      </c>
      <c r="D172" s="261"/>
      <c r="E172" s="261"/>
      <c r="F172" s="282" t="s">
        <v>493</v>
      </c>
      <c r="G172" s="261"/>
      <c r="H172" s="261" t="s">
        <v>553</v>
      </c>
      <c r="I172" s="261" t="s">
        <v>489</v>
      </c>
      <c r="J172" s="261">
        <v>50</v>
      </c>
      <c r="K172" s="304"/>
    </row>
    <row r="173" spans="2:11" ht="15" customHeight="1">
      <c r="B173" s="283"/>
      <c r="C173" s="261" t="s">
        <v>514</v>
      </c>
      <c r="D173" s="261"/>
      <c r="E173" s="261"/>
      <c r="F173" s="282" t="s">
        <v>493</v>
      </c>
      <c r="G173" s="261"/>
      <c r="H173" s="261" t="s">
        <v>553</v>
      </c>
      <c r="I173" s="261" t="s">
        <v>489</v>
      </c>
      <c r="J173" s="261">
        <v>50</v>
      </c>
      <c r="K173" s="304"/>
    </row>
    <row r="174" spans="2:11" ht="15" customHeight="1">
      <c r="B174" s="283"/>
      <c r="C174" s="261" t="s">
        <v>512</v>
      </c>
      <c r="D174" s="261"/>
      <c r="E174" s="261"/>
      <c r="F174" s="282" t="s">
        <v>493</v>
      </c>
      <c r="G174" s="261"/>
      <c r="H174" s="261" t="s">
        <v>553</v>
      </c>
      <c r="I174" s="261" t="s">
        <v>489</v>
      </c>
      <c r="J174" s="261">
        <v>50</v>
      </c>
      <c r="K174" s="304"/>
    </row>
    <row r="175" spans="2:11" ht="15" customHeight="1">
      <c r="B175" s="283"/>
      <c r="C175" s="261" t="s">
        <v>111</v>
      </c>
      <c r="D175" s="261"/>
      <c r="E175" s="261"/>
      <c r="F175" s="282" t="s">
        <v>487</v>
      </c>
      <c r="G175" s="261"/>
      <c r="H175" s="261" t="s">
        <v>554</v>
      </c>
      <c r="I175" s="261" t="s">
        <v>555</v>
      </c>
      <c r="J175" s="261"/>
      <c r="K175" s="304"/>
    </row>
    <row r="176" spans="2:11" ht="15" customHeight="1">
      <c r="B176" s="283"/>
      <c r="C176" s="261" t="s">
        <v>61</v>
      </c>
      <c r="D176" s="261"/>
      <c r="E176" s="261"/>
      <c r="F176" s="282" t="s">
        <v>487</v>
      </c>
      <c r="G176" s="261"/>
      <c r="H176" s="261" t="s">
        <v>556</v>
      </c>
      <c r="I176" s="261" t="s">
        <v>557</v>
      </c>
      <c r="J176" s="261">
        <v>1</v>
      </c>
      <c r="K176" s="304"/>
    </row>
    <row r="177" spans="2:11" ht="15" customHeight="1">
      <c r="B177" s="283"/>
      <c r="C177" s="261" t="s">
        <v>57</v>
      </c>
      <c r="D177" s="261"/>
      <c r="E177" s="261"/>
      <c r="F177" s="282" t="s">
        <v>487</v>
      </c>
      <c r="G177" s="261"/>
      <c r="H177" s="261" t="s">
        <v>558</v>
      </c>
      <c r="I177" s="261" t="s">
        <v>489</v>
      </c>
      <c r="J177" s="261">
        <v>20</v>
      </c>
      <c r="K177" s="304"/>
    </row>
    <row r="178" spans="2:11" ht="15" customHeight="1">
      <c r="B178" s="283"/>
      <c r="C178" s="261" t="s">
        <v>112</v>
      </c>
      <c r="D178" s="261"/>
      <c r="E178" s="261"/>
      <c r="F178" s="282" t="s">
        <v>487</v>
      </c>
      <c r="G178" s="261"/>
      <c r="H178" s="261" t="s">
        <v>559</v>
      </c>
      <c r="I178" s="261" t="s">
        <v>489</v>
      </c>
      <c r="J178" s="261">
        <v>255</v>
      </c>
      <c r="K178" s="304"/>
    </row>
    <row r="179" spans="2:11" ht="15" customHeight="1">
      <c r="B179" s="283"/>
      <c r="C179" s="261" t="s">
        <v>113</v>
      </c>
      <c r="D179" s="261"/>
      <c r="E179" s="261"/>
      <c r="F179" s="282" t="s">
        <v>487</v>
      </c>
      <c r="G179" s="261"/>
      <c r="H179" s="261" t="s">
        <v>452</v>
      </c>
      <c r="I179" s="261" t="s">
        <v>489</v>
      </c>
      <c r="J179" s="261">
        <v>10</v>
      </c>
      <c r="K179" s="304"/>
    </row>
    <row r="180" spans="2:11" ht="15" customHeight="1">
      <c r="B180" s="283"/>
      <c r="C180" s="261" t="s">
        <v>114</v>
      </c>
      <c r="D180" s="261"/>
      <c r="E180" s="261"/>
      <c r="F180" s="282" t="s">
        <v>487</v>
      </c>
      <c r="G180" s="261"/>
      <c r="H180" s="261" t="s">
        <v>560</v>
      </c>
      <c r="I180" s="261" t="s">
        <v>521</v>
      </c>
      <c r="J180" s="261"/>
      <c r="K180" s="304"/>
    </row>
    <row r="181" spans="2:11" ht="15" customHeight="1">
      <c r="B181" s="283"/>
      <c r="C181" s="261" t="s">
        <v>561</v>
      </c>
      <c r="D181" s="261"/>
      <c r="E181" s="261"/>
      <c r="F181" s="282" t="s">
        <v>487</v>
      </c>
      <c r="G181" s="261"/>
      <c r="H181" s="261" t="s">
        <v>562</v>
      </c>
      <c r="I181" s="261" t="s">
        <v>521</v>
      </c>
      <c r="J181" s="261"/>
      <c r="K181" s="304"/>
    </row>
    <row r="182" spans="2:11" ht="15" customHeight="1">
      <c r="B182" s="283"/>
      <c r="C182" s="261" t="s">
        <v>550</v>
      </c>
      <c r="D182" s="261"/>
      <c r="E182" s="261"/>
      <c r="F182" s="282" t="s">
        <v>487</v>
      </c>
      <c r="G182" s="261"/>
      <c r="H182" s="261" t="s">
        <v>563</v>
      </c>
      <c r="I182" s="261" t="s">
        <v>521</v>
      </c>
      <c r="J182" s="261"/>
      <c r="K182" s="304"/>
    </row>
    <row r="183" spans="2:11" ht="15" customHeight="1">
      <c r="B183" s="283"/>
      <c r="C183" s="261" t="s">
        <v>116</v>
      </c>
      <c r="D183" s="261"/>
      <c r="E183" s="261"/>
      <c r="F183" s="282" t="s">
        <v>493</v>
      </c>
      <c r="G183" s="261"/>
      <c r="H183" s="261" t="s">
        <v>564</v>
      </c>
      <c r="I183" s="261" t="s">
        <v>489</v>
      </c>
      <c r="J183" s="261">
        <v>50</v>
      </c>
      <c r="K183" s="304"/>
    </row>
    <row r="184" spans="2:11" ht="15" customHeight="1">
      <c r="B184" s="283"/>
      <c r="C184" s="261" t="s">
        <v>565</v>
      </c>
      <c r="D184" s="261"/>
      <c r="E184" s="261"/>
      <c r="F184" s="282" t="s">
        <v>493</v>
      </c>
      <c r="G184" s="261"/>
      <c r="H184" s="261" t="s">
        <v>566</v>
      </c>
      <c r="I184" s="261" t="s">
        <v>567</v>
      </c>
      <c r="J184" s="261"/>
      <c r="K184" s="304"/>
    </row>
    <row r="185" spans="2:11" ht="15" customHeight="1">
      <c r="B185" s="283"/>
      <c r="C185" s="261" t="s">
        <v>568</v>
      </c>
      <c r="D185" s="261"/>
      <c r="E185" s="261"/>
      <c r="F185" s="282" t="s">
        <v>493</v>
      </c>
      <c r="G185" s="261"/>
      <c r="H185" s="261" t="s">
        <v>569</v>
      </c>
      <c r="I185" s="261" t="s">
        <v>567</v>
      </c>
      <c r="J185" s="261"/>
      <c r="K185" s="304"/>
    </row>
    <row r="186" spans="2:11" ht="15" customHeight="1">
      <c r="B186" s="283"/>
      <c r="C186" s="261" t="s">
        <v>570</v>
      </c>
      <c r="D186" s="261"/>
      <c r="E186" s="261"/>
      <c r="F186" s="282" t="s">
        <v>493</v>
      </c>
      <c r="G186" s="261"/>
      <c r="H186" s="261" t="s">
        <v>571</v>
      </c>
      <c r="I186" s="261" t="s">
        <v>567</v>
      </c>
      <c r="J186" s="261"/>
      <c r="K186" s="304"/>
    </row>
    <row r="187" spans="2:11" ht="15" customHeight="1">
      <c r="B187" s="283"/>
      <c r="C187" s="316" t="s">
        <v>572</v>
      </c>
      <c r="D187" s="261"/>
      <c r="E187" s="261"/>
      <c r="F187" s="282" t="s">
        <v>493</v>
      </c>
      <c r="G187" s="261"/>
      <c r="H187" s="261" t="s">
        <v>573</v>
      </c>
      <c r="I187" s="261" t="s">
        <v>574</v>
      </c>
      <c r="J187" s="317" t="s">
        <v>575</v>
      </c>
      <c r="K187" s="304"/>
    </row>
    <row r="188" spans="2:11" ht="15" customHeight="1">
      <c r="B188" s="283"/>
      <c r="C188" s="267" t="s">
        <v>46</v>
      </c>
      <c r="D188" s="261"/>
      <c r="E188" s="261"/>
      <c r="F188" s="282" t="s">
        <v>487</v>
      </c>
      <c r="G188" s="261"/>
      <c r="H188" s="257" t="s">
        <v>576</v>
      </c>
      <c r="I188" s="261" t="s">
        <v>577</v>
      </c>
      <c r="J188" s="261"/>
      <c r="K188" s="304"/>
    </row>
    <row r="189" spans="2:11" ht="15" customHeight="1">
      <c r="B189" s="283"/>
      <c r="C189" s="267" t="s">
        <v>578</v>
      </c>
      <c r="D189" s="261"/>
      <c r="E189" s="261"/>
      <c r="F189" s="282" t="s">
        <v>487</v>
      </c>
      <c r="G189" s="261"/>
      <c r="H189" s="261" t="s">
        <v>579</v>
      </c>
      <c r="I189" s="261" t="s">
        <v>521</v>
      </c>
      <c r="J189" s="261"/>
      <c r="K189" s="304"/>
    </row>
    <row r="190" spans="2:11" ht="15" customHeight="1">
      <c r="B190" s="283"/>
      <c r="C190" s="267" t="s">
        <v>580</v>
      </c>
      <c r="D190" s="261"/>
      <c r="E190" s="261"/>
      <c r="F190" s="282" t="s">
        <v>487</v>
      </c>
      <c r="G190" s="261"/>
      <c r="H190" s="261" t="s">
        <v>581</v>
      </c>
      <c r="I190" s="261" t="s">
        <v>521</v>
      </c>
      <c r="J190" s="261"/>
      <c r="K190" s="304"/>
    </row>
    <row r="191" spans="2:11" ht="15" customHeight="1">
      <c r="B191" s="283"/>
      <c r="C191" s="267" t="s">
        <v>582</v>
      </c>
      <c r="D191" s="261"/>
      <c r="E191" s="261"/>
      <c r="F191" s="282" t="s">
        <v>493</v>
      </c>
      <c r="G191" s="261"/>
      <c r="H191" s="261" t="s">
        <v>583</v>
      </c>
      <c r="I191" s="261" t="s">
        <v>521</v>
      </c>
      <c r="J191" s="261"/>
      <c r="K191" s="304"/>
    </row>
    <row r="192" spans="2:11" ht="15" customHeight="1">
      <c r="B192" s="310"/>
      <c r="C192" s="318"/>
      <c r="D192" s="292"/>
      <c r="E192" s="292"/>
      <c r="F192" s="292"/>
      <c r="G192" s="292"/>
      <c r="H192" s="292"/>
      <c r="I192" s="292"/>
      <c r="J192" s="292"/>
      <c r="K192" s="311"/>
    </row>
    <row r="193" spans="2:11" ht="18.75" customHeight="1">
      <c r="B193" s="257"/>
      <c r="C193" s="261"/>
      <c r="D193" s="261"/>
      <c r="E193" s="261"/>
      <c r="F193" s="282"/>
      <c r="G193" s="261"/>
      <c r="H193" s="261"/>
      <c r="I193" s="261"/>
      <c r="J193" s="261"/>
      <c r="K193" s="257"/>
    </row>
    <row r="194" spans="2:11" ht="18.75" customHeight="1">
      <c r="B194" s="257"/>
      <c r="C194" s="261"/>
      <c r="D194" s="261"/>
      <c r="E194" s="261"/>
      <c r="F194" s="282"/>
      <c r="G194" s="261"/>
      <c r="H194" s="261"/>
      <c r="I194" s="261"/>
      <c r="J194" s="261"/>
      <c r="K194" s="257"/>
    </row>
    <row r="195" spans="2:11" ht="18.75" customHeight="1">
      <c r="B195" s="268"/>
      <c r="C195" s="268"/>
      <c r="D195" s="268"/>
      <c r="E195" s="268"/>
      <c r="F195" s="268"/>
      <c r="G195" s="268"/>
      <c r="H195" s="268"/>
      <c r="I195" s="268"/>
      <c r="J195" s="268"/>
      <c r="K195" s="268"/>
    </row>
    <row r="196" spans="2:11" ht="13.5">
      <c r="B196" s="247"/>
      <c r="C196" s="248"/>
      <c r="D196" s="248"/>
      <c r="E196" s="248"/>
      <c r="F196" s="248"/>
      <c r="G196" s="248"/>
      <c r="H196" s="248"/>
      <c r="I196" s="248"/>
      <c r="J196" s="248"/>
      <c r="K196" s="249"/>
    </row>
    <row r="197" spans="2:11" ht="21">
      <c r="B197" s="250"/>
      <c r="C197" s="251" t="s">
        <v>584</v>
      </c>
      <c r="D197" s="251"/>
      <c r="E197" s="251"/>
      <c r="F197" s="251"/>
      <c r="G197" s="251"/>
      <c r="H197" s="251"/>
      <c r="I197" s="251"/>
      <c r="J197" s="251"/>
      <c r="K197" s="252"/>
    </row>
    <row r="198" spans="2:11" ht="25.5" customHeight="1">
      <c r="B198" s="250"/>
      <c r="C198" s="319" t="s">
        <v>585</v>
      </c>
      <c r="D198" s="319"/>
      <c r="E198" s="319"/>
      <c r="F198" s="319" t="s">
        <v>586</v>
      </c>
      <c r="G198" s="320"/>
      <c r="H198" s="319" t="s">
        <v>587</v>
      </c>
      <c r="I198" s="319"/>
      <c r="J198" s="319"/>
      <c r="K198" s="252"/>
    </row>
    <row r="199" spans="2:11" ht="5.25" customHeight="1">
      <c r="B199" s="283"/>
      <c r="C199" s="280"/>
      <c r="D199" s="280"/>
      <c r="E199" s="280"/>
      <c r="F199" s="280"/>
      <c r="G199" s="261"/>
      <c r="H199" s="280"/>
      <c r="I199" s="280"/>
      <c r="J199" s="280"/>
      <c r="K199" s="304"/>
    </row>
    <row r="200" spans="2:11" ht="15" customHeight="1">
      <c r="B200" s="283"/>
      <c r="C200" s="261" t="s">
        <v>577</v>
      </c>
      <c r="D200" s="261"/>
      <c r="E200" s="261"/>
      <c r="F200" s="282" t="s">
        <v>47</v>
      </c>
      <c r="G200" s="261"/>
      <c r="H200" s="261" t="s">
        <v>588</v>
      </c>
      <c r="I200" s="261"/>
      <c r="J200" s="261"/>
      <c r="K200" s="304"/>
    </row>
    <row r="201" spans="2:11" ht="15" customHeight="1">
      <c r="B201" s="283"/>
      <c r="C201" s="289"/>
      <c r="D201" s="261"/>
      <c r="E201" s="261"/>
      <c r="F201" s="282" t="s">
        <v>48</v>
      </c>
      <c r="G201" s="261"/>
      <c r="H201" s="261" t="s">
        <v>589</v>
      </c>
      <c r="I201" s="261"/>
      <c r="J201" s="261"/>
      <c r="K201" s="304"/>
    </row>
    <row r="202" spans="2:11" ht="15" customHeight="1">
      <c r="B202" s="283"/>
      <c r="C202" s="289"/>
      <c r="D202" s="261"/>
      <c r="E202" s="261"/>
      <c r="F202" s="282" t="s">
        <v>51</v>
      </c>
      <c r="G202" s="261"/>
      <c r="H202" s="261" t="s">
        <v>590</v>
      </c>
      <c r="I202" s="261"/>
      <c r="J202" s="261"/>
      <c r="K202" s="304"/>
    </row>
    <row r="203" spans="2:11" ht="15" customHeight="1">
      <c r="B203" s="283"/>
      <c r="C203" s="261"/>
      <c r="D203" s="261"/>
      <c r="E203" s="261"/>
      <c r="F203" s="282" t="s">
        <v>49</v>
      </c>
      <c r="G203" s="261"/>
      <c r="H203" s="261" t="s">
        <v>591</v>
      </c>
      <c r="I203" s="261"/>
      <c r="J203" s="261"/>
      <c r="K203" s="304"/>
    </row>
    <row r="204" spans="2:11" ht="15" customHeight="1">
      <c r="B204" s="283"/>
      <c r="C204" s="261"/>
      <c r="D204" s="261"/>
      <c r="E204" s="261"/>
      <c r="F204" s="282" t="s">
        <v>50</v>
      </c>
      <c r="G204" s="261"/>
      <c r="H204" s="261" t="s">
        <v>592</v>
      </c>
      <c r="I204" s="261"/>
      <c r="J204" s="261"/>
      <c r="K204" s="304"/>
    </row>
    <row r="205" spans="2:11" ht="15" customHeight="1">
      <c r="B205" s="283"/>
      <c r="C205" s="261"/>
      <c r="D205" s="261"/>
      <c r="E205" s="261"/>
      <c r="F205" s="282"/>
      <c r="G205" s="261"/>
      <c r="H205" s="261"/>
      <c r="I205" s="261"/>
      <c r="J205" s="261"/>
      <c r="K205" s="304"/>
    </row>
    <row r="206" spans="2:11" ht="15" customHeight="1">
      <c r="B206" s="283"/>
      <c r="C206" s="261" t="s">
        <v>533</v>
      </c>
      <c r="D206" s="261"/>
      <c r="E206" s="261"/>
      <c r="F206" s="282" t="s">
        <v>82</v>
      </c>
      <c r="G206" s="261"/>
      <c r="H206" s="261" t="s">
        <v>593</v>
      </c>
      <c r="I206" s="261"/>
      <c r="J206" s="261"/>
      <c r="K206" s="304"/>
    </row>
    <row r="207" spans="2:11" ht="15" customHeight="1">
      <c r="B207" s="283"/>
      <c r="C207" s="289"/>
      <c r="D207" s="261"/>
      <c r="E207" s="261"/>
      <c r="F207" s="282" t="s">
        <v>431</v>
      </c>
      <c r="G207" s="261"/>
      <c r="H207" s="261" t="s">
        <v>432</v>
      </c>
      <c r="I207" s="261"/>
      <c r="J207" s="261"/>
      <c r="K207" s="304"/>
    </row>
    <row r="208" spans="2:11" ht="15" customHeight="1">
      <c r="B208" s="283"/>
      <c r="C208" s="261"/>
      <c r="D208" s="261"/>
      <c r="E208" s="261"/>
      <c r="F208" s="282" t="s">
        <v>429</v>
      </c>
      <c r="G208" s="261"/>
      <c r="H208" s="261" t="s">
        <v>594</v>
      </c>
      <c r="I208" s="261"/>
      <c r="J208" s="261"/>
      <c r="K208" s="304"/>
    </row>
    <row r="209" spans="2:11" ht="15" customHeight="1">
      <c r="B209" s="321"/>
      <c r="C209" s="289"/>
      <c r="D209" s="289"/>
      <c r="E209" s="289"/>
      <c r="F209" s="282" t="s">
        <v>433</v>
      </c>
      <c r="G209" s="267"/>
      <c r="H209" s="308" t="s">
        <v>86</v>
      </c>
      <c r="I209" s="308"/>
      <c r="J209" s="308"/>
      <c r="K209" s="322"/>
    </row>
    <row r="210" spans="2:11" ht="15" customHeight="1">
      <c r="B210" s="321"/>
      <c r="C210" s="289"/>
      <c r="D210" s="289"/>
      <c r="E210" s="289"/>
      <c r="F210" s="282" t="s">
        <v>434</v>
      </c>
      <c r="G210" s="267"/>
      <c r="H210" s="308" t="s">
        <v>595</v>
      </c>
      <c r="I210" s="308"/>
      <c r="J210" s="308"/>
      <c r="K210" s="322"/>
    </row>
    <row r="211" spans="2:11" ht="15" customHeight="1">
      <c r="B211" s="321"/>
      <c r="C211" s="289"/>
      <c r="D211" s="289"/>
      <c r="E211" s="289"/>
      <c r="F211" s="323"/>
      <c r="G211" s="267"/>
      <c r="H211" s="324"/>
      <c r="I211" s="324"/>
      <c r="J211" s="324"/>
      <c r="K211" s="322"/>
    </row>
    <row r="212" spans="2:11" ht="15" customHeight="1">
      <c r="B212" s="321"/>
      <c r="C212" s="261" t="s">
        <v>557</v>
      </c>
      <c r="D212" s="289"/>
      <c r="E212" s="289"/>
      <c r="F212" s="282">
        <v>1</v>
      </c>
      <c r="G212" s="267"/>
      <c r="H212" s="308" t="s">
        <v>596</v>
      </c>
      <c r="I212" s="308"/>
      <c r="J212" s="308"/>
      <c r="K212" s="322"/>
    </row>
    <row r="213" spans="2:11" ht="15" customHeight="1">
      <c r="B213" s="321"/>
      <c r="C213" s="289"/>
      <c r="D213" s="289"/>
      <c r="E213" s="289"/>
      <c r="F213" s="282">
        <v>2</v>
      </c>
      <c r="G213" s="267"/>
      <c r="H213" s="308" t="s">
        <v>597</v>
      </c>
      <c r="I213" s="308"/>
      <c r="J213" s="308"/>
      <c r="K213" s="322"/>
    </row>
    <row r="214" spans="2:11" ht="15" customHeight="1">
      <c r="B214" s="321"/>
      <c r="C214" s="289"/>
      <c r="D214" s="289"/>
      <c r="E214" s="289"/>
      <c r="F214" s="282">
        <v>3</v>
      </c>
      <c r="G214" s="267"/>
      <c r="H214" s="308" t="s">
        <v>598</v>
      </c>
      <c r="I214" s="308"/>
      <c r="J214" s="308"/>
      <c r="K214" s="322"/>
    </row>
    <row r="215" spans="2:11" ht="15" customHeight="1">
      <c r="B215" s="321"/>
      <c r="C215" s="289"/>
      <c r="D215" s="289"/>
      <c r="E215" s="289"/>
      <c r="F215" s="282">
        <v>4</v>
      </c>
      <c r="G215" s="267"/>
      <c r="H215" s="308" t="s">
        <v>599</v>
      </c>
      <c r="I215" s="308"/>
      <c r="J215" s="308"/>
      <c r="K215" s="322"/>
    </row>
    <row r="216" spans="2:11" ht="12.75" customHeight="1">
      <c r="B216" s="325"/>
      <c r="C216" s="326"/>
      <c r="D216" s="326"/>
      <c r="E216" s="326"/>
      <c r="F216" s="326"/>
      <c r="G216" s="326"/>
      <c r="H216" s="326"/>
      <c r="I216" s="326"/>
      <c r="J216" s="326"/>
      <c r="K216" s="327"/>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DESKTOP-084633L\Anna Mužná</cp:lastModifiedBy>
  <dcterms:created xsi:type="dcterms:W3CDTF">2018-12-10T12:51:52Z</dcterms:created>
  <dcterms:modified xsi:type="dcterms:W3CDTF">2018-12-10T12:51:58Z</dcterms:modified>
  <cp:category/>
  <cp:version/>
  <cp:contentType/>
  <cp:contentStatus/>
</cp:coreProperties>
</file>